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Natasha GO\Desktop\Granja\Granja\GV\"/>
    </mc:Choice>
  </mc:AlternateContent>
  <xr:revisionPtr revIDLastSave="0" documentId="13_ncr:1_{7A623FE7-2A2E-4572-86FA-D40FF5235D33}" xr6:coauthVersionLast="46" xr6:coauthVersionMax="46" xr10:uidLastSave="{00000000-0000-0000-0000-000000000000}"/>
  <bookViews>
    <workbookView xWindow="-120" yWindow="-120" windowWidth="19440" windowHeight="11640" activeTab="1" xr2:uid="{00000000-000D-0000-FFFF-FFFF00000000}"/>
  </bookViews>
  <sheets>
    <sheet name="CERDO" sheetId="1" r:id="rId1"/>
    <sheet name="HUEVO" sheetId="2" r:id="rId2"/>
    <sheet name="BORREGO" sheetId="3" r:id="rId3"/>
    <sheet name="ListasCerdo" sheetId="4" r:id="rId4"/>
    <sheet name="ListasHuevo" sheetId="5" r:id="rId5"/>
    <sheet name="ListasBorreg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836" i="2" l="1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P836" i="2"/>
  <c r="AP837" i="2"/>
  <c r="AP838" i="2"/>
  <c r="AP839" i="2"/>
  <c r="AP840" i="2"/>
  <c r="AP841" i="2"/>
  <c r="AP842" i="2"/>
  <c r="AP843" i="2"/>
  <c r="AP844" i="2"/>
  <c r="AP845" i="2"/>
  <c r="AP846" i="2"/>
  <c r="AP847" i="2"/>
  <c r="AP848" i="2"/>
  <c r="AP849" i="2"/>
  <c r="AP850" i="2"/>
  <c r="AP851" i="2"/>
  <c r="AP852" i="2"/>
  <c r="AP853" i="2"/>
  <c r="AP854" i="2"/>
  <c r="AP855" i="2"/>
  <c r="AP856" i="2"/>
  <c r="AP857" i="2"/>
  <c r="AP858" i="2"/>
  <c r="AP859" i="2"/>
  <c r="AP860" i="2"/>
  <c r="AP861" i="2"/>
  <c r="AP862" i="2"/>
  <c r="AP863" i="2"/>
  <c r="AP864" i="2"/>
  <c r="AP865" i="2"/>
  <c r="AP866" i="2"/>
  <c r="AP867" i="2"/>
  <c r="AP868" i="2"/>
  <c r="AP869" i="2"/>
  <c r="AP870" i="2"/>
  <c r="AP871" i="2"/>
  <c r="AP872" i="2"/>
  <c r="AP873" i="2"/>
  <c r="AP874" i="2"/>
  <c r="AP875" i="2"/>
  <c r="AP876" i="2"/>
  <c r="AP877" i="2"/>
  <c r="AP878" i="2"/>
  <c r="AP879" i="2"/>
  <c r="AP880" i="2"/>
  <c r="AP881" i="2"/>
  <c r="AP882" i="2"/>
  <c r="AP883" i="2"/>
  <c r="AP884" i="2"/>
  <c r="AP885" i="2"/>
  <c r="AP886" i="2"/>
  <c r="AP887" i="2"/>
  <c r="AP888" i="2"/>
  <c r="AP889" i="2"/>
  <c r="AP890" i="2"/>
  <c r="AP891" i="2"/>
  <c r="AP892" i="2"/>
  <c r="AP893" i="2"/>
  <c r="AP894" i="2"/>
  <c r="AP895" i="2"/>
  <c r="AP896" i="2"/>
  <c r="AP897" i="2"/>
  <c r="AP898" i="2"/>
  <c r="AP899" i="2"/>
  <c r="AP900" i="2"/>
  <c r="AP901" i="2"/>
  <c r="AP902" i="2"/>
  <c r="AP903" i="2"/>
  <c r="AP904" i="2"/>
  <c r="AP905" i="2"/>
  <c r="AP906" i="2"/>
  <c r="AP907" i="2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737" i="2"/>
  <c r="AP738" i="2"/>
  <c r="AP739" i="2"/>
  <c r="AP740" i="2"/>
  <c r="AP741" i="2"/>
  <c r="AP742" i="2"/>
  <c r="AP743" i="2"/>
  <c r="AP744" i="2"/>
  <c r="AP745" i="2"/>
  <c r="AP746" i="2"/>
  <c r="AP747" i="2"/>
  <c r="AP748" i="2"/>
  <c r="AP749" i="2"/>
  <c r="AP750" i="2"/>
  <c r="AP751" i="2"/>
  <c r="AP752" i="2"/>
  <c r="AP753" i="2"/>
  <c r="AP754" i="2"/>
  <c r="AP755" i="2"/>
  <c r="AP756" i="2"/>
  <c r="AP757" i="2"/>
  <c r="AP758" i="2"/>
  <c r="AP759" i="2"/>
  <c r="AP760" i="2"/>
  <c r="AP761" i="2"/>
  <c r="AP762" i="2"/>
  <c r="AP763" i="2"/>
  <c r="AP764" i="2"/>
  <c r="AP765" i="2"/>
  <c r="AP766" i="2"/>
  <c r="AP767" i="2"/>
  <c r="AP768" i="2"/>
  <c r="AP769" i="2"/>
  <c r="AP770" i="2"/>
  <c r="AP771" i="2"/>
  <c r="AP772" i="2"/>
  <c r="AP773" i="2"/>
  <c r="AP774" i="2"/>
  <c r="AP775" i="2"/>
  <c r="AP776" i="2"/>
  <c r="AP777" i="2"/>
  <c r="AP778" i="2"/>
  <c r="AP779" i="2"/>
  <c r="AP780" i="2"/>
  <c r="AP781" i="2"/>
  <c r="AP782" i="2"/>
  <c r="AP783" i="2"/>
  <c r="AP784" i="2"/>
  <c r="AP785" i="2"/>
  <c r="AP786" i="2"/>
  <c r="AP787" i="2"/>
  <c r="AP788" i="2"/>
  <c r="AP789" i="2"/>
  <c r="AP790" i="2"/>
  <c r="AP791" i="2"/>
  <c r="AP792" i="2"/>
  <c r="AP793" i="2"/>
  <c r="AP794" i="2"/>
  <c r="AP795" i="2"/>
  <c r="AP796" i="2"/>
  <c r="AP797" i="2"/>
  <c r="AP798" i="2"/>
  <c r="AP799" i="2"/>
  <c r="AP800" i="2"/>
  <c r="AP801" i="2"/>
  <c r="AP802" i="2"/>
  <c r="AP803" i="2"/>
  <c r="AP804" i="2"/>
  <c r="AP805" i="2"/>
  <c r="AP806" i="2"/>
  <c r="AP807" i="2"/>
  <c r="AP808" i="2"/>
  <c r="AP809" i="2"/>
  <c r="AP810" i="2"/>
  <c r="AP811" i="2"/>
  <c r="AP812" i="2"/>
  <c r="AP813" i="2"/>
  <c r="AP814" i="2"/>
  <c r="AP815" i="2"/>
  <c r="AP816" i="2"/>
  <c r="AP817" i="2"/>
  <c r="AP818" i="2"/>
  <c r="AP819" i="2"/>
  <c r="AP820" i="2"/>
  <c r="AP821" i="2"/>
  <c r="AP822" i="2"/>
  <c r="AP823" i="2"/>
  <c r="AP824" i="2"/>
  <c r="AP825" i="2"/>
  <c r="AP826" i="2"/>
  <c r="AP827" i="2"/>
  <c r="AP828" i="2"/>
  <c r="AP829" i="2"/>
  <c r="AP830" i="2"/>
  <c r="AP831" i="2"/>
  <c r="AP832" i="2"/>
  <c r="AP833" i="2"/>
  <c r="AP834" i="2"/>
  <c r="AP835" i="2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P47" i="3"/>
  <c r="Q47" i="3"/>
  <c r="R47" i="3"/>
  <c r="P46" i="3"/>
  <c r="Q46" i="3"/>
  <c r="R46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V32" i="2"/>
  <c r="W32" i="2"/>
  <c r="X32" i="2"/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O99" i="1"/>
  <c r="O100" i="1"/>
  <c r="P99" i="1"/>
  <c r="P100" i="1"/>
  <c r="Q99" i="1"/>
  <c r="Q100" i="1"/>
  <c r="O98" i="1" l="1"/>
  <c r="P98" i="1"/>
  <c r="Q98" i="1"/>
  <c r="O96" i="1"/>
  <c r="O97" i="1"/>
  <c r="P96" i="1"/>
  <c r="P97" i="1"/>
  <c r="Q96" i="1"/>
  <c r="Q97" i="1"/>
  <c r="O95" i="1"/>
  <c r="P95" i="1"/>
  <c r="Q95" i="1"/>
  <c r="O94" i="1"/>
  <c r="P94" i="1"/>
  <c r="Q94" i="1"/>
  <c r="O93" i="1"/>
  <c r="P93" i="1"/>
  <c r="Q93" i="1"/>
  <c r="O92" i="1"/>
  <c r="P92" i="1"/>
  <c r="Q92" i="1"/>
  <c r="O91" i="1"/>
  <c r="P91" i="1"/>
  <c r="Q91" i="1"/>
  <c r="O90" i="1"/>
  <c r="P90" i="1"/>
  <c r="Q90" i="1"/>
  <c r="O88" i="1"/>
  <c r="O89" i="1"/>
  <c r="P88" i="1"/>
  <c r="P89" i="1"/>
  <c r="Q88" i="1"/>
  <c r="Q89" i="1"/>
  <c r="O76" i="1"/>
  <c r="O77" i="1"/>
  <c r="O78" i="1"/>
  <c r="O79" i="1"/>
  <c r="O80" i="1"/>
  <c r="O81" i="1"/>
  <c r="O82" i="1"/>
  <c r="O83" i="1"/>
  <c r="O84" i="1"/>
  <c r="O85" i="1"/>
  <c r="O86" i="1"/>
  <c r="O87" i="1"/>
  <c r="P76" i="1"/>
  <c r="P77" i="1"/>
  <c r="P78" i="1"/>
  <c r="P79" i="1"/>
  <c r="P80" i="1"/>
  <c r="P81" i="1"/>
  <c r="P82" i="1"/>
  <c r="P83" i="1"/>
  <c r="P84" i="1"/>
  <c r="P85" i="1"/>
  <c r="P86" i="1"/>
  <c r="P87" i="1"/>
  <c r="Q76" i="1"/>
  <c r="Q77" i="1"/>
  <c r="Q78" i="1"/>
  <c r="Q79" i="1"/>
  <c r="Q80" i="1"/>
  <c r="Q81" i="1"/>
  <c r="Q82" i="1"/>
  <c r="Q83" i="1"/>
  <c r="Q84" i="1"/>
  <c r="Q85" i="1"/>
  <c r="Q86" i="1"/>
  <c r="Q87" i="1"/>
  <c r="O75" i="1"/>
  <c r="P75" i="1"/>
  <c r="Q75" i="1"/>
  <c r="O74" i="1"/>
  <c r="P74" i="1"/>
  <c r="Q74" i="1"/>
  <c r="O72" i="1"/>
  <c r="O73" i="1"/>
  <c r="P72" i="1"/>
  <c r="P73" i="1"/>
  <c r="Q72" i="1"/>
  <c r="Q73" i="1"/>
  <c r="O67" i="1"/>
  <c r="O68" i="1"/>
  <c r="O69" i="1"/>
  <c r="O70" i="1"/>
  <c r="O71" i="1"/>
  <c r="P67" i="1"/>
  <c r="P68" i="1"/>
  <c r="P69" i="1"/>
  <c r="P70" i="1"/>
  <c r="P71" i="1"/>
  <c r="Q67" i="1"/>
  <c r="Q68" i="1"/>
  <c r="Q69" i="1"/>
  <c r="Q70" i="1"/>
  <c r="Q71" i="1"/>
  <c r="O66" i="1"/>
  <c r="P66" i="1"/>
  <c r="Q66" i="1"/>
  <c r="O65" i="1"/>
  <c r="P65" i="1"/>
  <c r="Q65" i="1"/>
  <c r="O63" i="1"/>
  <c r="O64" i="1"/>
  <c r="P63" i="1"/>
  <c r="P64" i="1"/>
  <c r="Q63" i="1"/>
  <c r="Q64" i="1"/>
  <c r="O62" i="1"/>
  <c r="P62" i="1"/>
  <c r="Q62" i="1"/>
  <c r="O60" i="1"/>
  <c r="O61" i="1"/>
  <c r="P60" i="1"/>
  <c r="P61" i="1"/>
  <c r="Q60" i="1"/>
  <c r="Q61" i="1"/>
  <c r="O59" i="1"/>
  <c r="P59" i="1"/>
  <c r="Q59" i="1"/>
  <c r="O58" i="1"/>
  <c r="P58" i="1"/>
  <c r="Q58" i="1"/>
  <c r="O57" i="1"/>
  <c r="P57" i="1"/>
  <c r="Q57" i="1"/>
  <c r="O45" i="1"/>
  <c r="O46" i="1"/>
  <c r="O47" i="1"/>
  <c r="O48" i="1"/>
  <c r="O49" i="1"/>
  <c r="O50" i="1"/>
  <c r="O51" i="1"/>
  <c r="O52" i="1"/>
  <c r="O53" i="1"/>
  <c r="O54" i="1"/>
  <c r="O55" i="1"/>
  <c r="O56" i="1"/>
  <c r="P45" i="1"/>
  <c r="P46" i="1"/>
  <c r="P47" i="1"/>
  <c r="P48" i="1"/>
  <c r="P49" i="1"/>
  <c r="P50" i="1"/>
  <c r="P51" i="1"/>
  <c r="P52" i="1"/>
  <c r="P53" i="1"/>
  <c r="P54" i="1"/>
  <c r="P55" i="1"/>
  <c r="P56" i="1"/>
  <c r="Q45" i="1"/>
  <c r="Q46" i="1"/>
  <c r="Q47" i="1"/>
  <c r="Q48" i="1"/>
  <c r="Q49" i="1"/>
  <c r="Q50" i="1"/>
  <c r="Q51" i="1"/>
  <c r="Q52" i="1"/>
  <c r="Q53" i="1"/>
  <c r="Q54" i="1"/>
  <c r="Q55" i="1"/>
  <c r="Q56" i="1"/>
  <c r="O43" i="1"/>
  <c r="O44" i="1"/>
  <c r="P43" i="1"/>
  <c r="P44" i="1"/>
  <c r="Q43" i="1"/>
  <c r="Q44" i="1"/>
  <c r="O39" i="1"/>
  <c r="O40" i="1"/>
  <c r="O41" i="1"/>
  <c r="O42" i="1"/>
  <c r="P39" i="1"/>
  <c r="P40" i="1"/>
  <c r="P41" i="1"/>
  <c r="P42" i="1"/>
  <c r="Q39" i="1"/>
  <c r="Q40" i="1"/>
  <c r="Q41" i="1"/>
  <c r="Q42" i="1"/>
  <c r="O36" i="1"/>
  <c r="O37" i="1"/>
  <c r="O38" i="1"/>
  <c r="P36" i="1"/>
  <c r="P37" i="1"/>
  <c r="P38" i="1"/>
  <c r="Q36" i="1"/>
  <c r="Q37" i="1"/>
  <c r="Q38" i="1"/>
  <c r="O27" i="1"/>
  <c r="O28" i="1"/>
  <c r="O29" i="1"/>
  <c r="O30" i="1"/>
  <c r="O31" i="1"/>
  <c r="O32" i="1"/>
  <c r="O33" i="1"/>
  <c r="O34" i="1"/>
  <c r="O35" i="1"/>
  <c r="P27" i="1"/>
  <c r="P28" i="1"/>
  <c r="P29" i="1"/>
  <c r="P30" i="1"/>
  <c r="P31" i="1"/>
  <c r="P32" i="1"/>
  <c r="P33" i="1"/>
  <c r="P34" i="1"/>
  <c r="P35" i="1"/>
  <c r="Q27" i="1"/>
  <c r="Q28" i="1"/>
  <c r="Q29" i="1"/>
  <c r="Q30" i="1"/>
  <c r="Q31" i="1"/>
  <c r="Q32" i="1"/>
  <c r="Q33" i="1"/>
  <c r="Q34" i="1"/>
  <c r="Q35" i="1"/>
  <c r="O26" i="1"/>
  <c r="P26" i="1"/>
  <c r="Q26" i="1"/>
  <c r="O24" i="1"/>
  <c r="O25" i="1"/>
  <c r="P24" i="1"/>
  <c r="P25" i="1"/>
  <c r="Q24" i="1"/>
  <c r="Q25" i="1"/>
  <c r="O19" i="1"/>
  <c r="O20" i="1"/>
  <c r="O21" i="1"/>
  <c r="O22" i="1"/>
  <c r="O23" i="1"/>
  <c r="P19" i="1"/>
  <c r="P20" i="1"/>
  <c r="P21" i="1"/>
  <c r="P22" i="1"/>
  <c r="P23" i="1"/>
  <c r="Q19" i="1"/>
  <c r="Q20" i="1"/>
  <c r="Q21" i="1"/>
  <c r="Q22" i="1"/>
  <c r="Q23" i="1"/>
  <c r="O14" i="1"/>
  <c r="O15" i="1"/>
  <c r="O16" i="1"/>
  <c r="O17" i="1"/>
  <c r="O18" i="1"/>
  <c r="P14" i="1"/>
  <c r="P15" i="1"/>
  <c r="P16" i="1"/>
  <c r="P17" i="1"/>
  <c r="P18" i="1"/>
  <c r="Q14" i="1"/>
  <c r="Q15" i="1"/>
  <c r="Q16" i="1"/>
  <c r="Q17" i="1"/>
  <c r="Q18" i="1"/>
  <c r="O5" i="1"/>
  <c r="O6" i="1"/>
  <c r="O7" i="1"/>
  <c r="O8" i="1"/>
  <c r="O9" i="1"/>
  <c r="O10" i="1"/>
  <c r="O11" i="1"/>
  <c r="O12" i="1"/>
  <c r="O13" i="1"/>
  <c r="P5" i="1"/>
  <c r="P6" i="1"/>
  <c r="P7" i="1"/>
  <c r="P8" i="1"/>
  <c r="P9" i="1"/>
  <c r="P10" i="1"/>
  <c r="P11" i="1"/>
  <c r="P12" i="1"/>
  <c r="P13" i="1"/>
  <c r="Q5" i="1"/>
  <c r="Q6" i="1"/>
  <c r="Q7" i="1"/>
  <c r="Q8" i="1"/>
  <c r="Q9" i="1"/>
  <c r="Q10" i="1"/>
  <c r="Q11" i="1"/>
  <c r="Q12" i="1"/>
  <c r="Q13" i="1"/>
  <c r="A108" i="2"/>
  <c r="B108" i="2"/>
  <c r="C108" i="2"/>
  <c r="A107" i="2"/>
  <c r="B107" i="2"/>
  <c r="C107" i="2"/>
  <c r="AA4" i="3" l="1"/>
  <c r="R4" i="3"/>
  <c r="AI4" i="1"/>
  <c r="Z4" i="1"/>
  <c r="Q4" i="1"/>
  <c r="AP4" i="2"/>
  <c r="AG4" i="2"/>
  <c r="X4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A42" i="3"/>
  <c r="A43" i="3"/>
  <c r="A44" i="3"/>
  <c r="B42" i="3"/>
  <c r="B43" i="3"/>
  <c r="B44" i="3"/>
  <c r="C42" i="3"/>
  <c r="C43" i="3"/>
  <c r="C4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41" i="3"/>
  <c r="B41" i="3"/>
  <c r="A41" i="3"/>
  <c r="C39" i="3"/>
  <c r="B39" i="3"/>
  <c r="A39" i="3"/>
  <c r="C37" i="3"/>
  <c r="B37" i="3"/>
  <c r="A37" i="3"/>
  <c r="C35" i="3"/>
  <c r="B35" i="3"/>
  <c r="A35" i="3"/>
  <c r="C40" i="3"/>
  <c r="B40" i="3"/>
  <c r="A40" i="3"/>
  <c r="C38" i="3"/>
  <c r="B38" i="3"/>
  <c r="A38" i="3"/>
  <c r="C36" i="3"/>
  <c r="B36" i="3"/>
  <c r="A36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A133" i="1" l="1"/>
  <c r="A134" i="1"/>
  <c r="A135" i="1"/>
  <c r="A136" i="1"/>
  <c r="A137" i="1"/>
  <c r="A138" i="1"/>
  <c r="A139" i="1"/>
  <c r="B133" i="1"/>
  <c r="B134" i="1"/>
  <c r="B135" i="1"/>
  <c r="B136" i="1"/>
  <c r="B137" i="1"/>
  <c r="B138" i="1"/>
  <c r="B139" i="1"/>
  <c r="C133" i="1"/>
  <c r="C134" i="1"/>
  <c r="C135" i="1"/>
  <c r="C136" i="1"/>
  <c r="C137" i="1"/>
  <c r="C138" i="1"/>
  <c r="C139" i="1"/>
  <c r="A124" i="1"/>
  <c r="A125" i="1"/>
  <c r="A126" i="1"/>
  <c r="A127" i="1"/>
  <c r="A128" i="1"/>
  <c r="A129" i="1"/>
  <c r="A130" i="1"/>
  <c r="A131" i="1"/>
  <c r="A132" i="1"/>
  <c r="B124" i="1"/>
  <c r="B125" i="1"/>
  <c r="B126" i="1"/>
  <c r="B127" i="1"/>
  <c r="B128" i="1"/>
  <c r="B129" i="1"/>
  <c r="B130" i="1"/>
  <c r="B131" i="1"/>
  <c r="B132" i="1"/>
  <c r="C124" i="1"/>
  <c r="C125" i="1"/>
  <c r="C126" i="1"/>
  <c r="C127" i="1"/>
  <c r="C128" i="1"/>
  <c r="C129" i="1"/>
  <c r="C130" i="1"/>
  <c r="C131" i="1"/>
  <c r="C132" i="1"/>
  <c r="A123" i="1"/>
  <c r="B123" i="1"/>
  <c r="C123" i="1"/>
  <c r="AO4" i="2"/>
  <c r="AN4" i="2"/>
  <c r="AH4" i="1"/>
  <c r="AG4" i="1"/>
  <c r="Z4" i="3" l="1"/>
  <c r="Y4" i="3"/>
  <c r="AF4" i="2"/>
  <c r="AE4" i="2"/>
  <c r="Y4" i="1"/>
  <c r="X4" i="1"/>
  <c r="Q4" i="3"/>
  <c r="P4" i="3"/>
  <c r="W4" i="2"/>
  <c r="V4" i="2"/>
  <c r="P4" i="1"/>
  <c r="O4" i="1"/>
  <c r="N248" i="2" l="1"/>
  <c r="M248" i="2"/>
  <c r="N247" i="2"/>
  <c r="M247" i="2"/>
  <c r="N246" i="2"/>
  <c r="M246" i="2"/>
  <c r="N245" i="2"/>
  <c r="M245" i="2"/>
  <c r="N244" i="2"/>
  <c r="M244" i="2"/>
  <c r="N243" i="2"/>
  <c r="M243" i="2"/>
  <c r="N242" i="2"/>
  <c r="M242" i="2"/>
  <c r="N241" i="2"/>
  <c r="M241" i="2"/>
  <c r="N240" i="2"/>
  <c r="M240" i="2"/>
  <c r="N239" i="2"/>
  <c r="M239" i="2"/>
  <c r="N238" i="2"/>
  <c r="M238" i="2"/>
  <c r="N237" i="2"/>
  <c r="M237" i="2"/>
  <c r="N236" i="2"/>
  <c r="M236" i="2"/>
  <c r="N235" i="2"/>
  <c r="M235" i="2"/>
  <c r="N234" i="2"/>
  <c r="M234" i="2"/>
  <c r="N233" i="2"/>
  <c r="M233" i="2"/>
  <c r="N232" i="2"/>
  <c r="M232" i="2"/>
  <c r="N231" i="2"/>
  <c r="M231" i="2"/>
  <c r="N230" i="2"/>
  <c r="M230" i="2"/>
  <c r="N229" i="2"/>
  <c r="M229" i="2"/>
  <c r="N228" i="2"/>
  <c r="M228" i="2"/>
  <c r="N227" i="2"/>
  <c r="M227" i="2"/>
  <c r="N226" i="2"/>
  <c r="M226" i="2"/>
  <c r="N225" i="2"/>
  <c r="M225" i="2"/>
  <c r="N224" i="2"/>
  <c r="M224" i="2"/>
  <c r="N223" i="2"/>
  <c r="M223" i="2"/>
  <c r="N222" i="2"/>
  <c r="M222" i="2"/>
  <c r="N221" i="2"/>
  <c r="M221" i="2"/>
  <c r="N220" i="2"/>
  <c r="M220" i="2"/>
  <c r="N219" i="2"/>
  <c r="M219" i="2"/>
  <c r="N218" i="2"/>
  <c r="M218" i="2"/>
  <c r="N217" i="2"/>
  <c r="M217" i="2"/>
  <c r="N216" i="2"/>
  <c r="M216" i="2"/>
  <c r="N215" i="2"/>
  <c r="M215" i="2"/>
  <c r="N214" i="2"/>
  <c r="M214" i="2"/>
  <c r="N213" i="2"/>
  <c r="M213" i="2"/>
  <c r="N212" i="2"/>
  <c r="M212" i="2"/>
  <c r="N211" i="2"/>
  <c r="M211" i="2"/>
  <c r="N210" i="2"/>
  <c r="M210" i="2"/>
  <c r="N209" i="2"/>
  <c r="M209" i="2"/>
  <c r="N208" i="2"/>
  <c r="M208" i="2"/>
  <c r="N207" i="2"/>
  <c r="M207" i="2"/>
  <c r="N206" i="2"/>
  <c r="M206" i="2"/>
  <c r="N205" i="2"/>
  <c r="M205" i="2"/>
  <c r="N204" i="2"/>
  <c r="M204" i="2"/>
  <c r="N203" i="2"/>
  <c r="M203" i="2"/>
  <c r="N202" i="2"/>
  <c r="M202" i="2"/>
  <c r="N201" i="2"/>
  <c r="M201" i="2"/>
  <c r="N200" i="2"/>
  <c r="M200" i="2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C39" i="2"/>
  <c r="B39" i="2"/>
  <c r="A39" i="2"/>
  <c r="C36" i="2"/>
  <c r="B36" i="2"/>
  <c r="A36" i="2"/>
  <c r="C33" i="2"/>
  <c r="B33" i="2"/>
  <c r="A33" i="2"/>
  <c r="C30" i="2"/>
  <c r="B30" i="2"/>
  <c r="A30" i="2"/>
  <c r="C27" i="2"/>
  <c r="B27" i="2"/>
  <c r="A27" i="2"/>
  <c r="C24" i="2"/>
  <c r="B24" i="2"/>
  <c r="A24" i="2"/>
  <c r="C21" i="2"/>
  <c r="B21" i="2"/>
  <c r="A21" i="2"/>
  <c r="C18" i="2"/>
  <c r="B18" i="2"/>
  <c r="A18" i="2"/>
  <c r="C15" i="2"/>
  <c r="B15" i="2"/>
  <c r="A15" i="2"/>
  <c r="C12" i="2"/>
  <c r="B12" i="2"/>
  <c r="A12" i="2"/>
  <c r="C9" i="2"/>
  <c r="B9" i="2"/>
  <c r="A9" i="2"/>
  <c r="C6" i="2"/>
  <c r="B6" i="2"/>
  <c r="A6" i="2"/>
  <c r="C38" i="2"/>
  <c r="B38" i="2"/>
  <c r="A38" i="2"/>
  <c r="C35" i="2"/>
  <c r="B35" i="2"/>
  <c r="A35" i="2"/>
  <c r="C32" i="2"/>
  <c r="B32" i="2"/>
  <c r="A32" i="2"/>
  <c r="C29" i="2"/>
  <c r="B29" i="2"/>
  <c r="A29" i="2"/>
  <c r="C26" i="2"/>
  <c r="B26" i="2"/>
  <c r="A26" i="2"/>
  <c r="C23" i="2"/>
  <c r="B23" i="2"/>
  <c r="A23" i="2"/>
  <c r="C20" i="2"/>
  <c r="B20" i="2"/>
  <c r="A20" i="2"/>
  <c r="C17" i="2"/>
  <c r="B17" i="2"/>
  <c r="A17" i="2"/>
  <c r="C14" i="2"/>
  <c r="B14" i="2"/>
  <c r="A14" i="2"/>
  <c r="C11" i="2"/>
  <c r="B11" i="2"/>
  <c r="A11" i="2"/>
  <c r="C8" i="2"/>
  <c r="B8" i="2"/>
  <c r="A8" i="2"/>
  <c r="C5" i="2"/>
  <c r="B5" i="2"/>
  <c r="A5" i="2"/>
  <c r="C37" i="2"/>
  <c r="B37" i="2"/>
  <c r="A37" i="2"/>
  <c r="C34" i="2"/>
  <c r="B34" i="2"/>
  <c r="A34" i="2"/>
  <c r="C31" i="2"/>
  <c r="B31" i="2"/>
  <c r="A31" i="2"/>
  <c r="C28" i="2"/>
  <c r="B28" i="2"/>
  <c r="A28" i="2"/>
  <c r="C25" i="2"/>
  <c r="B25" i="2"/>
  <c r="A25" i="2"/>
  <c r="C22" i="2"/>
  <c r="B22" i="2"/>
  <c r="A22" i="2"/>
  <c r="C19" i="2"/>
  <c r="B19" i="2"/>
  <c r="A19" i="2"/>
  <c r="C16" i="2"/>
  <c r="B16" i="2"/>
  <c r="A16" i="2"/>
  <c r="C13" i="2"/>
  <c r="B13" i="2"/>
  <c r="A13" i="2"/>
  <c r="C10" i="2"/>
  <c r="B10" i="2"/>
  <c r="A10" i="2"/>
  <c r="C7" i="2"/>
  <c r="B7" i="2"/>
  <c r="A7" i="2"/>
  <c r="C4" i="2"/>
  <c r="B4" i="2"/>
  <c r="A4" i="2"/>
  <c r="C74" i="2"/>
  <c r="B74" i="2"/>
  <c r="A74" i="2"/>
  <c r="C71" i="2"/>
  <c r="B71" i="2"/>
  <c r="A71" i="2"/>
  <c r="C68" i="2"/>
  <c r="B68" i="2"/>
  <c r="A68" i="2"/>
  <c r="C65" i="2"/>
  <c r="B65" i="2"/>
  <c r="A65" i="2"/>
  <c r="C62" i="2"/>
  <c r="B62" i="2"/>
  <c r="A62" i="2"/>
  <c r="C59" i="2"/>
  <c r="B59" i="2"/>
  <c r="A59" i="2"/>
  <c r="C56" i="2"/>
  <c r="B56" i="2"/>
  <c r="A56" i="2"/>
  <c r="C53" i="2"/>
  <c r="B53" i="2"/>
  <c r="A53" i="2"/>
  <c r="C50" i="2"/>
  <c r="B50" i="2"/>
  <c r="A50" i="2"/>
  <c r="C45" i="2"/>
  <c r="B45" i="2"/>
  <c r="A45" i="2"/>
  <c r="C42" i="2"/>
  <c r="B42" i="2"/>
  <c r="A42" i="2"/>
  <c r="C73" i="2"/>
  <c r="B73" i="2"/>
  <c r="A73" i="2"/>
  <c r="C70" i="2"/>
  <c r="B70" i="2"/>
  <c r="A70" i="2"/>
  <c r="C67" i="2"/>
  <c r="B67" i="2"/>
  <c r="A67" i="2"/>
  <c r="C64" i="2"/>
  <c r="B64" i="2"/>
  <c r="A64" i="2"/>
  <c r="C61" i="2"/>
  <c r="B61" i="2"/>
  <c r="A61" i="2"/>
  <c r="C58" i="2"/>
  <c r="B58" i="2"/>
  <c r="A58" i="2"/>
  <c r="C55" i="2"/>
  <c r="B55" i="2"/>
  <c r="A55" i="2"/>
  <c r="C52" i="2"/>
  <c r="B52" i="2"/>
  <c r="A52" i="2"/>
  <c r="C49" i="2"/>
  <c r="B49" i="2"/>
  <c r="A49" i="2"/>
  <c r="C47" i="2"/>
  <c r="B47" i="2"/>
  <c r="A47" i="2"/>
  <c r="C44" i="2"/>
  <c r="B44" i="2"/>
  <c r="A44" i="2"/>
  <c r="C41" i="2"/>
  <c r="B41" i="2"/>
  <c r="A41" i="2"/>
  <c r="C72" i="2"/>
  <c r="B72" i="2"/>
  <c r="A72" i="2"/>
  <c r="C69" i="2"/>
  <c r="B69" i="2"/>
  <c r="A69" i="2"/>
  <c r="C66" i="2"/>
  <c r="B66" i="2"/>
  <c r="A66" i="2"/>
  <c r="C63" i="2"/>
  <c r="B63" i="2"/>
  <c r="A63" i="2"/>
  <c r="C60" i="2"/>
  <c r="B60" i="2"/>
  <c r="A60" i="2"/>
  <c r="C57" i="2"/>
  <c r="B57" i="2"/>
  <c r="A57" i="2"/>
  <c r="C54" i="2"/>
  <c r="B54" i="2"/>
  <c r="A54" i="2"/>
  <c r="C51" i="2"/>
  <c r="B51" i="2"/>
  <c r="A51" i="2"/>
  <c r="C48" i="2"/>
  <c r="B48" i="2"/>
  <c r="A48" i="2"/>
  <c r="C46" i="2"/>
  <c r="B46" i="2"/>
  <c r="A46" i="2"/>
  <c r="C43" i="2"/>
  <c r="B43" i="2"/>
  <c r="A43" i="2"/>
  <c r="C40" i="2"/>
  <c r="B40" i="2"/>
  <c r="A40" i="2"/>
  <c r="C102" i="2"/>
  <c r="B102" i="2"/>
  <c r="A102" i="2"/>
  <c r="C99" i="2"/>
  <c r="B99" i="2"/>
  <c r="A99" i="2"/>
  <c r="C96" i="2"/>
  <c r="B96" i="2"/>
  <c r="A96" i="2"/>
  <c r="C93" i="2"/>
  <c r="B93" i="2"/>
  <c r="A93" i="2"/>
  <c r="C90" i="2"/>
  <c r="B90" i="2"/>
  <c r="A90" i="2"/>
  <c r="C87" i="2"/>
  <c r="B87" i="2"/>
  <c r="A87" i="2"/>
  <c r="C84" i="2"/>
  <c r="B84" i="2"/>
  <c r="A84" i="2"/>
  <c r="C81" i="2"/>
  <c r="B81" i="2"/>
  <c r="A81" i="2"/>
  <c r="C79" i="2"/>
  <c r="B79" i="2"/>
  <c r="A79" i="2"/>
  <c r="C77" i="2"/>
  <c r="B77" i="2"/>
  <c r="A77" i="2"/>
  <c r="C106" i="2"/>
  <c r="B106" i="2"/>
  <c r="A106" i="2"/>
  <c r="C104" i="2"/>
  <c r="B104" i="2"/>
  <c r="A104" i="2"/>
  <c r="C101" i="2"/>
  <c r="B101" i="2"/>
  <c r="A101" i="2"/>
  <c r="C98" i="2"/>
  <c r="B98" i="2"/>
  <c r="A98" i="2"/>
  <c r="C95" i="2"/>
  <c r="B95" i="2"/>
  <c r="A95" i="2"/>
  <c r="C92" i="2"/>
  <c r="B92" i="2"/>
  <c r="A92" i="2"/>
  <c r="C89" i="2"/>
  <c r="B89" i="2"/>
  <c r="A89" i="2"/>
  <c r="C86" i="2"/>
  <c r="B86" i="2"/>
  <c r="A86" i="2"/>
  <c r="C83" i="2"/>
  <c r="B83" i="2"/>
  <c r="A83" i="2"/>
  <c r="C80" i="2"/>
  <c r="B80" i="2"/>
  <c r="A80" i="2"/>
  <c r="C78" i="2"/>
  <c r="B78" i="2"/>
  <c r="A78" i="2"/>
  <c r="C76" i="2"/>
  <c r="B76" i="2"/>
  <c r="A76" i="2"/>
  <c r="C105" i="2"/>
  <c r="B105" i="2"/>
  <c r="A105" i="2"/>
  <c r="C103" i="2"/>
  <c r="B103" i="2"/>
  <c r="A103" i="2"/>
  <c r="C100" i="2"/>
  <c r="B100" i="2"/>
  <c r="A100" i="2"/>
  <c r="C97" i="2"/>
  <c r="B97" i="2"/>
  <c r="A97" i="2"/>
  <c r="C94" i="2"/>
  <c r="B94" i="2"/>
  <c r="A94" i="2"/>
  <c r="C91" i="2"/>
  <c r="B91" i="2"/>
  <c r="A91" i="2"/>
  <c r="C88" i="2"/>
  <c r="B88" i="2"/>
  <c r="A88" i="2"/>
  <c r="C85" i="2"/>
  <c r="B85" i="2"/>
  <c r="A85" i="2"/>
  <c r="C82" i="2"/>
  <c r="B82" i="2"/>
  <c r="A82" i="2"/>
  <c r="C75" i="2"/>
  <c r="B75" i="2"/>
  <c r="A75" i="2"/>
  <c r="C39" i="1"/>
  <c r="B39" i="1"/>
  <c r="A39" i="1"/>
  <c r="C36" i="1"/>
  <c r="B36" i="1"/>
  <c r="A36" i="1"/>
  <c r="C33" i="1"/>
  <c r="B33" i="1"/>
  <c r="A33" i="1"/>
  <c r="C30" i="1"/>
  <c r="B30" i="1"/>
  <c r="A30" i="1"/>
  <c r="C27" i="1"/>
  <c r="B27" i="1"/>
  <c r="A27" i="1"/>
  <c r="C24" i="1"/>
  <c r="B24" i="1"/>
  <c r="A24" i="1"/>
  <c r="C21" i="1"/>
  <c r="B21" i="1"/>
  <c r="A21" i="1"/>
  <c r="C18" i="1"/>
  <c r="B18" i="1"/>
  <c r="A18" i="1"/>
  <c r="C15" i="1"/>
  <c r="B15" i="1"/>
  <c r="A15" i="1"/>
  <c r="C12" i="1"/>
  <c r="B12" i="1"/>
  <c r="A12" i="1"/>
  <c r="C9" i="1"/>
  <c r="B9" i="1"/>
  <c r="A9" i="1"/>
  <c r="C6" i="1"/>
  <c r="B6" i="1"/>
  <c r="A6" i="1"/>
  <c r="C38" i="1"/>
  <c r="B38" i="1"/>
  <c r="A38" i="1"/>
  <c r="C35" i="1"/>
  <c r="B35" i="1"/>
  <c r="A35" i="1"/>
  <c r="C32" i="1"/>
  <c r="B32" i="1"/>
  <c r="A32" i="1"/>
  <c r="C29" i="1"/>
  <c r="B29" i="1"/>
  <c r="A29" i="1"/>
  <c r="C26" i="1"/>
  <c r="B26" i="1"/>
  <c r="A26" i="1"/>
  <c r="C23" i="1"/>
  <c r="B23" i="1"/>
  <c r="A23" i="1"/>
  <c r="C20" i="1"/>
  <c r="B20" i="1"/>
  <c r="A20" i="1"/>
  <c r="C17" i="1"/>
  <c r="B17" i="1"/>
  <c r="A17" i="1"/>
  <c r="C14" i="1"/>
  <c r="B14" i="1"/>
  <c r="A14" i="1"/>
  <c r="C11" i="1"/>
  <c r="B11" i="1"/>
  <c r="A11" i="1"/>
  <c r="C8" i="1"/>
  <c r="B8" i="1"/>
  <c r="A8" i="1"/>
  <c r="C5" i="1"/>
  <c r="B5" i="1"/>
  <c r="A5" i="1"/>
  <c r="C37" i="1"/>
  <c r="B37" i="1"/>
  <c r="A37" i="1"/>
  <c r="C34" i="1"/>
  <c r="B34" i="1"/>
  <c r="A34" i="1"/>
  <c r="C31" i="1"/>
  <c r="B31" i="1"/>
  <c r="A31" i="1"/>
  <c r="C28" i="1"/>
  <c r="B28" i="1"/>
  <c r="A28" i="1"/>
  <c r="C25" i="1"/>
  <c r="B25" i="1"/>
  <c r="A25" i="1"/>
  <c r="C22" i="1"/>
  <c r="B22" i="1"/>
  <c r="A22" i="1"/>
  <c r="C19" i="1"/>
  <c r="B19" i="1"/>
  <c r="A19" i="1"/>
  <c r="C16" i="1"/>
  <c r="B16" i="1"/>
  <c r="A16" i="1"/>
  <c r="C13" i="1"/>
  <c r="B13" i="1"/>
  <c r="A13" i="1"/>
  <c r="C10" i="1"/>
  <c r="B10" i="1"/>
  <c r="A10" i="1"/>
  <c r="C7" i="1"/>
  <c r="B7" i="1"/>
  <c r="A7" i="1"/>
  <c r="C4" i="1"/>
  <c r="B4" i="1"/>
  <c r="A4" i="1"/>
  <c r="C77" i="1"/>
  <c r="B77" i="1"/>
  <c r="A77" i="1"/>
  <c r="C73" i="1"/>
  <c r="B73" i="1"/>
  <c r="A73" i="1"/>
  <c r="C69" i="1"/>
  <c r="B69" i="1"/>
  <c r="A69" i="1"/>
  <c r="C66" i="1"/>
  <c r="B66" i="1"/>
  <c r="A66" i="1"/>
  <c r="C63" i="1"/>
  <c r="B63" i="1"/>
  <c r="A63" i="1"/>
  <c r="C60" i="1"/>
  <c r="B60" i="1"/>
  <c r="A60" i="1"/>
  <c r="C57" i="1"/>
  <c r="B57" i="1"/>
  <c r="A57" i="1"/>
  <c r="C54" i="1"/>
  <c r="B54" i="1"/>
  <c r="A54" i="1"/>
  <c r="C51" i="1"/>
  <c r="B51" i="1"/>
  <c r="A51" i="1"/>
  <c r="C48" i="1"/>
  <c r="B48" i="1"/>
  <c r="A48" i="1"/>
  <c r="C45" i="1"/>
  <c r="B45" i="1"/>
  <c r="A45" i="1"/>
  <c r="C42" i="1"/>
  <c r="B42" i="1"/>
  <c r="A42" i="1"/>
  <c r="C76" i="1"/>
  <c r="B76" i="1"/>
  <c r="A76" i="1"/>
  <c r="C72" i="1"/>
  <c r="B72" i="1"/>
  <c r="A72" i="1"/>
  <c r="C75" i="1"/>
  <c r="B75" i="1"/>
  <c r="A75" i="1"/>
  <c r="C71" i="1"/>
  <c r="B71" i="1"/>
  <c r="A71" i="1"/>
  <c r="C68" i="1"/>
  <c r="B68" i="1"/>
  <c r="A68" i="1"/>
  <c r="C65" i="1"/>
  <c r="B65" i="1"/>
  <c r="A65" i="1"/>
  <c r="C62" i="1"/>
  <c r="B62" i="1"/>
  <c r="A62" i="1"/>
  <c r="C59" i="1"/>
  <c r="B59" i="1"/>
  <c r="A59" i="1"/>
  <c r="C56" i="1"/>
  <c r="B56" i="1"/>
  <c r="A56" i="1"/>
  <c r="C53" i="1"/>
  <c r="B53" i="1"/>
  <c r="A53" i="1"/>
  <c r="C50" i="1"/>
  <c r="B50" i="1"/>
  <c r="A50" i="1"/>
  <c r="C47" i="1"/>
  <c r="B47" i="1"/>
  <c r="A47" i="1"/>
  <c r="C44" i="1"/>
  <c r="B44" i="1"/>
  <c r="A44" i="1"/>
  <c r="C41" i="1"/>
  <c r="B41" i="1"/>
  <c r="A41" i="1"/>
  <c r="C74" i="1"/>
  <c r="B74" i="1"/>
  <c r="A74" i="1"/>
  <c r="C70" i="1"/>
  <c r="B70" i="1"/>
  <c r="A70" i="1"/>
  <c r="C67" i="1"/>
  <c r="B67" i="1"/>
  <c r="A67" i="1"/>
  <c r="C64" i="1"/>
  <c r="B64" i="1"/>
  <c r="A64" i="1"/>
  <c r="C61" i="1"/>
  <c r="B61" i="1"/>
  <c r="A61" i="1"/>
  <c r="C58" i="1"/>
  <c r="B58" i="1"/>
  <c r="A58" i="1"/>
  <c r="C55" i="1"/>
  <c r="B55" i="1"/>
  <c r="A55" i="1"/>
  <c r="C52" i="1"/>
  <c r="B52" i="1"/>
  <c r="A52" i="1"/>
  <c r="C49" i="1"/>
  <c r="B49" i="1"/>
  <c r="A49" i="1"/>
  <c r="C46" i="1"/>
  <c r="B46" i="1"/>
  <c r="A46" i="1"/>
  <c r="C43" i="1"/>
  <c r="B43" i="1"/>
  <c r="A43" i="1"/>
  <c r="C40" i="1"/>
  <c r="B40" i="1"/>
  <c r="A40" i="1"/>
  <c r="C122" i="1"/>
  <c r="B122" i="1"/>
  <c r="A122" i="1"/>
  <c r="C118" i="1"/>
  <c r="B118" i="1"/>
  <c r="A118" i="1"/>
  <c r="C114" i="1"/>
  <c r="B114" i="1"/>
  <c r="A114" i="1"/>
  <c r="C110" i="1"/>
  <c r="B110" i="1"/>
  <c r="A110" i="1"/>
  <c r="C106" i="1"/>
  <c r="B106" i="1"/>
  <c r="A106" i="1"/>
  <c r="C102" i="1"/>
  <c r="B102" i="1"/>
  <c r="A102" i="1"/>
  <c r="C98" i="1"/>
  <c r="B98" i="1"/>
  <c r="A98" i="1"/>
  <c r="C94" i="1"/>
  <c r="B94" i="1"/>
  <c r="A94" i="1"/>
  <c r="C90" i="1"/>
  <c r="B90" i="1"/>
  <c r="A90" i="1"/>
  <c r="C86" i="1"/>
  <c r="B86" i="1"/>
  <c r="A86" i="1"/>
  <c r="C83" i="1"/>
  <c r="B83" i="1"/>
  <c r="A83" i="1"/>
  <c r="C80" i="1"/>
  <c r="B80" i="1"/>
  <c r="A80" i="1"/>
  <c r="C121" i="1"/>
  <c r="B121" i="1"/>
  <c r="A121" i="1"/>
  <c r="C117" i="1"/>
  <c r="B117" i="1"/>
  <c r="A117" i="1"/>
  <c r="C113" i="1"/>
  <c r="B113" i="1"/>
  <c r="A113" i="1"/>
  <c r="C109" i="1"/>
  <c r="B109" i="1"/>
  <c r="A109" i="1"/>
  <c r="C105" i="1"/>
  <c r="B105" i="1"/>
  <c r="A105" i="1"/>
  <c r="C101" i="1"/>
  <c r="B101" i="1"/>
  <c r="A101" i="1"/>
  <c r="C97" i="1"/>
  <c r="B97" i="1"/>
  <c r="A97" i="1"/>
  <c r="C93" i="1"/>
  <c r="B93" i="1"/>
  <c r="A93" i="1"/>
  <c r="C89" i="1"/>
  <c r="B89" i="1"/>
  <c r="A89" i="1"/>
  <c r="C120" i="1"/>
  <c r="B120" i="1"/>
  <c r="A120" i="1"/>
  <c r="C116" i="1"/>
  <c r="B116" i="1"/>
  <c r="A116" i="1"/>
  <c r="C112" i="1"/>
  <c r="B112" i="1"/>
  <c r="A112" i="1"/>
  <c r="C108" i="1"/>
  <c r="B108" i="1"/>
  <c r="A108" i="1"/>
  <c r="C104" i="1"/>
  <c r="B104" i="1"/>
  <c r="A104" i="1"/>
  <c r="C100" i="1"/>
  <c r="B100" i="1"/>
  <c r="A100" i="1"/>
  <c r="C96" i="1"/>
  <c r="B96" i="1"/>
  <c r="A96" i="1"/>
  <c r="C92" i="1"/>
  <c r="B92" i="1"/>
  <c r="A92" i="1"/>
  <c r="C88" i="1"/>
  <c r="B88" i="1"/>
  <c r="A88" i="1"/>
  <c r="C85" i="1"/>
  <c r="B85" i="1"/>
  <c r="A85" i="1"/>
  <c r="C82" i="1"/>
  <c r="B82" i="1"/>
  <c r="A82" i="1"/>
  <c r="C79" i="1"/>
  <c r="B79" i="1"/>
  <c r="A79" i="1"/>
  <c r="C119" i="1"/>
  <c r="B119" i="1"/>
  <c r="A119" i="1"/>
  <c r="C115" i="1"/>
  <c r="B115" i="1"/>
  <c r="A115" i="1"/>
  <c r="C111" i="1"/>
  <c r="B111" i="1"/>
  <c r="A111" i="1"/>
  <c r="C107" i="1"/>
  <c r="B107" i="1"/>
  <c r="A107" i="1"/>
  <c r="C103" i="1"/>
  <c r="B103" i="1"/>
  <c r="A103" i="1"/>
  <c r="C99" i="1"/>
  <c r="B99" i="1"/>
  <c r="A99" i="1"/>
  <c r="C95" i="1"/>
  <c r="B95" i="1"/>
  <c r="A95" i="1"/>
  <c r="C91" i="1"/>
  <c r="B91" i="1"/>
  <c r="A91" i="1"/>
  <c r="C87" i="1"/>
  <c r="B87" i="1"/>
  <c r="A87" i="1"/>
  <c r="C84" i="1"/>
  <c r="B84" i="1"/>
  <c r="A84" i="1"/>
  <c r="C81" i="1"/>
  <c r="B81" i="1"/>
  <c r="A81" i="1"/>
  <c r="C78" i="1"/>
  <c r="B78" i="1"/>
  <c r="A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GAMEZ ORTIZ, LIDIA NATASHA</author>
  </authors>
  <commentList>
    <comment ref="F3" authorId="0" shapeId="0" xr:uid="{EB2BF73E-FB7C-45AD-9F59-9ED05E47B409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Filtrar columna "Tipo de movimiento" y solo obtener kiilos de "Salida por facturación"
</t>
        </r>
      </text>
    </comment>
    <comment ref="G3" authorId="0" shapeId="0" xr:uid="{BAFC7ABE-CE4C-4128-93E9-D271B1EA5F11}">
      <text>
        <r>
          <rPr>
            <b/>
            <sz val="10"/>
            <color rgb="FF000000"/>
            <rFont val="Tahoma"/>
            <family val="2"/>
          </rPr>
          <t>GAMEZ ORTIZ, LIDIA NATASHA: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Filtrar columna "Tipo de movimiento" y solo obtener kiilos de "Cancelación"</t>
        </r>
      </text>
    </comment>
  </commentList>
</comments>
</file>

<file path=xl/sharedStrings.xml><?xml version="1.0" encoding="utf-8"?>
<sst xmlns="http://schemas.openxmlformats.org/spreadsheetml/2006/main" count="10823" uniqueCount="165">
  <si>
    <t>CERDOS</t>
  </si>
  <si>
    <t>Venta Cerdo</t>
  </si>
  <si>
    <t>Año</t>
  </si>
  <si>
    <t>Mes</t>
  </si>
  <si>
    <t>Semana</t>
  </si>
  <si>
    <t>FECHA</t>
  </si>
  <si>
    <t>Almacen</t>
  </si>
  <si>
    <t>GV1</t>
  </si>
  <si>
    <t>GV4</t>
  </si>
  <si>
    <t>GV5</t>
  </si>
  <si>
    <t>EMBAR</t>
  </si>
  <si>
    <t>Kilos Salidas</t>
  </si>
  <si>
    <t>Kilos Cancelados</t>
  </si>
  <si>
    <t>Cabezas Salidas</t>
  </si>
  <si>
    <t>Cabezas Entradas</t>
  </si>
  <si>
    <t>Importe Ventas</t>
  </si>
  <si>
    <t>Importe Costos</t>
  </si>
  <si>
    <t>No. Ventas</t>
  </si>
  <si>
    <t>No. Cancelaciones</t>
  </si>
  <si>
    <t xml:space="preserve">HUEVO                                                                                               HUEVO                                                                                               HUEVO                                 </t>
  </si>
  <si>
    <t>Venta Huevo</t>
  </si>
  <si>
    <t>Recolección</t>
  </si>
  <si>
    <t>Postura</t>
  </si>
  <si>
    <t>Fecha</t>
  </si>
  <si>
    <t>Bodega Origen</t>
  </si>
  <si>
    <t>GRAL</t>
  </si>
  <si>
    <t>Avícola San Pedro Postura</t>
  </si>
  <si>
    <t>AREP</t>
  </si>
  <si>
    <t>Avícola San Juan Postura 1</t>
  </si>
  <si>
    <t>ARSPP1</t>
  </si>
  <si>
    <t>Avícola San Juan Postura 2</t>
  </si>
  <si>
    <t>Avícola San Juan Postura 3</t>
  </si>
  <si>
    <t>Avícola San Juan Postura 4</t>
  </si>
  <si>
    <t>Avícola San Juan Postura 5</t>
  </si>
  <si>
    <t>Avícola San Juan Postura 6</t>
  </si>
  <si>
    <t>Kilos Total</t>
  </si>
  <si>
    <t>Cantidad</t>
  </si>
  <si>
    <t>Kilos</t>
  </si>
  <si>
    <t>Cajas</t>
  </si>
  <si>
    <t>BORREGO</t>
  </si>
  <si>
    <t>PZA / CABEZA</t>
  </si>
  <si>
    <t>Granja</t>
  </si>
  <si>
    <t>CABEZA</t>
  </si>
  <si>
    <t>OVIE00</t>
  </si>
  <si>
    <t>PZA</t>
  </si>
  <si>
    <t>OVIL01</t>
  </si>
  <si>
    <t>Granja Cerdos</t>
  </si>
  <si>
    <t>Granja Huevo</t>
  </si>
  <si>
    <t>Bodega Postura H</t>
  </si>
  <si>
    <t>Granja Borrego</t>
  </si>
  <si>
    <t>AÑO</t>
  </si>
  <si>
    <t>MES</t>
  </si>
  <si>
    <t>SEMANA</t>
  </si>
  <si>
    <t>Cerdas Caguamas</t>
  </si>
  <si>
    <t>Cerdos de diferentes colores</t>
  </si>
  <si>
    <t>Cerdo Macho</t>
  </si>
  <si>
    <t>Semen GVO Linea Terminal</t>
  </si>
  <si>
    <t>Cerdaza</t>
  </si>
  <si>
    <t>ProductoNacimiento</t>
  </si>
  <si>
    <t>Producto</t>
  </si>
  <si>
    <t>Entrada</t>
  </si>
  <si>
    <t>NACIMIENTO</t>
  </si>
  <si>
    <t>Descripción</t>
  </si>
  <si>
    <t>Gallina Ponedora</t>
  </si>
  <si>
    <t>Huevo Blanco El Volantin</t>
  </si>
  <si>
    <t>Gallina de Desecho</t>
  </si>
  <si>
    <t>Gallinaza</t>
  </si>
  <si>
    <t>Pollitas de Desarrollo para ventas</t>
  </si>
  <si>
    <t>Borregos de Linea</t>
  </si>
  <si>
    <t>Borregos de Desecho</t>
  </si>
  <si>
    <t>Almacén</t>
  </si>
  <si>
    <t>GV6</t>
  </si>
  <si>
    <t>ASJP1</t>
  </si>
  <si>
    <t>ASJP2</t>
  </si>
  <si>
    <t>ASJP6</t>
  </si>
  <si>
    <t>ASJP3</t>
  </si>
  <si>
    <t>ASJP4</t>
  </si>
  <si>
    <t>ASJP5</t>
  </si>
  <si>
    <t>ASPP1</t>
  </si>
  <si>
    <t>OVIP00</t>
  </si>
  <si>
    <t>OVIL03</t>
  </si>
  <si>
    <t>OVIL04</t>
  </si>
  <si>
    <t xml:space="preserve">Cerdos Foraneos </t>
  </si>
  <si>
    <t>Salida</t>
  </si>
  <si>
    <t>MUERTE</t>
  </si>
  <si>
    <t>Pollitas Postura</t>
  </si>
  <si>
    <t>AVIFIN</t>
  </si>
  <si>
    <t>Fórmula Lactea para Lechones GV3</t>
  </si>
  <si>
    <t>GV2PROD</t>
  </si>
  <si>
    <t>Formulacion Fase 4</t>
  </si>
  <si>
    <t>GV3PROD</t>
  </si>
  <si>
    <t xml:space="preserve">Formulacion Finalizador Provimi Cafe </t>
  </si>
  <si>
    <t>GV6PROD</t>
  </si>
  <si>
    <t>Formulacion Gestacion Cerdos</t>
  </si>
  <si>
    <t>AGV1</t>
  </si>
  <si>
    <t>Formulacion Lactancia Cerdos</t>
  </si>
  <si>
    <t>AGV4</t>
  </si>
  <si>
    <t xml:space="preserve">Formulacion Crecimiento 1 Provimi 25-40 Amarillo </t>
  </si>
  <si>
    <t>AGV5</t>
  </si>
  <si>
    <t xml:space="preserve">Formulacion Reemplazo Cerdos 80 </t>
  </si>
  <si>
    <t>Formulacion Fase 3 Provimi</t>
  </si>
  <si>
    <t>GV5PROD</t>
  </si>
  <si>
    <t>Formulacion Naranja 60-80</t>
  </si>
  <si>
    <t>Formulacion Crecimiento 2 Provimi 40-60 Verde</t>
  </si>
  <si>
    <t>AGV6</t>
  </si>
  <si>
    <t>Formulacion Crecimiento 25-80 GV2-GV3</t>
  </si>
  <si>
    <t>Adicional Gestación</t>
  </si>
  <si>
    <t>Adicional Lactancia</t>
  </si>
  <si>
    <t>Adicional Reemplazo 25-80</t>
  </si>
  <si>
    <t>Adicional Fase 3</t>
  </si>
  <si>
    <t>Adicional Amarillo 25-60</t>
  </si>
  <si>
    <t xml:space="preserve">Adicional Verde 25-60 </t>
  </si>
  <si>
    <t>Adicional Naranja</t>
  </si>
  <si>
    <t>Adicional Fase 4</t>
  </si>
  <si>
    <t>Adicional Azul 60-80</t>
  </si>
  <si>
    <t>Adicional Cafe 80-100</t>
  </si>
  <si>
    <t>Formulacion Desarrollo Provimi 60-80 Azul</t>
  </si>
  <si>
    <t>Adicional Crecimiento 25-80 GV2-GV3</t>
  </si>
  <si>
    <t>Fórmula Lactea para Lechones GV2</t>
  </si>
  <si>
    <t>Formulacion Iniciador Maxima Provimi</t>
  </si>
  <si>
    <t>Formulacion Amarillo Maxima Provimi</t>
  </si>
  <si>
    <t>Formulacion Verde Maxima Provimi</t>
  </si>
  <si>
    <t>Formulacion Azul Maxima Provimi</t>
  </si>
  <si>
    <t>Formulacion Cafe Maxima Provimi</t>
  </si>
  <si>
    <t>Formula Lactea para lechones GV6</t>
  </si>
  <si>
    <t>Formulacion Gestacion U/3 CERDOS</t>
  </si>
  <si>
    <t>Unidad</t>
  </si>
  <si>
    <t>LTS</t>
  </si>
  <si>
    <t>TON</t>
  </si>
  <si>
    <t>KGS</t>
  </si>
  <si>
    <t>Costo</t>
  </si>
  <si>
    <t>Formulacion Pelecha 5 Hy-line Verano</t>
  </si>
  <si>
    <t>Adicional Pollas y Gallinas</t>
  </si>
  <si>
    <t xml:space="preserve">Formulacion Fase 2 Lhoman </t>
  </si>
  <si>
    <t xml:space="preserve">Formulacion Fase 1 Lhoman </t>
  </si>
  <si>
    <t>Formulacion Fase 3 Lhoman Invierno</t>
  </si>
  <si>
    <t>Formulacion Crecimiento Pollas 144</t>
  </si>
  <si>
    <t>Formulacion Desarrollo Pollas 146</t>
  </si>
  <si>
    <t>Formulacion Fase 4 Lhoman Invierno</t>
  </si>
  <si>
    <t>Formulacion Fase 5 Lhoman Invierno</t>
  </si>
  <si>
    <t>Formulacion Fase 6 Lhoman Invierno</t>
  </si>
  <si>
    <t>Formulacion Booster Lohman Invierno</t>
  </si>
  <si>
    <t xml:space="preserve">Formulacion Pelecha 1 Lhoman </t>
  </si>
  <si>
    <t>Formulacion Pelecha 4 Lhoman</t>
  </si>
  <si>
    <t xml:space="preserve">Formulacion Pelecha 2 Lohman </t>
  </si>
  <si>
    <t>Formulacion Pelecha 3 Lhoman</t>
  </si>
  <si>
    <t>Formulacion Pelecha 2 Hyline</t>
  </si>
  <si>
    <t>Formulacion Prepostura Provimi</t>
  </si>
  <si>
    <t>Paquete para empaque de huevo San Juan</t>
  </si>
  <si>
    <t>FASE 1 PROVIMI</t>
  </si>
  <si>
    <t>Fase 3 Aves Provimi</t>
  </si>
  <si>
    <t>Fase 2 Aves Provimi</t>
  </si>
  <si>
    <t>Formulacion Pelecha Provimi</t>
  </si>
  <si>
    <t>Formulacion Impulsor Provimi</t>
  </si>
  <si>
    <t>Pelecha 3 Provimi</t>
  </si>
  <si>
    <t>FORMULAS</t>
  </si>
  <si>
    <t>PZAS</t>
  </si>
  <si>
    <t>Kilos Total B</t>
  </si>
  <si>
    <t>Kilos Cancelados B</t>
  </si>
  <si>
    <t>Cabezas Salidas B</t>
  </si>
  <si>
    <t>Cabezas Entradas B</t>
  </si>
  <si>
    <t>Importe Ventas B</t>
  </si>
  <si>
    <t>Importe Costos B</t>
  </si>
  <si>
    <t>No. Ventas B</t>
  </si>
  <si>
    <t>No. Cancelaciones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</si>
</sst>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#,##0.00_ ;[Red]\-#,##0.00\ "/>
    <numFmt numFmtId="165" formatCode="#,##0_ ;[Red]\-#,##0\ "/>
    <numFmt numFmtId="166" formatCode="dd/mm/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8"/>
      <color theme="5" tint="-0.249977111117893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8"/>
      <color theme="9" tint="-0.499984740745262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6E7"/>
        <bgColor indexed="64"/>
      </patternFill>
    </fill>
    <fill>
      <patternFill patternType="solid">
        <fgColor rgb="FFEFA1FF"/>
        <bgColor indexed="64"/>
      </patternFill>
    </fill>
    <fill>
      <patternFill patternType="solid">
        <fgColor rgb="FFFCC9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D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29FF8A"/>
        <bgColor indexed="64"/>
      </patternFill>
    </fill>
    <fill>
      <patternFill patternType="solid">
        <fgColor rgb="FFFD3007"/>
        <bgColor indexed="64"/>
      </patternFill>
    </fill>
    <fill>
      <patternFill patternType="solid">
        <fgColor rgb="FFFFAA01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5" fillId="5" borderId="0" xfId="0" applyFont="1" applyFill="1"/>
    <xf numFmtId="0" fontId="6" fillId="0" borderId="0" xfId="0" applyFont="1"/>
    <xf numFmtId="1" fontId="7" fillId="0" borderId="0" xfId="0" applyNumberFormat="1" applyFont="1"/>
    <xf numFmtId="14" fontId="7" fillId="0" borderId="0" xfId="0" applyNumberFormat="1" applyFont="1"/>
    <xf numFmtId="164" fontId="7" fillId="0" borderId="0" xfId="0" applyNumberFormat="1" applyFont="1"/>
    <xf numFmtId="44" fontId="7" fillId="0" borderId="0" xfId="1" applyFont="1" applyFill="1" applyBorder="1"/>
    <xf numFmtId="0" fontId="7" fillId="0" borderId="0" xfId="0" applyFont="1"/>
    <xf numFmtId="1" fontId="8" fillId="0" borderId="0" xfId="0" applyNumberFormat="1" applyFont="1"/>
    <xf numFmtId="1" fontId="8" fillId="0" borderId="1" xfId="0" applyNumberFormat="1" applyFont="1" applyBorder="1"/>
    <xf numFmtId="1" fontId="7" fillId="6" borderId="0" xfId="0" applyNumberFormat="1" applyFont="1" applyFill="1" applyBorder="1"/>
    <xf numFmtId="0" fontId="5" fillId="10" borderId="0" xfId="0" applyFont="1" applyFill="1"/>
    <xf numFmtId="0" fontId="15" fillId="10" borderId="2" xfId="0" applyFont="1" applyFill="1" applyBorder="1"/>
    <xf numFmtId="0" fontId="13" fillId="8" borderId="0" xfId="0" applyFont="1" applyFill="1" applyAlignment="1">
      <alignment horizontal="center"/>
    </xf>
    <xf numFmtId="0" fontId="5" fillId="11" borderId="2" xfId="0" applyFont="1" applyFill="1" applyBorder="1"/>
    <xf numFmtId="0" fontId="5" fillId="11" borderId="0" xfId="0" applyFont="1" applyFill="1"/>
    <xf numFmtId="0" fontId="15" fillId="11" borderId="0" xfId="0" applyFont="1" applyFill="1"/>
    <xf numFmtId="44" fontId="7" fillId="0" borderId="0" xfId="1" applyFont="1" applyFill="1"/>
    <xf numFmtId="165" fontId="7" fillId="0" borderId="0" xfId="0" applyNumberFormat="1" applyFont="1" applyAlignment="1">
      <alignment horizontal="center"/>
    </xf>
    <xf numFmtId="0" fontId="0" fillId="6" borderId="2" xfId="0" applyFill="1" applyBorder="1"/>
    <xf numFmtId="0" fontId="0" fillId="0" borderId="2" xfId="0" applyBorder="1"/>
    <xf numFmtId="0" fontId="0" fillId="6" borderId="3" xfId="0" applyFill="1" applyBorder="1"/>
    <xf numFmtId="0" fontId="0" fillId="6" borderId="4" xfId="0" applyFont="1" applyFill="1" applyBorder="1"/>
    <xf numFmtId="14" fontId="0" fillId="0" borderId="0" xfId="0" applyNumberFormat="1"/>
    <xf numFmtId="0" fontId="0" fillId="6" borderId="4" xfId="0" applyFill="1" applyBorder="1"/>
    <xf numFmtId="0" fontId="0" fillId="6" borderId="6" xfId="0" applyFill="1" applyBorder="1"/>
    <xf numFmtId="0" fontId="5" fillId="0" borderId="1" xfId="0" applyFont="1" applyFill="1" applyBorder="1"/>
    <xf numFmtId="0" fontId="5" fillId="0" borderId="2" xfId="0" applyFont="1" applyFill="1" applyBorder="1"/>
    <xf numFmtId="0" fontId="4" fillId="0" borderId="0" xfId="0" applyFont="1" applyFill="1" applyAlignment="1"/>
    <xf numFmtId="0" fontId="2" fillId="12" borderId="5" xfId="0" applyFont="1" applyFill="1" applyBorder="1"/>
    <xf numFmtId="0" fontId="0" fillId="6" borderId="3" xfId="0" applyFont="1" applyFill="1" applyBorder="1"/>
    <xf numFmtId="0" fontId="18" fillId="12" borderId="5" xfId="0" applyFont="1" applyFill="1" applyBorder="1"/>
    <xf numFmtId="0" fontId="0" fillId="0" borderId="3" xfId="0" applyBorder="1"/>
    <xf numFmtId="1" fontId="8" fillId="0" borderId="0" xfId="0" applyNumberFormat="1" applyFont="1" applyFill="1"/>
    <xf numFmtId="14" fontId="8" fillId="0" borderId="3" xfId="0" applyNumberFormat="1" applyFont="1" applyFill="1" applyBorder="1"/>
    <xf numFmtId="166" fontId="8" fillId="0" borderId="3" xfId="0" applyNumberFormat="1" applyFont="1" applyFill="1" applyBorder="1"/>
    <xf numFmtId="164" fontId="8" fillId="0" borderId="3" xfId="0" applyNumberFormat="1" applyFont="1" applyFill="1" applyBorder="1"/>
    <xf numFmtId="164" fontId="8" fillId="0" borderId="3" xfId="1" applyNumberFormat="1" applyFont="1" applyFill="1" applyBorder="1"/>
    <xf numFmtId="164" fontId="8" fillId="0" borderId="2" xfId="0" applyNumberFormat="1" applyFont="1" applyFill="1" applyBorder="1"/>
    <xf numFmtId="164" fontId="8" fillId="0" borderId="0" xfId="0" applyNumberFormat="1" applyFont="1" applyFill="1"/>
    <xf numFmtId="164" fontId="8" fillId="0" borderId="0" xfId="1" applyNumberFormat="1" applyFont="1" applyFill="1"/>
    <xf numFmtId="165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Border="1"/>
    <xf numFmtId="164" fontId="8" fillId="0" borderId="0" xfId="0" applyNumberFormat="1" applyFont="1" applyFill="1" applyBorder="1"/>
    <xf numFmtId="165" fontId="8" fillId="0" borderId="0" xfId="0" applyNumberFormat="1" applyFont="1" applyFill="1" applyBorder="1" applyAlignment="1">
      <alignment horizontal="center"/>
    </xf>
    <xf numFmtId="14" fontId="5" fillId="2" borderId="0" xfId="0" applyNumberFormat="1" applyFont="1" applyFill="1"/>
    <xf numFmtId="14" fontId="8" fillId="0" borderId="0" xfId="0" applyNumberFormat="1" applyFont="1" applyFill="1"/>
    <xf numFmtId="14" fontId="8" fillId="0" borderId="0" xfId="0" applyNumberFormat="1" applyFont="1" applyFill="1" applyBorder="1"/>
    <xf numFmtId="14" fontId="5" fillId="10" borderId="0" xfId="0" applyNumberFormat="1" applyFont="1" applyFill="1"/>
    <xf numFmtId="14" fontId="7" fillId="6" borderId="2" xfId="0" applyNumberFormat="1" applyFont="1" applyFill="1" applyBorder="1"/>
    <xf numFmtId="164" fontId="7" fillId="6" borderId="2" xfId="0" applyNumberFormat="1" applyFont="1" applyFill="1" applyBorder="1"/>
    <xf numFmtId="0" fontId="0" fillId="0" borderId="0" xfId="0" applyBorder="1"/>
    <xf numFmtId="14" fontId="7" fillId="0" borderId="3" xfId="0" applyNumberFormat="1" applyFont="1" applyBorder="1"/>
    <xf numFmtId="164" fontId="7" fillId="0" borderId="3" xfId="0" applyNumberFormat="1" applyFont="1" applyBorder="1"/>
    <xf numFmtId="164" fontId="7" fillId="0" borderId="0" xfId="0" applyNumberFormat="1" applyFont="1" applyBorder="1"/>
    <xf numFmtId="14" fontId="19" fillId="0" borderId="0" xfId="0" applyNumberFormat="1" applyFont="1"/>
    <xf numFmtId="0" fontId="4" fillId="4" borderId="0" xfId="0" applyFont="1" applyFill="1" applyAlignment="1">
      <alignment horizontal="center"/>
    </xf>
    <xf numFmtId="0" fontId="17" fillId="1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7" fillId="14" borderId="5" xfId="0" applyFont="1" applyFill="1" applyBorder="1" applyAlignment="1">
      <alignment horizontal="center"/>
    </xf>
    <xf numFmtId="0" fontId="17" fillId="13" borderId="5" xfId="0" applyFont="1" applyFill="1" applyBorder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4" borderId="0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117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5" formatCode="#,##0_ ;[Red]\-#,##0\ 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numFmt numFmtId="19" formatCode="dd/mm/yyyy"/>
    </dxf>
    <dxf>
      <numFmt numFmtId="0" formatCode="General"/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#,##0.00_ ;[Red]\-#,##0.00\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#,##0.00_ ;[Red]\-#,##0.00\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6" formatCode="dd/mm/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theme="9" tint="0.79998168889431442"/>
        </patternFill>
      </fill>
    </dxf>
  </dxfs>
  <tableStyles count="0" defaultTableStyle="TableStyleMedium2" defaultPivotStyle="PivotStyleLight16"/>
  <colors>
    <mruColors>
      <color rgb="FFFFAA01"/>
      <color rgb="FFFD3007"/>
      <color rgb="FF29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65942</xdr:colOff>
      <xdr:row>0</xdr:row>
      <xdr:rowOff>291612</xdr:rowOff>
    </xdr:from>
    <xdr:to>
      <xdr:col>18</xdr:col>
      <xdr:colOff>353942</xdr:colOff>
      <xdr:row>1</xdr:row>
      <xdr:rowOff>284337</xdr:rowOff>
    </xdr:to>
    <xdr:pic>
      <xdr:nvPicPr>
        <xdr:cNvPr id="3" name="Gráfico 2" descr="Cigüeña y bebé con relleno sólido">
          <a:extLst>
            <a:ext uri="{FF2B5EF4-FFF2-40B4-BE49-F238E27FC236}">
              <a16:creationId xmlns:a16="http://schemas.microsoft.com/office/drawing/2014/main" id="{9EFC26ED-98C1-41E3-8453-795BE2B89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06038" y="291612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27</xdr:col>
      <xdr:colOff>359020</xdr:colOff>
      <xdr:row>1</xdr:row>
      <xdr:rowOff>0</xdr:rowOff>
    </xdr:from>
    <xdr:to>
      <xdr:col>27</xdr:col>
      <xdr:colOff>647020</xdr:colOff>
      <xdr:row>1</xdr:row>
      <xdr:rowOff>288000</xdr:rowOff>
    </xdr:to>
    <xdr:pic>
      <xdr:nvPicPr>
        <xdr:cNvPr id="5" name="Gráfico 4" descr="Cráneo con relleno sólido">
          <a:extLst>
            <a:ext uri="{FF2B5EF4-FFF2-40B4-BE49-F238E27FC236}">
              <a16:creationId xmlns:a16="http://schemas.microsoft.com/office/drawing/2014/main" id="{E7E892AC-3479-49E6-82B5-DCE346D6B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299616" y="2930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29</xdr:col>
      <xdr:colOff>254063</xdr:colOff>
      <xdr:row>0</xdr:row>
      <xdr:rowOff>291611</xdr:rowOff>
    </xdr:from>
    <xdr:to>
      <xdr:col>29</xdr:col>
      <xdr:colOff>542063</xdr:colOff>
      <xdr:row>1</xdr:row>
      <xdr:rowOff>286535</xdr:rowOff>
    </xdr:to>
    <xdr:pic>
      <xdr:nvPicPr>
        <xdr:cNvPr id="6" name="Gráfico 5" descr="Cráneo con relleno sólido">
          <a:extLst>
            <a:ext uri="{FF2B5EF4-FFF2-40B4-BE49-F238E27FC236}">
              <a16:creationId xmlns:a16="http://schemas.microsoft.com/office/drawing/2014/main" id="{9C36FBAE-EC1D-4E3C-896B-68C87B41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2066313" y="291611"/>
          <a:ext cx="288000" cy="292580"/>
        </a:xfrm>
        <a:prstGeom prst="rect">
          <a:avLst/>
        </a:prstGeom>
      </xdr:spPr>
    </xdr:pic>
    <xdr:clientData/>
  </xdr:twoCellAnchor>
  <xdr:twoCellAnchor editAs="oneCell">
    <xdr:from>
      <xdr:col>20</xdr:col>
      <xdr:colOff>282453</xdr:colOff>
      <xdr:row>1</xdr:row>
      <xdr:rowOff>4397</xdr:rowOff>
    </xdr:from>
    <xdr:to>
      <xdr:col>20</xdr:col>
      <xdr:colOff>570453</xdr:colOff>
      <xdr:row>1</xdr:row>
      <xdr:rowOff>290199</xdr:rowOff>
    </xdr:to>
    <xdr:pic>
      <xdr:nvPicPr>
        <xdr:cNvPr id="7" name="Gráfico 6" descr="Cigüeña y bebé con relleno sólido">
          <a:extLst>
            <a:ext uri="{FF2B5EF4-FFF2-40B4-BE49-F238E27FC236}">
              <a16:creationId xmlns:a16="http://schemas.microsoft.com/office/drawing/2014/main" id="{2BB45BFD-1ACF-424D-ADFB-A52E0B194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20297" y="302053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36</xdr:col>
      <xdr:colOff>1042253</xdr:colOff>
      <xdr:row>1</xdr:row>
      <xdr:rowOff>11906</xdr:rowOff>
    </xdr:from>
    <xdr:to>
      <xdr:col>36</xdr:col>
      <xdr:colOff>1328422</xdr:colOff>
      <xdr:row>2</xdr:row>
      <xdr:rowOff>2249</xdr:rowOff>
    </xdr:to>
    <xdr:pic>
      <xdr:nvPicPr>
        <xdr:cNvPr id="4" name="Gráfico 3" descr="Bolsa de la compra con relleno sólido">
          <a:extLst>
            <a:ext uri="{FF2B5EF4-FFF2-40B4-BE49-F238E27FC236}">
              <a16:creationId xmlns:a16="http://schemas.microsoft.com/office/drawing/2014/main" id="{7AED4F9F-9A2A-441B-9AAA-A4E6FD96F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4223722" y="309562"/>
          <a:ext cx="286169" cy="288000"/>
        </a:xfrm>
        <a:prstGeom prst="rect">
          <a:avLst/>
        </a:prstGeom>
      </xdr:spPr>
    </xdr:pic>
    <xdr:clientData/>
  </xdr:twoCellAnchor>
  <xdr:twoCellAnchor editAs="oneCell">
    <xdr:from>
      <xdr:col>38</xdr:col>
      <xdr:colOff>343816</xdr:colOff>
      <xdr:row>0</xdr:row>
      <xdr:rowOff>284285</xdr:rowOff>
    </xdr:from>
    <xdr:to>
      <xdr:col>38</xdr:col>
      <xdr:colOff>631816</xdr:colOff>
      <xdr:row>1</xdr:row>
      <xdr:rowOff>279208</xdr:rowOff>
    </xdr:to>
    <xdr:pic>
      <xdr:nvPicPr>
        <xdr:cNvPr id="8" name="Gráfico 7" descr="Bolsa de la compra con relleno sólido">
          <a:extLst>
            <a:ext uri="{FF2B5EF4-FFF2-40B4-BE49-F238E27FC236}">
              <a16:creationId xmlns:a16="http://schemas.microsoft.com/office/drawing/2014/main" id="{DFA46252-52E8-4C0F-9C1E-82565CB36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620785" y="284285"/>
          <a:ext cx="288000" cy="2925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76200</xdr:colOff>
      <xdr:row>1</xdr:row>
      <xdr:rowOff>5862</xdr:rowOff>
    </xdr:from>
    <xdr:to>
      <xdr:col>25</xdr:col>
      <xdr:colOff>364200</xdr:colOff>
      <xdr:row>2</xdr:row>
      <xdr:rowOff>2104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0197947-7A69-49B3-8D1D-A4AE5D8F5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069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34</xdr:col>
      <xdr:colOff>158995</xdr:colOff>
      <xdr:row>1</xdr:row>
      <xdr:rowOff>0</xdr:rowOff>
    </xdr:from>
    <xdr:to>
      <xdr:col>34</xdr:col>
      <xdr:colOff>446995</xdr:colOff>
      <xdr:row>1</xdr:row>
      <xdr:rowOff>288000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9BC8F4A3-5102-4D29-B789-9CA75DF97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590495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36</xdr:col>
      <xdr:colOff>189769</xdr:colOff>
      <xdr:row>1</xdr:row>
      <xdr:rowOff>5861</xdr:rowOff>
    </xdr:from>
    <xdr:to>
      <xdr:col>36</xdr:col>
      <xdr:colOff>477769</xdr:colOff>
      <xdr:row>2</xdr:row>
      <xdr:rowOff>784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ECF62C9B-7087-4DC5-996B-8DD2B572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697844" y="301136"/>
          <a:ext cx="288000" cy="290198"/>
        </a:xfrm>
        <a:prstGeom prst="rect">
          <a:avLst/>
        </a:prstGeom>
      </xdr:spPr>
    </xdr:pic>
    <xdr:clientData/>
  </xdr:twoCellAnchor>
  <xdr:twoCellAnchor editAs="oneCell">
    <xdr:from>
      <xdr:col>27</xdr:col>
      <xdr:colOff>333375</xdr:colOff>
      <xdr:row>1</xdr:row>
      <xdr:rowOff>5862</xdr:rowOff>
    </xdr:from>
    <xdr:to>
      <xdr:col>27</xdr:col>
      <xdr:colOff>621375</xdr:colOff>
      <xdr:row>1</xdr:row>
      <xdr:rowOff>291664</xdr:rowOff>
    </xdr:to>
    <xdr:pic>
      <xdr:nvPicPr>
        <xdr:cNvPr id="5" name="Gráfico 4" descr="Cigüeña y bebé con relleno sólido">
          <a:extLst>
            <a:ext uri="{FF2B5EF4-FFF2-40B4-BE49-F238E27FC236}">
              <a16:creationId xmlns:a16="http://schemas.microsoft.com/office/drawing/2014/main" id="{688D4CBE-7559-45E7-8929-4840008B1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191702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43</xdr:col>
      <xdr:colOff>846991</xdr:colOff>
      <xdr:row>1</xdr:row>
      <xdr:rowOff>0</xdr:rowOff>
    </xdr:from>
    <xdr:to>
      <xdr:col>43</xdr:col>
      <xdr:colOff>1137922</xdr:colOff>
      <xdr:row>1</xdr:row>
      <xdr:rowOff>288000</xdr:rowOff>
    </xdr:to>
    <xdr:pic>
      <xdr:nvPicPr>
        <xdr:cNvPr id="6" name="Gráfico 5" descr="Bolsa de la compra con relleno sólido">
          <a:extLst>
            <a:ext uri="{FF2B5EF4-FFF2-40B4-BE49-F238E27FC236}">
              <a16:creationId xmlns:a16="http://schemas.microsoft.com/office/drawing/2014/main" id="{84B528E3-1DE2-4D58-9CC2-7A4E1E741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8793341" y="295275"/>
          <a:ext cx="290931" cy="288000"/>
        </a:xfrm>
        <a:prstGeom prst="rect">
          <a:avLst/>
        </a:prstGeom>
      </xdr:spPr>
    </xdr:pic>
    <xdr:clientData/>
  </xdr:twoCellAnchor>
  <xdr:twoCellAnchor editAs="oneCell">
    <xdr:from>
      <xdr:col>45</xdr:col>
      <xdr:colOff>455735</xdr:colOff>
      <xdr:row>0</xdr:row>
      <xdr:rowOff>293810</xdr:rowOff>
    </xdr:from>
    <xdr:to>
      <xdr:col>45</xdr:col>
      <xdr:colOff>743735</xdr:colOff>
      <xdr:row>1</xdr:row>
      <xdr:rowOff>288733</xdr:rowOff>
    </xdr:to>
    <xdr:pic>
      <xdr:nvPicPr>
        <xdr:cNvPr id="7" name="Gráfico 6" descr="Bolsa de la compra con relleno sólido">
          <a:extLst>
            <a:ext uri="{FF2B5EF4-FFF2-40B4-BE49-F238E27FC236}">
              <a16:creationId xmlns:a16="http://schemas.microsoft.com/office/drawing/2014/main" id="{4000C3BF-8C6B-419E-AB94-7A6B5B97F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0068960" y="293810"/>
          <a:ext cx="288000" cy="2901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285750</xdr:colOff>
      <xdr:row>1</xdr:row>
      <xdr:rowOff>5862</xdr:rowOff>
    </xdr:from>
    <xdr:to>
      <xdr:col>18</xdr:col>
      <xdr:colOff>573750</xdr:colOff>
      <xdr:row>2</xdr:row>
      <xdr:rowOff>24964</xdr:rowOff>
    </xdr:to>
    <xdr:pic>
      <xdr:nvPicPr>
        <xdr:cNvPr id="2" name="Gráfico 1" descr="Cigüeña y bebé con relleno sólido">
          <a:extLst>
            <a:ext uri="{FF2B5EF4-FFF2-40B4-BE49-F238E27FC236}">
              <a16:creationId xmlns:a16="http://schemas.microsoft.com/office/drawing/2014/main" id="{F2476D55-4CC8-4104-A146-483169324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9040475" y="301137"/>
          <a:ext cx="288000" cy="285802"/>
        </a:xfrm>
        <a:prstGeom prst="rect">
          <a:avLst/>
        </a:prstGeom>
      </xdr:spPr>
    </xdr:pic>
    <xdr:clientData/>
  </xdr:twoCellAnchor>
  <xdr:twoCellAnchor editAs="oneCell">
    <xdr:from>
      <xdr:col>28</xdr:col>
      <xdr:colOff>158995</xdr:colOff>
      <xdr:row>1</xdr:row>
      <xdr:rowOff>0</xdr:rowOff>
    </xdr:from>
    <xdr:to>
      <xdr:col>28</xdr:col>
      <xdr:colOff>446995</xdr:colOff>
      <xdr:row>2</xdr:row>
      <xdr:rowOff>21300</xdr:rowOff>
    </xdr:to>
    <xdr:pic>
      <xdr:nvPicPr>
        <xdr:cNvPr id="3" name="Gráfico 2" descr="Cráneo con relleno sólido">
          <a:extLst>
            <a:ext uri="{FF2B5EF4-FFF2-40B4-BE49-F238E27FC236}">
              <a16:creationId xmlns:a16="http://schemas.microsoft.com/office/drawing/2014/main" id="{19823AFE-B3E4-448B-AD06-1E0BA7B90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2920" y="2952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113569</xdr:colOff>
      <xdr:row>0</xdr:row>
      <xdr:rowOff>282086</xdr:rowOff>
    </xdr:from>
    <xdr:to>
      <xdr:col>30</xdr:col>
      <xdr:colOff>401569</xdr:colOff>
      <xdr:row>2</xdr:row>
      <xdr:rowOff>10309</xdr:rowOff>
    </xdr:to>
    <xdr:pic>
      <xdr:nvPicPr>
        <xdr:cNvPr id="4" name="Gráfico 3" descr="Cráneo con relleno sólido">
          <a:extLst>
            <a:ext uri="{FF2B5EF4-FFF2-40B4-BE49-F238E27FC236}">
              <a16:creationId xmlns:a16="http://schemas.microsoft.com/office/drawing/2014/main" id="{F10208E0-BD99-4EFD-9901-5DEA2FC690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8498069" y="282086"/>
          <a:ext cx="288000" cy="29019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0CB5FE-EC69-4A3C-B7F8-2A2B829875A7}" name="VentaCerdo" displayName="VentaCerdo" ref="A3:M139" totalsRowShown="0" headerRowDxfId="116" dataDxfId="115">
  <autoFilter ref="A3:M139" xr:uid="{C9EBBED2-E078-4EE1-9F48-7C43C603BD9F}"/>
  <sortState xmlns:xlrd2="http://schemas.microsoft.com/office/spreadsheetml/2017/richdata2" ref="A4:M122">
    <sortCondition ref="D3:D122"/>
  </sortState>
  <tableColumns count="13">
    <tableColumn id="1" xr3:uid="{AF79EB7F-53B6-458F-84BF-82950CA97A22}" name="Año" dataDxfId="114">
      <calculatedColumnFormula>YEAR(VentaCerdo[[#This Row],[FECHA]])</calculatedColumnFormula>
    </tableColumn>
    <tableColumn id="32" xr3:uid="{19A051CF-8C1B-4292-8170-4118C1548088}" name="Mes" dataDxfId="113">
      <calculatedColumnFormula>MONTH(VentaCerdo[[#This Row],[FECHA]])</calculatedColumnFormula>
    </tableColumn>
    <tableColumn id="30" xr3:uid="{6C2E3871-F892-4AAA-80F8-BCBBAF515294}" name="Semana" dataDxfId="112">
      <calculatedColumnFormula>WEEKNUM(VentaCerdo[[#This Row],[FECHA]],2)</calculatedColumnFormula>
    </tableColumn>
    <tableColumn id="29" xr3:uid="{B8618162-D69B-4A8A-8D93-DA3328E46CB0}" name="FECHA" dataDxfId="111"/>
    <tableColumn id="27" xr3:uid="{C9E3266E-0727-428C-9BF1-A7AD09AE9EAF}" name="Almacen" dataDxfId="110"/>
    <tableColumn id="2" xr3:uid="{08C0B01F-B3AD-4119-8859-A6491FD939BC}" name="Kilos Salidas" dataDxfId="109"/>
    <tableColumn id="3" xr3:uid="{404682AC-60FB-4D7E-B817-BD2248526A86}" name="Kilos Cancelados" dataDxfId="108"/>
    <tableColumn id="4" xr3:uid="{69CCC8E0-14F6-464A-8ECF-15DB81E956CA}" name="Cabezas Salidas" dataDxfId="107"/>
    <tableColumn id="5" xr3:uid="{582FE33C-0D80-475D-BE61-AFEF1986FB0B}" name="Cabezas Entradas" dataDxfId="106"/>
    <tableColumn id="6" xr3:uid="{5DC4E71E-F9FC-4F43-96C9-2941B4DB0D05}" name="Importe Ventas" dataDxfId="105" dataCellStyle="Moneda"/>
    <tableColumn id="7" xr3:uid="{789D5740-B7CD-4B88-BD7F-0439A78EE71F}" name="Importe Costos" dataDxfId="104" dataCellStyle="Moneda"/>
    <tableColumn id="8" xr3:uid="{21DA54D1-A1D1-476A-AAFA-CCA51CAAD970}" name="No. Ventas" dataDxfId="103" dataCellStyle="Moneda"/>
    <tableColumn id="9" xr3:uid="{5F292483-6A0F-4601-BDA1-69CB1520DF6A}" name="No. Cancelaciones" dataDxfId="102" dataCellStyle="Mon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651429E-3CCF-4283-963F-CE1D86878DE3}" name="NB" displayName="NB" ref="P3:W47" totalsRowShown="0" headerRowDxfId="56">
  <autoFilter ref="P3:W47" xr:uid="{F3E1A5D4-2206-4A5B-8082-DCC730185F04}"/>
  <tableColumns count="8">
    <tableColumn id="1" xr3:uid="{F593C191-662A-4A08-9C07-3BC417717AF5}" name="AÑO">
      <calculatedColumnFormula>YEAR(NB[[#This Row],[Fecha]])</calculatedColumnFormula>
    </tableColumn>
    <tableColumn id="2" xr3:uid="{27A83526-3049-4B08-A71C-56B7D753040C}" name="MES">
      <calculatedColumnFormula>MONTH(NB[[#This Row],[Fecha]])</calculatedColumnFormula>
    </tableColumn>
    <tableColumn id="3" xr3:uid="{AC94EA02-7DE1-43F2-9333-779EF3503D3B}" name="SEMANA">
      <calculatedColumnFormula>WEEKNUM(NB[[#This Row],[Fecha]],2)</calculatedColumnFormula>
    </tableColumn>
    <tableColumn id="4" xr3:uid="{262F6740-57C6-42B0-95B2-CA81288CD2CD}" name="Fecha" dataDxfId="55"/>
    <tableColumn id="5" xr3:uid="{86F88214-2BD2-441F-8F5D-6918680F83CC}" name="Producto" dataDxfId="54"/>
    <tableColumn id="7" xr3:uid="{CB17BC44-E2BE-4CCE-AAD8-2D70C83B4842}" name="Almacén" dataDxfId="53"/>
    <tableColumn id="6" xr3:uid="{20B296C9-926F-4D06-B340-1B3183A1F0E5}" name="Entrada" dataDxfId="52"/>
    <tableColumn id="8" xr3:uid="{B55103E2-E464-41CC-B7AF-504AF054E128}" name="Costo" dataDxfId="5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7BC9115-FF64-4CCD-870C-F5486EBE0BF6}" name="MB" displayName="MB" ref="Y3:AF4" totalsRowShown="0" headerRowDxfId="50">
  <autoFilter ref="Y3:AF4" xr:uid="{C07E5018-4C77-46A8-A50B-107FA9C88156}"/>
  <tableColumns count="8">
    <tableColumn id="1" xr3:uid="{1E8E5BF2-508C-417D-BE57-3AACF0C714C5}" name="AÑO">
      <calculatedColumnFormula>YEAR(MB[[#This Row],[Fecha]])</calculatedColumnFormula>
    </tableColumn>
    <tableColumn id="2" xr3:uid="{79490BFE-2E02-4BB5-A3A1-D98FE01C7C5F}" name="MES">
      <calculatedColumnFormula>MONTH(MB[[#This Row],[Fecha]])</calculatedColumnFormula>
    </tableColumn>
    <tableColumn id="3" xr3:uid="{0BD97616-9EFF-4FF6-9E9B-D9B72CED3912}" name="SEMANA">
      <calculatedColumnFormula>WEEKNUM(MB[[#This Row],[Fecha]],2)</calculatedColumnFormula>
    </tableColumn>
    <tableColumn id="4" xr3:uid="{7F573887-B59C-4BEE-9E01-7A8C9A0FB227}" name="Fecha" dataDxfId="49"/>
    <tableColumn id="5" xr3:uid="{C91C4368-6E38-4907-8554-722F18CCA7AC}" name="Descripción" dataDxfId="48"/>
    <tableColumn id="7" xr3:uid="{8E66D7C9-E4E6-43F9-B89C-603982C07332}" name="Almacén" dataDxfId="47"/>
    <tableColumn id="6" xr3:uid="{77D0FF8F-7647-48FF-A88B-9E8A6485B51B}" name="Salida" dataDxfId="46"/>
    <tableColumn id="8" xr3:uid="{4472A864-2AC2-45C2-9FD8-9DA2835143D6}" name="Costo" dataDxfId="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802A7C-9467-411F-9B9E-19B18579D18D}" name="InfoBorrego" displayName="InfoBorrego" ref="A2:N44" totalsRowShown="0" headerRowDxfId="44" dataDxfId="43">
  <autoFilter ref="A2:N44" xr:uid="{4C07E7EB-F7E2-4DFC-BEF6-4C6501D45968}"/>
  <sortState xmlns:xlrd2="http://schemas.microsoft.com/office/spreadsheetml/2017/richdata2" ref="A3:N41">
    <sortCondition ref="D2:D41"/>
  </sortState>
  <tableColumns count="14">
    <tableColumn id="1" xr3:uid="{25DB43AE-6CB5-4052-9309-BB1A746C2B8A}" name="Año" dataDxfId="42">
      <calculatedColumnFormula>YEAR(InfoBorrego[[#This Row],[FECHA]])</calculatedColumnFormula>
    </tableColumn>
    <tableColumn id="2" xr3:uid="{B9143660-3AB8-467B-8920-CB6CB4D2AE62}" name="Mes" dataDxfId="41">
      <calculatedColumnFormula>MONTH(InfoBorrego[[#This Row],[FECHA]])</calculatedColumnFormula>
    </tableColumn>
    <tableColumn id="3" xr3:uid="{AD20FB6D-7BA0-4707-ADAF-18C68FD3089A}" name="Semana" dataDxfId="40">
      <calculatedColumnFormula>WEEKNUM(InfoBorrego[[#This Row],[FECHA]],2)</calculatedColumnFormula>
    </tableColumn>
    <tableColumn id="4" xr3:uid="{18D75885-EEF0-4220-823D-4DA7DDF39375}" name="FECHA" dataDxfId="39"/>
    <tableColumn id="5" xr3:uid="{43C2662C-CE7E-4866-957A-930698AB7A66}" name="PZA / CABEZA" dataDxfId="38"/>
    <tableColumn id="6" xr3:uid="{B36A48EC-1A46-443B-B51A-33AD0D405A7B}" name="Granja" dataDxfId="37"/>
    <tableColumn id="7" xr3:uid="{45BC65EB-537A-46EE-A94D-E1B7DA25F506}" name="Kilos Total B" dataDxfId="36"/>
    <tableColumn id="8" xr3:uid="{B13E5F32-1CBF-4933-9A8F-8BD77BB84FD1}" name="Kilos Cancelados B" dataDxfId="35"/>
    <tableColumn id="9" xr3:uid="{13DF204B-F704-4C3D-9381-D61A397A889E}" name="Cabezas Salidas B" dataDxfId="34"/>
    <tableColumn id="10" xr3:uid="{27CA73FF-4927-4DCD-B37A-432278B1E1F4}" name="Cabezas Entradas B" dataDxfId="33"/>
    <tableColumn id="11" xr3:uid="{FDAD35B4-C441-497A-A2DE-3236A7DFCE37}" name="Importe Ventas B" dataDxfId="32"/>
    <tableColumn id="12" xr3:uid="{C3E0BFB5-AFCA-4C46-A1D9-EFB178AD5EEE}" name="Importe Costos B" dataDxfId="31"/>
    <tableColumn id="13" xr3:uid="{B77506E4-D768-4D48-8C92-80B9A5A43275}" name="No. Ventas B" dataDxfId="30"/>
    <tableColumn id="14" xr3:uid="{CEA4441E-EC83-441E-B023-EBEADC5A7A4F}" name="No. Cancelaciones B" dataDxfId="2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C5E38B-709F-4876-A142-FD89DD9A355A}" name="GC" displayName="GC" ref="A1:A5" totalsRowShown="0">
  <autoFilter ref="A1:A5" xr:uid="{E31A270D-5810-4457-A02B-048E1A685E46}"/>
  <tableColumns count="1">
    <tableColumn id="1" xr3:uid="{A68A1C6E-0713-4A6C-BA5C-EDA60A91C232}" name="Granja Cerdos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7D3F1B1-9BFB-4962-B1E1-B5A3B607B8E6}" name="PNC" displayName="PNC" ref="C1:C6" totalsRowShown="0" dataDxfId="28" tableBorderDxfId="27">
  <autoFilter ref="C1:C6" xr:uid="{79BD6A38-95D5-48F5-B30F-01B067AA4A61}"/>
  <tableColumns count="1">
    <tableColumn id="1" xr3:uid="{E272FD8D-EB97-4C4A-B51C-B3A7AF0EBA0A}" name="ProductoNacimiento" dataDxfId="26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1BB9D3F-F272-405E-83DB-FBE254520F4E}" name="ANC" displayName="ANC" ref="E1:E6" totalsRowShown="0">
  <autoFilter ref="E1:E6" xr:uid="{4B57673B-E2F2-4DA1-B9D8-4BB888F05FE6}"/>
  <tableColumns count="1">
    <tableColumn id="1" xr3:uid="{CFBDF900-83C3-451A-9957-5DFC95677CDC}" name="Almacé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D035DCA-86F7-43B4-A801-81219F38257A}" name="DMC" displayName="DMC" ref="G1:G4" totalsRowShown="0">
  <autoFilter ref="G1:G4" xr:uid="{3D6C1232-E2B6-451B-A709-1C5F3EC960E1}"/>
  <tableColumns count="1">
    <tableColumn id="1" xr3:uid="{7F6B2BD5-5DDA-4445-A600-64A54F25EBEF}" name="Descripción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125CF89-A5F5-486D-A222-9EE084CA8C40}" name="amc" displayName="amc" ref="I1:I6" totalsRowShown="0">
  <autoFilter ref="I1:I6" xr:uid="{E526FABC-2A88-4B32-ACD0-1650E7034AF7}"/>
  <tableColumns count="1">
    <tableColumn id="1" xr3:uid="{8C205E79-14F0-4EF3-9932-3FEEB3D4511E}" name="Almacén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A9636B0-4533-4D11-B5BE-90463C8EE6B6}" name="DFC" displayName="DFC" ref="K1:K32" totalsRowShown="0">
  <autoFilter ref="K1:K32" xr:uid="{EDEABED1-A53B-4870-A903-FD34F1919EF5}"/>
  <tableColumns count="1">
    <tableColumn id="1" xr3:uid="{EE1456E7-F0DC-4D98-931C-8622608268D7}" name="Descripción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E9AE827-F0D9-4A27-834D-CB1163DFE263}" name="AFC" displayName="AFC" ref="M1:M12" totalsRowShown="0">
  <autoFilter ref="M1:M12" xr:uid="{4813171D-BA44-4F5A-B420-F15EEBFCCD71}"/>
  <tableColumns count="1">
    <tableColumn id="1" xr3:uid="{638EB70B-0241-4227-B020-DBF6EE56C855}" name="Almacé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A5903A-793D-41AF-927E-0E5AEF940163}" name="NC" displayName="NC" ref="O3:V100" totalsRowShown="0" headerRowDxfId="101">
  <autoFilter ref="O3:V100" xr:uid="{02D5D0CD-EDA4-456A-A5E8-9F3730BDF858}"/>
  <tableColumns count="8">
    <tableColumn id="1" xr3:uid="{C0348CA9-B923-4DF2-B7B8-6F0BEEF03B4F}" name="AÑO">
      <calculatedColumnFormula>YEAR(NC[[#This Row],[Fecha]])</calculatedColumnFormula>
    </tableColumn>
    <tableColumn id="2" xr3:uid="{03E12361-C4D5-4883-BCB6-08BE87845480}" name="MES">
      <calculatedColumnFormula>MONTH(NC[[#This Row],[Fecha]])</calculatedColumnFormula>
    </tableColumn>
    <tableColumn id="3" xr3:uid="{A92A8AB5-1C79-4CA4-B109-A49731842416}" name="SEMANA">
      <calculatedColumnFormula>WEEKNUM(NC[[#This Row],[Fecha]],2)</calculatedColumnFormula>
    </tableColumn>
    <tableColumn id="4" xr3:uid="{1E2C6755-7899-4C5E-8849-9F4DEA103FB6}" name="Fecha" dataDxfId="100"/>
    <tableColumn id="5" xr3:uid="{3E44B0DD-62A3-4C63-B2ED-8D9F754BC1C8}" name="Descripción" dataDxfId="99"/>
    <tableColumn id="7" xr3:uid="{9FD31AF2-F6BB-40A9-A5EF-A7BE8C1EE096}" name="Almacén" dataDxfId="98"/>
    <tableColumn id="6" xr3:uid="{D483493A-6942-4223-8114-7C47B876A768}" name="Entrada" dataDxfId="97"/>
    <tableColumn id="8" xr3:uid="{272C56E8-53BB-4F5E-822F-DCF7EF3B0B03}" name="Costo" dataDxfId="96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8511AE7-AC47-4A86-AD1C-50A690D14928}" name="UFC" displayName="UFC" ref="O1:O4" totalsRowShown="0">
  <autoFilter ref="O1:O4" xr:uid="{2083800D-D442-4344-91AA-1AEB30431665}"/>
  <tableColumns count="1">
    <tableColumn id="1" xr3:uid="{3E02FB90-F6E8-4057-BFFD-D38E66C2C4B3}" name="Unidad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6997A7-4647-4E10-8C89-12894EFF5D91}" name="GH" displayName="GH" ref="A1:A4" totalsRowShown="0">
  <autoFilter ref="A1:A4" xr:uid="{E40B13C0-5E60-4512-8FC6-92DF2B6F1B8C}"/>
  <tableColumns count="1">
    <tableColumn id="1" xr3:uid="{D2DFD791-DDB4-4112-87BA-689D79B7FB0B}" name="Granja Huevo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F45D115-374A-40C0-8D86-25AE41DDE243}" name="RH" displayName="RH" ref="C1:C8" totalsRowShown="0" dataDxfId="25" tableBorderDxfId="24">
  <autoFilter ref="C1:C8" xr:uid="{750FC6F7-70F6-4B4E-96D7-A30F50A00065}"/>
  <tableColumns count="1">
    <tableColumn id="1" xr3:uid="{0F2F3A8E-A423-4F30-80DD-B0FF8E6F61FE}" name="Bodega Postura H" dataDxfId="2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EB47C5E-A01B-412B-9799-748BC738EF68}" name="PNH" displayName="PNH" ref="E1:E6" totalsRowShown="0">
  <autoFilter ref="E1:E6" xr:uid="{65CB5511-72EB-458F-8824-5B887FA969C7}"/>
  <tableColumns count="1">
    <tableColumn id="1" xr3:uid="{CE233A09-71F8-469F-91F3-122206F126AF}" name="Descripción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1E399F3-1E76-43E6-8F28-9EF834BC05F5}" name="ANH" displayName="ANH" ref="G1:G10" totalsRowShown="0">
  <autoFilter ref="G1:G10" xr:uid="{9F388D10-48B2-43BC-B259-0BC57469E16D}"/>
  <tableColumns count="1">
    <tableColumn id="1" xr3:uid="{25CA588A-21C7-460A-8B46-A23FAA24EB01}" name="Almacén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2FD0BD-314E-45B9-8547-3A80B7A0D069}" name="DMH" displayName="DMH" ref="I1:I5" totalsRowShown="0">
  <autoFilter ref="I1:I5" xr:uid="{2A6349F0-EC1E-470C-8C0B-BAEC8A7DE4E9}"/>
  <tableColumns count="1">
    <tableColumn id="1" xr3:uid="{4AC20EEF-DE1F-438C-BDEC-1AA9D4878F95}" name="Descripción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E43E61E-5AF0-4BFD-82BD-BFB7F10F6D79}" name="AMH" displayName="AMH" ref="K1:K11" totalsRowShown="0">
  <autoFilter ref="K1:K11" xr:uid="{83F4E4D5-3157-452B-ACEC-3CBAF4CF81D4}"/>
  <tableColumns count="1">
    <tableColumn id="1" xr3:uid="{987E066A-3C08-48C1-B806-2F151356C467}" name="Almacén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6B4177F0-5950-447A-8A7E-EECFDE618E9D}" name="DFH" displayName="DFH" ref="M1:M25" totalsRowShown="0" headerRowDxfId="22" dataDxfId="20" headerRowBorderDxfId="21" tableBorderDxfId="19" totalsRowBorderDxfId="18">
  <autoFilter ref="M1:M25" xr:uid="{066AC525-C68B-40D3-AE6B-D275A0A79615}"/>
  <tableColumns count="1">
    <tableColumn id="1" xr3:uid="{799DDA5E-B376-41AA-A689-3A660979943E}" name="Descripción" dataDxfId="1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F4AC4A7A-6B8E-4F6D-84F1-88848C4BFC53}" name="AFH" displayName="AFH" ref="O1:O8" totalsRowShown="0" headerRowDxfId="16" headerRowBorderDxfId="15" tableBorderDxfId="14" totalsRowBorderDxfId="13">
  <autoFilter ref="O1:O8" xr:uid="{5D329DB3-7365-4EEF-8F0E-32C5AD338BA4}"/>
  <tableColumns count="1">
    <tableColumn id="1" xr3:uid="{A972FACD-4BAA-4284-A344-B0B89AAEF5A6}" name="Almacén" dataDxfId="1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F3123BF-C6EE-4852-BE92-1F3C04FDF032}" name="UFH" displayName="UFH" ref="Q1:Q4" totalsRowShown="0" headerRowDxfId="11" headerRowBorderDxfId="10" tableBorderDxfId="9" totalsRowBorderDxfId="8">
  <autoFilter ref="Q1:Q4" xr:uid="{B76C3F68-F66F-46E8-9784-B4AAADE438F9}"/>
  <tableColumns count="1">
    <tableColumn id="1" xr3:uid="{7AF09891-3B17-4F67-912C-FAE5416AB3EF}" name="Unida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EEBF04B-5CA7-4B0A-ADFE-2A6A9768B634}" name="MC" displayName="MC" ref="X3:AE4" totalsRowShown="0" headerRowDxfId="95">
  <autoFilter ref="X3:AE4" xr:uid="{15203CCB-6A72-4C9E-82BA-A853B5165F17}"/>
  <tableColumns count="8">
    <tableColumn id="1" xr3:uid="{99A49235-A43E-4B45-948E-613A29DBA5A6}" name="AÑO">
      <calculatedColumnFormula>YEAR(MC[[#This Row],[Fecha]])</calculatedColumnFormula>
    </tableColumn>
    <tableColumn id="2" xr3:uid="{627B9B93-3751-4CD7-B0AB-13FDFAAB7ABC}" name="MES">
      <calculatedColumnFormula>MONTH(MC[[#This Row],[Fecha]])</calculatedColumnFormula>
    </tableColumn>
    <tableColumn id="3" xr3:uid="{CC8DCD94-2C62-421E-8A0B-4EE9F9AA0BA6}" name="SEMANA">
      <calculatedColumnFormula>WEEKNUM(MC[[#This Row],[Fecha]],2)</calculatedColumnFormula>
    </tableColumn>
    <tableColumn id="4" xr3:uid="{057B6A06-06EB-4370-9C7D-67B564AB477C}" name="Fecha" dataDxfId="94"/>
    <tableColumn id="5" xr3:uid="{F7D1F4AC-D899-4963-BC58-63184492E881}" name="Descripción" dataDxfId="93"/>
    <tableColumn id="7" xr3:uid="{C424C129-BB09-45C4-8A52-C928098DD204}" name="Almacén" dataDxfId="92"/>
    <tableColumn id="6" xr3:uid="{D7883101-3244-4BC1-AC2D-3BFB937551E5}" name="Salida" dataDxfId="91"/>
    <tableColumn id="8" xr3:uid="{FF4DEFD2-915C-403C-AA9C-29CD60C65D91}" name="Costo" dataDxfId="9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068717-C217-4619-BEDD-EB4B24E051D1}" name="GB" displayName="GB" ref="A1:A4" totalsRowShown="0">
  <autoFilter ref="A1:A4" xr:uid="{F402A6BF-296D-437A-AE03-D346BE17A8F2}"/>
  <tableColumns count="1">
    <tableColumn id="1" xr3:uid="{7CCF99BF-5F45-40B1-BB2F-93F0C5BA90F2}" name="Granja Borrego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E435B00-A032-4EE5-96F4-356EF7E0BBAD}" name="UNIDAD" displayName="UNIDAD" ref="C1:C3" totalsRowShown="0">
  <autoFilter ref="C1:C3" xr:uid="{6E791584-0B78-49A1-BDE4-E4F6700A46BE}"/>
  <tableColumns count="1">
    <tableColumn id="1" xr3:uid="{19D52864-9546-4239-A82E-66913B158611}" name="PZA / CABEZ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9CB41F-F8A7-4C40-A768-5B5937B5E847}" name="PNB" displayName="PNB" ref="E1:E3" totalsRowShown="0">
  <autoFilter ref="E1:E3" xr:uid="{4FF1F1B2-2DED-4499-9C64-4C3B27AD87C6}"/>
  <tableColumns count="1">
    <tableColumn id="1" xr3:uid="{9EFDF0F6-E93D-45F3-A59E-356F7BA5905A}" name="Descripción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0329AD6-DABC-4E4E-98A0-F8D859F036D9}" name="Tabla19" displayName="Tabla19" ref="G1:G7" totalsRowShown="0">
  <autoFilter ref="G1:G7" xr:uid="{8485213E-2BBF-4201-B5BD-ED922EC57C51}"/>
  <tableColumns count="1">
    <tableColumn id="1" xr3:uid="{E6997A19-C81E-4962-96C2-BECA14EA0CB1}" name="Almacén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4BF97AA-514C-43B8-ACBF-8377CC8F9163}" name="DMB" displayName="DMB" ref="I1:I2" totalsRowShown="0" headerRowDxfId="7" dataDxfId="5" headerRowBorderDxfId="6" tableBorderDxfId="4" totalsRowBorderDxfId="3">
  <autoFilter ref="I1:I2" xr:uid="{7AB45DB3-5E72-4F44-A776-E252D9E90DB7}"/>
  <tableColumns count="1">
    <tableColumn id="1" xr3:uid="{4AF18E02-4261-4B0E-844D-1655706EFC80}" name="Descripción" dataDxfId="2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E1D14255-2027-49A9-9D52-048BE3F8681D}" name="AMB" displayName="AMB" ref="K1:K6" totalsRowShown="0">
  <autoFilter ref="K1:K6" xr:uid="{C1EB2503-2A5D-43FD-A160-AB8225C6AECF}"/>
  <tableColumns count="1">
    <tableColumn id="1" xr3:uid="{00EF3E7C-913B-4852-B188-02E7503E8146}" name="Almacé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113AA35-6761-491F-8813-B699C677426B}" name="CF" displayName="CF" ref="AG3:AO2301" totalsRowShown="0">
  <autoFilter ref="AG3:AO2301" xr:uid="{AE11F633-8E34-488F-8196-F538E244105B}"/>
  <tableColumns count="9">
    <tableColumn id="1" xr3:uid="{B9D5092A-BBF6-4452-9138-CE76B9E5CD0B}" name="Año">
      <calculatedColumnFormula>YEAR(CF[[#This Row],[Fecha]])</calculatedColumnFormula>
    </tableColumn>
    <tableColumn id="2" xr3:uid="{2BCB3706-A3DA-44A8-BE80-C3007BA28F74}" name="Mes">
      <calculatedColumnFormula>MONTH(CF[[#This Row],[Fecha]])</calculatedColumnFormula>
    </tableColumn>
    <tableColumn id="3" xr3:uid="{86A5A15B-D50E-477A-9CF8-6D990EE8ECD1}" name="Semana">
      <calculatedColumnFormula>WEEKNUM(CF[[#This Row],[Fecha]],2)</calculatedColumnFormula>
    </tableColumn>
    <tableColumn id="4" xr3:uid="{0F4994FE-CE66-4685-AE8F-4B52BF06ADCE}" name="Fecha" dataDxfId="0"/>
    <tableColumn id="5" xr3:uid="{530C2094-0339-47EE-A25A-B204F60FDADD}" name="Descripción"/>
    <tableColumn id="6" xr3:uid="{E97E8617-AE78-4DD6-BEDE-150258C85F13}" name="Almacén"/>
    <tableColumn id="7" xr3:uid="{60CC69F3-119A-4CE6-A83A-55CBBAA25459}" name="Unidad"/>
    <tableColumn id="8" xr3:uid="{852CB5A3-3250-4346-82DC-8DC1146DE291}" name="Cantidad"/>
    <tableColumn id="9" xr3:uid="{408072F0-44BF-424E-B36F-2977C316F320}" name="Cost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B7B361-D7AD-453D-B08D-6A7BDC433A61}" name="VentaHuevo" displayName="VentaHuevo" ref="A3:K108" totalsRowShown="0" headerRowDxfId="89" dataDxfId="88">
  <autoFilter ref="A3:K108" xr:uid="{D4382671-7652-40D0-940C-E955EF481B0A}"/>
  <sortState xmlns:xlrd2="http://schemas.microsoft.com/office/spreadsheetml/2017/richdata2" ref="A4:K108">
    <sortCondition ref="D3:D108"/>
  </sortState>
  <tableColumns count="11">
    <tableColumn id="1" xr3:uid="{FD9F0EF0-AAEC-44EF-B652-AEE3A7B1514D}" name="Año" dataDxfId="87">
      <calculatedColumnFormula>YEAR(VentaHuevo[[#This Row],[FECHA]])</calculatedColumnFormula>
    </tableColumn>
    <tableColumn id="2" xr3:uid="{38DF3F1A-ECDF-4B36-9176-FD4C2215E738}" name="Mes" dataDxfId="86">
      <calculatedColumnFormula>MONTH(VentaHuevo[[#This Row],[FECHA]])</calculatedColumnFormula>
    </tableColumn>
    <tableColumn id="3" xr3:uid="{0806F8F4-F211-461B-8637-91E4CE806C4D}" name="Semana" dataDxfId="85">
      <calculatedColumnFormula>WEEKNUM(VentaHuevo[[#This Row],[FECHA]],2)</calculatedColumnFormula>
    </tableColumn>
    <tableColumn id="4" xr3:uid="{8434CCCE-DE27-4AE6-A002-E0E6CF045C72}" name="FECHA" dataDxfId="84"/>
    <tableColumn id="5" xr3:uid="{779AD8B5-3C79-434E-A399-2FBAD1799E8D}" name="Postura" dataDxfId="83"/>
    <tableColumn id="6" xr3:uid="{A97041C1-DD4A-498F-8E13-F603ABE564D9}" name="Kilos Total" dataDxfId="82"/>
    <tableColumn id="7" xr3:uid="{CC975B41-EAF3-4B15-B675-8C8CEAE44165}" name="Kilos Cancelados" dataDxfId="81"/>
    <tableColumn id="8" xr3:uid="{AC4B10C7-0849-4C4C-9BA5-AE8FB92493E2}" name="Importe Ventas" dataDxfId="80"/>
    <tableColumn id="9" xr3:uid="{B2B64C19-21ED-42F7-B0F5-7AE2560707DB}" name="Importe Costos" dataDxfId="79"/>
    <tableColumn id="10" xr3:uid="{777D0A0A-820D-4722-8450-983DB543ED2D}" name="No. Ventas" dataDxfId="78"/>
    <tableColumn id="11" xr3:uid="{7E467BF3-DE83-4056-B631-B9B5060F190D}" name="No. Cancelaciones" dataDxfId="7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8C3BF5-B426-4FC9-8CCD-BD04125E8FC9}" name="RecoleccionHuevo" displayName="RecoleccionHuevo" ref="M3:T248" totalsRowShown="0" headerRowDxfId="76" dataDxfId="75" tableBorderDxfId="74">
  <autoFilter ref="M3:T248" xr:uid="{60C9021B-900B-4B60-A55B-39BD4E52B0C3}"/>
  <tableColumns count="8">
    <tableColumn id="1" xr3:uid="{5556DBC3-8C5C-48FF-AC71-14BD1764535F}" name="Año">
      <calculatedColumnFormula>YEAR(RecoleccionHuevo[[#This Row],[Fecha]])</calculatedColumnFormula>
    </tableColumn>
    <tableColumn id="2" xr3:uid="{C4348503-323D-43E8-8270-63F3FB635C31}" name="Mes">
      <calculatedColumnFormula>MONTH(RecoleccionHuevo[[#This Row],[Fecha]])</calculatedColumnFormula>
    </tableColumn>
    <tableColumn id="3" xr3:uid="{B97B1594-D27C-4255-B30B-9D3C3FCE7D1F}" name="Semana" dataDxfId="73">
      <calculatedColumnFormula>WEEKNUM(RecoleccionHuevo[[#This Row],[Fecha]],2)</calculatedColumnFormula>
    </tableColumn>
    <tableColumn id="4" xr3:uid="{F575BA58-C636-4CCE-AEC8-386F16DEDFFA}" name="Fecha" dataDxfId="72"/>
    <tableColumn id="5" xr3:uid="{D6F82851-3690-4182-8BD9-4BE245CA5B59}" name="Bodega Origen"/>
    <tableColumn id="6" xr3:uid="{F0B3184E-20DE-4D34-8B90-DB4940FA096B}" name="Cantidad" dataDxfId="71"/>
    <tableColumn id="7" xr3:uid="{9D264A97-0E03-44D4-AE76-4CD1B7BAA7FD}" name="Kilos" dataDxfId="70"/>
    <tableColumn id="9" xr3:uid="{89B76523-86A1-41BF-B81B-2D6DD4F17AEE}" name="Cajas" dataDxfId="6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9922715-EB52-4A65-91E4-0475F5534B83}" name="NH" displayName="NH" ref="V3:AC32" totalsRowShown="0" headerRowDxfId="68">
  <autoFilter ref="V3:AC32" xr:uid="{9E909787-7729-4B69-B0D7-61A481011055}"/>
  <tableColumns count="8">
    <tableColumn id="1" xr3:uid="{BB52ECF0-F2EE-4B65-A7D9-9EDA649B5891}" name="AÑO">
      <calculatedColumnFormula>YEAR(NH[[#This Row],[Fecha]])</calculatedColumnFormula>
    </tableColumn>
    <tableColumn id="2" xr3:uid="{A4AAFE4D-F76D-44B7-BD67-4AD9939B9674}" name="MES">
      <calculatedColumnFormula>MONTH(NH[[#This Row],[Fecha]])</calculatedColumnFormula>
    </tableColumn>
    <tableColumn id="3" xr3:uid="{40E66E16-55FD-40FD-8212-C14977333B21}" name="SEMANA">
      <calculatedColumnFormula>WEEKNUM(NH[[#This Row],[Fecha]],2)</calculatedColumnFormula>
    </tableColumn>
    <tableColumn id="4" xr3:uid="{4DAFF2EC-25FE-4925-B214-00D322A9AC67}" name="Fecha" dataDxfId="67"/>
    <tableColumn id="5" xr3:uid="{5EA58C44-0B6E-4368-8DCF-6D66196470FC}" name="Descripción" dataDxfId="66"/>
    <tableColumn id="7" xr3:uid="{97EB3DE5-BB67-459C-B513-658E8D859B6B}" name="Almacén" dataDxfId="65"/>
    <tableColumn id="6" xr3:uid="{6E7BB089-A777-4CF9-A575-1F853606112B}" name="Entrada" dataDxfId="64"/>
    <tableColumn id="8" xr3:uid="{0B588A93-6EAE-419E-B771-7F6C74A2FC4B}" name="Costo" dataDxfId="6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8ECE305-8696-4B92-AAC1-994C138F8197}" name="MH" displayName="MH" ref="AE3:AL4" totalsRowShown="0" headerRowDxfId="62">
  <autoFilter ref="AE3:AL4" xr:uid="{8AC8429F-5A18-4F92-8A2F-B1AB086595B2}"/>
  <tableColumns count="8">
    <tableColumn id="1" xr3:uid="{2909D7D7-7DF1-42BB-B6A6-7E79BD333390}" name="AÑO">
      <calculatedColumnFormula>YEAR(MH[[#This Row],[Fecha]])</calculatedColumnFormula>
    </tableColumn>
    <tableColumn id="2" xr3:uid="{2AD6A4B9-7D2B-4712-9CA7-3EAD780F1A32}" name="MES">
      <calculatedColumnFormula>MONTH(MH[[#This Row],[Fecha]])</calculatedColumnFormula>
    </tableColumn>
    <tableColumn id="3" xr3:uid="{5BE7723A-8CFB-4D4C-B93F-00B4E59A0013}" name="SEMANA">
      <calculatedColumnFormula>WEEKNUM(MH[[#This Row],[Fecha]],2)</calculatedColumnFormula>
    </tableColumn>
    <tableColumn id="4" xr3:uid="{E166EAA6-E7FA-47F4-8663-D36E75BD4551}" name="Fecha" dataDxfId="61"/>
    <tableColumn id="5" xr3:uid="{1C4A59CE-B9EC-4404-AB42-D74C1B7D3FBC}" name="Descripción" dataDxfId="60"/>
    <tableColumn id="7" xr3:uid="{0C49F5F7-A98C-41C3-BA35-87B49A7CD89C}" name="Almacén" dataDxfId="59"/>
    <tableColumn id="6" xr3:uid="{D3993B0E-C1D3-4431-AE55-F8A1AECA4B2B}" name="Salida" dataDxfId="58"/>
    <tableColumn id="8" xr3:uid="{F7A8830A-D216-41B6-9B84-81B835720899}" name="Costo" dataDxfId="5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28DDBC2-9B15-4225-AF3F-53C735485B9F}" name="FH" displayName="FH" ref="AN3:AV907" totalsRowShown="0">
  <autoFilter ref="AN3:AV907" xr:uid="{9F29780A-67F6-430B-B87C-91F1E16DD4C4}"/>
  <tableColumns count="9">
    <tableColumn id="1" xr3:uid="{72833C05-01CD-498B-81DD-72CA002D4E8E}" name="Año">
      <calculatedColumnFormula>YEAR(FH[[#This Row],[Fecha]])</calculatedColumnFormula>
    </tableColumn>
    <tableColumn id="2" xr3:uid="{BC568A77-3A7D-49C6-B1BE-5BDC89A94E8F}" name="Mes">
      <calculatedColumnFormula>MONTH(FH[[#This Row],[Fecha]])</calculatedColumnFormula>
    </tableColumn>
    <tableColumn id="3" xr3:uid="{2C877E85-B15F-4BDC-B7AA-AB9C9AB720F1}" name="Semana">
      <calculatedColumnFormula>WEEKNUM(FH[[#This Row],[Fecha]],2)</calculatedColumnFormula>
    </tableColumn>
    <tableColumn id="4" xr3:uid="{048B4BCB-E965-4D52-8535-C29744E88416}" name="Fecha" dataDxfId="1"/>
    <tableColumn id="5" xr3:uid="{F52BA2AE-2A75-45DD-9152-32ECD5DBB404}" name="Descripción"/>
    <tableColumn id="6" xr3:uid="{76914CE7-754F-429D-8325-60BFF5EDAC18}" name="Almacén"/>
    <tableColumn id="7" xr3:uid="{6D7949CD-D2ED-4516-8FBD-2631E097A73D}" name="Unidad"/>
    <tableColumn id="8" xr3:uid="{CAD290E7-DAC3-47B9-AF04-F4C49C1F5173}" name="Cantidad"/>
    <tableColumn id="9" xr3:uid="{81D0103B-C1A4-4843-9FD0-F94DAE189B81}" name="Cos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01"/>
  <sheetViews>
    <sheetView topLeftCell="AA2283" zoomScale="80" zoomScaleNormal="80" workbookViewId="0">
      <selection activeCell="AJ2074" sqref="AJ2074:AO2301"/>
    </sheetView>
  </sheetViews>
  <sheetFormatPr baseColWidth="10" defaultColWidth="9.140625" defaultRowHeight="15" x14ac:dyDescent="0.25"/>
  <cols>
    <col min="1" max="3" width="9.140625" hidden="1" customWidth="1"/>
    <col min="4" max="4" width="12.7109375" bestFit="1" customWidth="1"/>
    <col min="5" max="5" width="13" bestFit="1" customWidth="1"/>
    <col min="6" max="6" width="20.140625" bestFit="1" customWidth="1"/>
    <col min="7" max="7" width="25.28515625" bestFit="1" customWidth="1"/>
    <col min="8" max="8" width="24.28515625" bestFit="1" customWidth="1"/>
    <col min="9" max="9" width="26.140625" bestFit="1" customWidth="1"/>
    <col min="10" max="10" width="20.140625" bestFit="1" customWidth="1"/>
    <col min="11" max="11" width="20.42578125" bestFit="1" customWidth="1"/>
    <col min="12" max="12" width="15.42578125" bestFit="1" customWidth="1"/>
    <col min="13" max="13" width="24.28515625" bestFit="1" customWidth="1"/>
    <col min="14" max="14" width="13.85546875" customWidth="1"/>
    <col min="15" max="16" width="9.140625" hidden="1" customWidth="1"/>
    <col min="17" max="17" width="13" hidden="1" customWidth="1"/>
    <col min="18" max="18" width="12.7109375" bestFit="1" customWidth="1"/>
    <col min="19" max="19" width="31.28515625" bestFit="1" customWidth="1"/>
    <col min="20" max="20" width="13.28515625" customWidth="1"/>
    <col min="21" max="21" width="11.7109375" customWidth="1"/>
    <col min="22" max="22" width="15.28515625" bestFit="1" customWidth="1"/>
    <col min="24" max="26" width="9.140625" hidden="1" customWidth="1"/>
    <col min="28" max="28" width="16.7109375" bestFit="1" customWidth="1"/>
    <col min="29" max="29" width="13" bestFit="1" customWidth="1"/>
    <col min="30" max="30" width="12.140625" bestFit="1" customWidth="1"/>
    <col min="31" max="31" width="12.140625" customWidth="1"/>
    <col min="33" max="34" width="9.140625" hidden="1" customWidth="1"/>
    <col min="35" max="35" width="9.28515625" hidden="1" customWidth="1"/>
    <col min="36" max="36" width="11.5703125" bestFit="1" customWidth="1"/>
    <col min="37" max="37" width="51" bestFit="1" customWidth="1"/>
    <col min="38" max="38" width="14.140625" bestFit="1" customWidth="1"/>
    <col min="39" max="39" width="12.140625" bestFit="1" customWidth="1"/>
    <col min="40" max="40" width="14.28515625" bestFit="1" customWidth="1"/>
    <col min="41" max="41" width="10.28515625" bestFit="1" customWidth="1"/>
  </cols>
  <sheetData>
    <row r="1" spans="1:41" ht="23.25" x14ac:dyDescent="0.35">
      <c r="A1" s="1"/>
      <c r="B1" s="1"/>
      <c r="C1" s="1"/>
      <c r="D1" s="60" t="s">
        <v>0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</row>
    <row r="2" spans="1:41" ht="23.25" x14ac:dyDescent="0.35">
      <c r="A2" s="1"/>
      <c r="B2" s="1"/>
      <c r="C2" s="1"/>
      <c r="D2" s="58" t="s">
        <v>1</v>
      </c>
      <c r="E2" s="58"/>
      <c r="F2" s="58"/>
      <c r="G2" s="58"/>
      <c r="H2" s="58"/>
      <c r="I2" s="58"/>
      <c r="J2" s="58"/>
      <c r="K2" s="58"/>
      <c r="L2" s="58"/>
      <c r="M2" s="58"/>
      <c r="N2" s="30"/>
      <c r="R2" s="61" t="s">
        <v>61</v>
      </c>
      <c r="S2" s="61"/>
      <c r="T2" s="61"/>
      <c r="U2" s="61"/>
      <c r="V2" s="61"/>
      <c r="AA2" s="62" t="s">
        <v>84</v>
      </c>
      <c r="AB2" s="62"/>
      <c r="AC2" s="62"/>
      <c r="AD2" s="62"/>
      <c r="AE2" s="62"/>
      <c r="AJ2" s="59" t="s">
        <v>155</v>
      </c>
      <c r="AK2" s="59"/>
      <c r="AL2" s="59"/>
      <c r="AM2" s="59"/>
      <c r="AN2" s="59"/>
      <c r="AO2" s="59"/>
    </row>
    <row r="3" spans="1:41" ht="15.75" x14ac:dyDescent="0.25">
      <c r="A3" s="2" t="s">
        <v>2</v>
      </c>
      <c r="B3" s="2" t="s">
        <v>3</v>
      </c>
      <c r="C3" s="2" t="s">
        <v>4</v>
      </c>
      <c r="D3" s="3" t="s">
        <v>5</v>
      </c>
      <c r="E3" s="3" t="s">
        <v>6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4"/>
      <c r="O3" s="28" t="s">
        <v>50</v>
      </c>
      <c r="P3" s="29" t="s">
        <v>51</v>
      </c>
      <c r="Q3" s="29" t="s">
        <v>52</v>
      </c>
      <c r="R3" s="3" t="s">
        <v>23</v>
      </c>
      <c r="S3" s="3" t="s">
        <v>62</v>
      </c>
      <c r="T3" s="3" t="s">
        <v>70</v>
      </c>
      <c r="U3" s="3" t="s">
        <v>60</v>
      </c>
      <c r="V3" s="3" t="s">
        <v>130</v>
      </c>
      <c r="X3" s="28" t="s">
        <v>50</v>
      </c>
      <c r="Y3" s="29" t="s">
        <v>51</v>
      </c>
      <c r="Z3" s="29" t="s">
        <v>52</v>
      </c>
      <c r="AA3" s="3" t="s">
        <v>23</v>
      </c>
      <c r="AB3" s="3" t="s">
        <v>62</v>
      </c>
      <c r="AC3" s="3" t="s">
        <v>70</v>
      </c>
      <c r="AD3" s="3" t="s">
        <v>83</v>
      </c>
      <c r="AE3" s="3" t="s">
        <v>130</v>
      </c>
      <c r="AG3" t="s">
        <v>2</v>
      </c>
      <c r="AH3" t="s">
        <v>3</v>
      </c>
      <c r="AI3" t="s">
        <v>4</v>
      </c>
      <c r="AJ3" s="3" t="s">
        <v>23</v>
      </c>
      <c r="AK3" s="3" t="s">
        <v>62</v>
      </c>
      <c r="AL3" s="3" t="s">
        <v>70</v>
      </c>
      <c r="AM3" s="3" t="s">
        <v>126</v>
      </c>
      <c r="AN3" s="3" t="s">
        <v>36</v>
      </c>
      <c r="AO3" s="3" t="s">
        <v>130</v>
      </c>
    </row>
    <row r="4" spans="1:41" ht="15.75" x14ac:dyDescent="0.25">
      <c r="A4" s="11">
        <f>YEAR(VentaCerdo[[#This Row],[FECHA]])</f>
        <v>2018</v>
      </c>
      <c r="B4" s="5">
        <f>MONTH(VentaCerdo[[#This Row],[FECHA]])</f>
        <v>1</v>
      </c>
      <c r="C4" s="5">
        <f>WEEKNUM(VentaCerdo[[#This Row],[FECHA]],2)</f>
        <v>5</v>
      </c>
      <c r="D4" s="6">
        <v>43131</v>
      </c>
      <c r="E4" s="6" t="s">
        <v>7</v>
      </c>
      <c r="F4" s="7">
        <v>57135.5</v>
      </c>
      <c r="G4" s="7">
        <v>820</v>
      </c>
      <c r="H4" s="7">
        <v>507</v>
      </c>
      <c r="I4" s="7">
        <v>7</v>
      </c>
      <c r="J4" s="8">
        <v>1815668.4999999995</v>
      </c>
      <c r="K4" s="8">
        <v>1022828.3530000004</v>
      </c>
      <c r="L4" s="7">
        <v>119</v>
      </c>
      <c r="M4" s="7">
        <v>2</v>
      </c>
      <c r="N4" s="9"/>
      <c r="O4">
        <f>YEAR(NC[[#This Row],[Fecha]])</f>
        <v>2018</v>
      </c>
      <c r="P4">
        <f>MONTH(NC[[#This Row],[Fecha]])</f>
        <v>1</v>
      </c>
      <c r="Q4">
        <f>WEEKNUM(NC[[#This Row],[Fecha]],2)</f>
        <v>1</v>
      </c>
      <c r="R4" s="6">
        <v>43101</v>
      </c>
      <c r="S4" s="7" t="s">
        <v>53</v>
      </c>
      <c r="T4" s="7" t="s">
        <v>10</v>
      </c>
      <c r="U4" s="7">
        <v>4</v>
      </c>
      <c r="V4" s="7">
        <v>12000</v>
      </c>
      <c r="X4">
        <f>YEAR(MC[[#This Row],[Fecha]])</f>
        <v>1900</v>
      </c>
      <c r="Y4">
        <f>MONTH(MC[[#This Row],[Fecha]])</f>
        <v>1</v>
      </c>
      <c r="Z4">
        <f>WEEKNUM(MC[[#This Row],[Fecha]],2)</f>
        <v>1</v>
      </c>
      <c r="AA4" s="7"/>
      <c r="AB4" s="7"/>
      <c r="AC4" s="7"/>
      <c r="AD4" s="7"/>
      <c r="AE4" s="7"/>
      <c r="AG4">
        <f>YEAR(CF[[#This Row],[Fecha]])</f>
        <v>2019</v>
      </c>
      <c r="AH4">
        <f>MONTH(CF[[#This Row],[Fecha]])</f>
        <v>4</v>
      </c>
      <c r="AI4">
        <f>WEEKNUM(CF[[#This Row],[Fecha]],2)</f>
        <v>14</v>
      </c>
      <c r="AJ4" s="25">
        <v>43556</v>
      </c>
      <c r="AK4" t="s">
        <v>87</v>
      </c>
      <c r="AL4" t="s">
        <v>88</v>
      </c>
      <c r="AM4" t="s">
        <v>127</v>
      </c>
      <c r="AN4">
        <v>16</v>
      </c>
      <c r="AO4">
        <v>242.37</v>
      </c>
    </row>
    <row r="5" spans="1:41" ht="15.75" x14ac:dyDescent="0.25">
      <c r="A5" s="10">
        <f>YEAR(VentaCerdo[[#This Row],[FECHA]])</f>
        <v>2018</v>
      </c>
      <c r="B5" s="5">
        <f>MONTH(VentaCerdo[[#This Row],[FECHA]])</f>
        <v>1</v>
      </c>
      <c r="C5" s="5">
        <f>WEEKNUM(VentaCerdo[[#This Row],[FECHA]],2)</f>
        <v>5</v>
      </c>
      <c r="D5" s="6">
        <v>43131</v>
      </c>
      <c r="E5" s="6" t="s">
        <v>8</v>
      </c>
      <c r="F5" s="7">
        <v>108975.7</v>
      </c>
      <c r="G5" s="7">
        <v>10737</v>
      </c>
      <c r="H5" s="7">
        <v>1037</v>
      </c>
      <c r="I5" s="7">
        <v>98</v>
      </c>
      <c r="J5" s="8">
        <v>3161470.4500000034</v>
      </c>
      <c r="K5" s="8">
        <v>1940129.7429999984</v>
      </c>
      <c r="L5" s="7">
        <v>260</v>
      </c>
      <c r="M5" s="7">
        <v>26</v>
      </c>
      <c r="O5">
        <f>YEAR(NC[[#This Row],[Fecha]])</f>
        <v>2018</v>
      </c>
      <c r="P5">
        <f>MONTH(NC[[#This Row],[Fecha]])</f>
        <v>2</v>
      </c>
      <c r="Q5">
        <f>WEEKNUM(NC[[#This Row],[Fecha]],2)</f>
        <v>5</v>
      </c>
      <c r="R5" s="6">
        <v>43132</v>
      </c>
      <c r="S5" s="7" t="s">
        <v>53</v>
      </c>
      <c r="T5" s="7" t="s">
        <v>10</v>
      </c>
      <c r="U5" s="7">
        <v>1</v>
      </c>
      <c r="V5" s="7">
        <v>3000</v>
      </c>
      <c r="AG5">
        <f>YEAR(CF[[#This Row],[Fecha]])</f>
        <v>2018</v>
      </c>
      <c r="AH5">
        <f>MONTH(CF[[#This Row],[Fecha]])</f>
        <v>1</v>
      </c>
      <c r="AI5">
        <f>WEEKNUM(CF[[#This Row],[Fecha]],2)</f>
        <v>1</v>
      </c>
      <c r="AJ5" s="25">
        <v>43101</v>
      </c>
      <c r="AK5" t="s">
        <v>87</v>
      </c>
      <c r="AL5" t="s">
        <v>90</v>
      </c>
      <c r="AM5" t="s">
        <v>127</v>
      </c>
      <c r="AN5">
        <v>30</v>
      </c>
      <c r="AO5">
        <v>405.69999999999993</v>
      </c>
    </row>
    <row r="6" spans="1:41" ht="15.75" x14ac:dyDescent="0.25">
      <c r="A6" s="10">
        <f>YEAR(VentaCerdo[[#This Row],[FECHA]])</f>
        <v>2018</v>
      </c>
      <c r="B6" s="5">
        <f>MONTH(VentaCerdo[[#This Row],[FECHA]])</f>
        <v>1</v>
      </c>
      <c r="C6" s="5">
        <f>WEEKNUM(VentaCerdo[[#This Row],[FECHA]],2)</f>
        <v>5</v>
      </c>
      <c r="D6" s="6">
        <v>43131</v>
      </c>
      <c r="E6" s="6" t="s">
        <v>10</v>
      </c>
      <c r="F6" s="7">
        <v>2786.5</v>
      </c>
      <c r="G6" s="7">
        <v>0</v>
      </c>
      <c r="H6" s="7">
        <v>25</v>
      </c>
      <c r="I6" s="7">
        <v>0</v>
      </c>
      <c r="J6" s="8">
        <v>86761.45</v>
      </c>
      <c r="K6" s="8">
        <v>57473.532000000007</v>
      </c>
      <c r="L6" s="7">
        <v>14</v>
      </c>
      <c r="M6" s="7">
        <v>0</v>
      </c>
      <c r="O6">
        <f>YEAR(NC[[#This Row],[Fecha]])</f>
        <v>2018</v>
      </c>
      <c r="P6">
        <f>MONTH(NC[[#This Row],[Fecha]])</f>
        <v>3</v>
      </c>
      <c r="Q6">
        <f>WEEKNUM(NC[[#This Row],[Fecha]],2)</f>
        <v>9</v>
      </c>
      <c r="R6" s="6">
        <v>43160</v>
      </c>
      <c r="S6" s="7" t="s">
        <v>53</v>
      </c>
      <c r="T6" s="7" t="s">
        <v>10</v>
      </c>
      <c r="U6" s="7">
        <v>1</v>
      </c>
      <c r="V6" s="7">
        <v>3000</v>
      </c>
      <c r="AG6">
        <f>YEAR(CF[[#This Row],[Fecha]])</f>
        <v>2018</v>
      </c>
      <c r="AH6">
        <f>MONTH(CF[[#This Row],[Fecha]])</f>
        <v>2</v>
      </c>
      <c r="AI6">
        <f>WEEKNUM(CF[[#This Row],[Fecha]],2)</f>
        <v>5</v>
      </c>
      <c r="AJ6" s="25">
        <v>43132</v>
      </c>
      <c r="AK6" t="s">
        <v>87</v>
      </c>
      <c r="AL6" t="s">
        <v>90</v>
      </c>
      <c r="AM6" t="s">
        <v>127</v>
      </c>
      <c r="AN6">
        <v>9.5</v>
      </c>
      <c r="AO6">
        <v>128.47</v>
      </c>
    </row>
    <row r="7" spans="1:41" ht="15.75" x14ac:dyDescent="0.25">
      <c r="A7" s="10">
        <f>YEAR(VentaCerdo[[#This Row],[FECHA]])</f>
        <v>2018</v>
      </c>
      <c r="B7" s="5">
        <f>MONTH(VentaCerdo[[#This Row],[FECHA]])</f>
        <v>2</v>
      </c>
      <c r="C7" s="5">
        <f>WEEKNUM(VentaCerdo[[#This Row],[FECHA]],2)</f>
        <v>9</v>
      </c>
      <c r="D7" s="6">
        <v>43159</v>
      </c>
      <c r="E7" s="6" t="s">
        <v>7</v>
      </c>
      <c r="F7" s="7">
        <v>21044</v>
      </c>
      <c r="G7" s="7">
        <v>102</v>
      </c>
      <c r="H7" s="7">
        <v>172</v>
      </c>
      <c r="I7" s="7">
        <v>1</v>
      </c>
      <c r="J7" s="8">
        <v>658841.5</v>
      </c>
      <c r="K7" s="8">
        <v>390015.13100000011</v>
      </c>
      <c r="L7" s="7">
        <v>56</v>
      </c>
      <c r="M7" s="7">
        <v>1</v>
      </c>
      <c r="O7">
        <f>YEAR(NC[[#This Row],[Fecha]])</f>
        <v>2018</v>
      </c>
      <c r="P7">
        <f>MONTH(NC[[#This Row],[Fecha]])</f>
        <v>4</v>
      </c>
      <c r="Q7">
        <f>WEEKNUM(NC[[#This Row],[Fecha]],2)</f>
        <v>13</v>
      </c>
      <c r="R7" s="6">
        <v>43191</v>
      </c>
      <c r="S7" s="7" t="s">
        <v>53</v>
      </c>
      <c r="T7" s="7" t="s">
        <v>10</v>
      </c>
      <c r="U7" s="7">
        <v>29</v>
      </c>
      <c r="V7" s="7">
        <v>87000</v>
      </c>
      <c r="AG7">
        <f>YEAR(CF[[#This Row],[Fecha]])</f>
        <v>2018</v>
      </c>
      <c r="AH7">
        <f>MONTH(CF[[#This Row],[Fecha]])</f>
        <v>4</v>
      </c>
      <c r="AI7">
        <f>WEEKNUM(CF[[#This Row],[Fecha]],2)</f>
        <v>13</v>
      </c>
      <c r="AJ7" s="25">
        <v>43191</v>
      </c>
      <c r="AK7" t="s">
        <v>87</v>
      </c>
      <c r="AL7" t="s">
        <v>90</v>
      </c>
      <c r="AM7" t="s">
        <v>127</v>
      </c>
      <c r="AN7">
        <v>15</v>
      </c>
      <c r="AO7">
        <v>203.94</v>
      </c>
    </row>
    <row r="8" spans="1:41" ht="15.75" x14ac:dyDescent="0.25">
      <c r="A8" s="10">
        <f>YEAR(VentaCerdo[[#This Row],[FECHA]])</f>
        <v>2018</v>
      </c>
      <c r="B8" s="5">
        <f>MONTH(VentaCerdo[[#This Row],[FECHA]])</f>
        <v>2</v>
      </c>
      <c r="C8" s="5">
        <f>WEEKNUM(VentaCerdo[[#This Row],[FECHA]],2)</f>
        <v>9</v>
      </c>
      <c r="D8" s="6">
        <v>43159</v>
      </c>
      <c r="E8" s="6" t="s">
        <v>8</v>
      </c>
      <c r="F8" s="7">
        <v>83249.8</v>
      </c>
      <c r="G8" s="7">
        <v>2164.8999999999996</v>
      </c>
      <c r="H8" s="7">
        <v>692</v>
      </c>
      <c r="I8" s="7">
        <v>20</v>
      </c>
      <c r="J8" s="8">
        <v>2547156.67</v>
      </c>
      <c r="K8" s="8">
        <v>1251480.3799999994</v>
      </c>
      <c r="L8" s="7">
        <v>192</v>
      </c>
      <c r="M8" s="7">
        <v>6</v>
      </c>
      <c r="O8">
        <f>YEAR(NC[[#This Row],[Fecha]])</f>
        <v>2018</v>
      </c>
      <c r="P8">
        <f>MONTH(NC[[#This Row],[Fecha]])</f>
        <v>5</v>
      </c>
      <c r="Q8">
        <f>WEEKNUM(NC[[#This Row],[Fecha]],2)</f>
        <v>18</v>
      </c>
      <c r="R8" s="6">
        <v>43221</v>
      </c>
      <c r="S8" s="7" t="s">
        <v>53</v>
      </c>
      <c r="T8" s="7" t="s">
        <v>10</v>
      </c>
      <c r="U8" s="7">
        <v>13</v>
      </c>
      <c r="V8" s="7">
        <v>39000</v>
      </c>
      <c r="AG8">
        <f>YEAR(CF[[#This Row],[Fecha]])</f>
        <v>2018</v>
      </c>
      <c r="AH8">
        <f>MONTH(CF[[#This Row],[Fecha]])</f>
        <v>5</v>
      </c>
      <c r="AI8">
        <f>WEEKNUM(CF[[#This Row],[Fecha]],2)</f>
        <v>18</v>
      </c>
      <c r="AJ8" s="25">
        <v>43221</v>
      </c>
      <c r="AK8" t="s">
        <v>87</v>
      </c>
      <c r="AL8" t="s">
        <v>90</v>
      </c>
      <c r="AM8" t="s">
        <v>127</v>
      </c>
      <c r="AN8">
        <v>1</v>
      </c>
      <c r="AO8">
        <v>13.6</v>
      </c>
    </row>
    <row r="9" spans="1:41" ht="15.75" x14ac:dyDescent="0.25">
      <c r="A9" s="10">
        <f>YEAR(VentaCerdo[[#This Row],[FECHA]])</f>
        <v>2018</v>
      </c>
      <c r="B9" s="5">
        <f>MONTH(VentaCerdo[[#This Row],[FECHA]])</f>
        <v>2</v>
      </c>
      <c r="C9" s="5">
        <f>WEEKNUM(VentaCerdo[[#This Row],[FECHA]],2)</f>
        <v>9</v>
      </c>
      <c r="D9" s="6">
        <v>43159</v>
      </c>
      <c r="E9" s="6" t="s">
        <v>10</v>
      </c>
      <c r="F9" s="7">
        <v>3269.5</v>
      </c>
      <c r="G9" s="7">
        <v>0</v>
      </c>
      <c r="H9" s="7">
        <v>26</v>
      </c>
      <c r="I9" s="7">
        <v>0</v>
      </c>
      <c r="J9" s="8">
        <v>104028.6</v>
      </c>
      <c r="K9" s="8">
        <v>55471.897000000004</v>
      </c>
      <c r="L9" s="7">
        <v>10</v>
      </c>
      <c r="M9" s="7">
        <v>0</v>
      </c>
      <c r="O9">
        <f>YEAR(NC[[#This Row],[Fecha]])</f>
        <v>2018</v>
      </c>
      <c r="P9">
        <f>MONTH(NC[[#This Row],[Fecha]])</f>
        <v>6</v>
      </c>
      <c r="Q9">
        <f>WEEKNUM(NC[[#This Row],[Fecha]],2)</f>
        <v>22</v>
      </c>
      <c r="R9" s="6">
        <v>43252</v>
      </c>
      <c r="S9" s="7" t="s">
        <v>53</v>
      </c>
      <c r="T9" s="7" t="s">
        <v>10</v>
      </c>
      <c r="U9" s="7">
        <v>7</v>
      </c>
      <c r="V9" s="7">
        <v>21000</v>
      </c>
      <c r="AG9">
        <f>YEAR(CF[[#This Row],[Fecha]])</f>
        <v>2018</v>
      </c>
      <c r="AH9">
        <f>MONTH(CF[[#This Row],[Fecha]])</f>
        <v>6</v>
      </c>
      <c r="AI9">
        <f>WEEKNUM(CF[[#This Row],[Fecha]],2)</f>
        <v>22</v>
      </c>
      <c r="AJ9" s="25">
        <v>43252</v>
      </c>
      <c r="AK9" t="s">
        <v>87</v>
      </c>
      <c r="AL9" t="s">
        <v>90</v>
      </c>
      <c r="AM9" t="s">
        <v>127</v>
      </c>
      <c r="AN9">
        <v>69.5</v>
      </c>
      <c r="AO9">
        <v>944.86999999999989</v>
      </c>
    </row>
    <row r="10" spans="1:41" ht="15.75" x14ac:dyDescent="0.25">
      <c r="A10" s="10">
        <f>YEAR(VentaCerdo[[#This Row],[FECHA]])</f>
        <v>2018</v>
      </c>
      <c r="B10" s="5">
        <f>MONTH(VentaCerdo[[#This Row],[FECHA]])</f>
        <v>3</v>
      </c>
      <c r="C10" s="5">
        <f>WEEKNUM(VentaCerdo[[#This Row],[FECHA]],2)</f>
        <v>13</v>
      </c>
      <c r="D10" s="6">
        <v>43190</v>
      </c>
      <c r="E10" s="6" t="s">
        <v>7</v>
      </c>
      <c r="F10" s="7">
        <v>64996</v>
      </c>
      <c r="G10" s="7">
        <v>1811</v>
      </c>
      <c r="H10" s="7">
        <v>513</v>
      </c>
      <c r="I10" s="7">
        <v>14</v>
      </c>
      <c r="J10" s="8">
        <v>1983102.0499999996</v>
      </c>
      <c r="K10" s="8">
        <v>1161628.7530000024</v>
      </c>
      <c r="L10" s="7">
        <v>166</v>
      </c>
      <c r="M10" s="7">
        <v>9</v>
      </c>
      <c r="O10">
        <f>YEAR(NC[[#This Row],[Fecha]])</f>
        <v>2018</v>
      </c>
      <c r="P10">
        <f>MONTH(NC[[#This Row],[Fecha]])</f>
        <v>7</v>
      </c>
      <c r="Q10">
        <f>WEEKNUM(NC[[#This Row],[Fecha]],2)</f>
        <v>26</v>
      </c>
      <c r="R10" s="6">
        <v>43282</v>
      </c>
      <c r="S10" s="7" t="s">
        <v>53</v>
      </c>
      <c r="T10" s="7" t="s">
        <v>10</v>
      </c>
      <c r="U10" s="7">
        <v>1</v>
      </c>
      <c r="V10" s="7">
        <v>3000</v>
      </c>
      <c r="AG10">
        <f>YEAR(CF[[#This Row],[Fecha]])</f>
        <v>2018</v>
      </c>
      <c r="AH10">
        <f>MONTH(CF[[#This Row],[Fecha]])</f>
        <v>8</v>
      </c>
      <c r="AI10">
        <f>WEEKNUM(CF[[#This Row],[Fecha]],2)</f>
        <v>31</v>
      </c>
      <c r="AJ10" s="25">
        <v>43313</v>
      </c>
      <c r="AK10" t="s">
        <v>87</v>
      </c>
      <c r="AL10" t="s">
        <v>90</v>
      </c>
      <c r="AM10" t="s">
        <v>127</v>
      </c>
      <c r="AN10">
        <v>14</v>
      </c>
      <c r="AO10">
        <v>202.94</v>
      </c>
    </row>
    <row r="11" spans="1:41" ht="15.75" x14ac:dyDescent="0.25">
      <c r="A11" s="10">
        <f>YEAR(VentaCerdo[[#This Row],[FECHA]])</f>
        <v>2018</v>
      </c>
      <c r="B11" s="5">
        <f>MONTH(VentaCerdo[[#This Row],[FECHA]])</f>
        <v>3</v>
      </c>
      <c r="C11" s="5">
        <f>WEEKNUM(VentaCerdo[[#This Row],[FECHA]],2)</f>
        <v>13</v>
      </c>
      <c r="D11" s="6">
        <v>43190</v>
      </c>
      <c r="E11" s="6" t="s">
        <v>8</v>
      </c>
      <c r="F11" s="7">
        <v>103402.59999999996</v>
      </c>
      <c r="G11" s="7">
        <v>3697</v>
      </c>
      <c r="H11" s="7">
        <v>829</v>
      </c>
      <c r="I11" s="7">
        <v>31</v>
      </c>
      <c r="J11" s="8">
        <v>3150169.5000000005</v>
      </c>
      <c r="K11" s="8">
        <v>1932215.2390000012</v>
      </c>
      <c r="L11" s="7">
        <v>210</v>
      </c>
      <c r="M11" s="7">
        <v>5</v>
      </c>
      <c r="O11">
        <f>YEAR(NC[[#This Row],[Fecha]])</f>
        <v>2018</v>
      </c>
      <c r="P11">
        <f>MONTH(NC[[#This Row],[Fecha]])</f>
        <v>8</v>
      </c>
      <c r="Q11">
        <f>WEEKNUM(NC[[#This Row],[Fecha]],2)</f>
        <v>31</v>
      </c>
      <c r="R11" s="6">
        <v>43313</v>
      </c>
      <c r="S11" s="7" t="s">
        <v>53</v>
      </c>
      <c r="T11" s="7" t="s">
        <v>10</v>
      </c>
      <c r="U11" s="7">
        <v>53</v>
      </c>
      <c r="V11" s="7">
        <v>159000</v>
      </c>
      <c r="AG11">
        <f>YEAR(CF[[#This Row],[Fecha]])</f>
        <v>2018</v>
      </c>
      <c r="AH11">
        <f>MONTH(CF[[#This Row],[Fecha]])</f>
        <v>9</v>
      </c>
      <c r="AI11">
        <f>WEEKNUM(CF[[#This Row],[Fecha]],2)</f>
        <v>35</v>
      </c>
      <c r="AJ11" s="25">
        <v>43344</v>
      </c>
      <c r="AK11" t="s">
        <v>87</v>
      </c>
      <c r="AL11" t="s">
        <v>90</v>
      </c>
      <c r="AM11" t="s">
        <v>127</v>
      </c>
      <c r="AN11">
        <v>2</v>
      </c>
      <c r="AO11">
        <v>28.99</v>
      </c>
    </row>
    <row r="12" spans="1:41" ht="15.75" x14ac:dyDescent="0.25">
      <c r="A12" s="10">
        <f>YEAR(VentaCerdo[[#This Row],[FECHA]])</f>
        <v>2018</v>
      </c>
      <c r="B12" s="5">
        <f>MONTH(VentaCerdo[[#This Row],[FECHA]])</f>
        <v>3</v>
      </c>
      <c r="C12" s="5">
        <f>WEEKNUM(VentaCerdo[[#This Row],[FECHA]],2)</f>
        <v>13</v>
      </c>
      <c r="D12" s="6">
        <v>43190</v>
      </c>
      <c r="E12" s="6" t="s">
        <v>10</v>
      </c>
      <c r="F12" s="7">
        <v>12587.5</v>
      </c>
      <c r="G12" s="7">
        <v>1378</v>
      </c>
      <c r="H12" s="7">
        <v>91</v>
      </c>
      <c r="I12" s="7">
        <v>11</v>
      </c>
      <c r="J12" s="8">
        <v>300200.5</v>
      </c>
      <c r="K12" s="8">
        <v>192369.83899999998</v>
      </c>
      <c r="L12" s="7">
        <v>13</v>
      </c>
      <c r="M12" s="7">
        <v>2</v>
      </c>
      <c r="O12">
        <f>YEAR(NC[[#This Row],[Fecha]])</f>
        <v>2018</v>
      </c>
      <c r="P12">
        <f>MONTH(NC[[#This Row],[Fecha]])</f>
        <v>9</v>
      </c>
      <c r="Q12">
        <f>WEEKNUM(NC[[#This Row],[Fecha]],2)</f>
        <v>35</v>
      </c>
      <c r="R12" s="6">
        <v>43344</v>
      </c>
      <c r="S12" s="7" t="s">
        <v>53</v>
      </c>
      <c r="T12" s="7" t="s">
        <v>10</v>
      </c>
      <c r="U12" s="7">
        <v>33</v>
      </c>
      <c r="V12" s="7">
        <v>99000</v>
      </c>
      <c r="AG12">
        <f>YEAR(CF[[#This Row],[Fecha]])</f>
        <v>2018</v>
      </c>
      <c r="AH12">
        <f>MONTH(CF[[#This Row],[Fecha]])</f>
        <v>10</v>
      </c>
      <c r="AI12">
        <f>WEEKNUM(CF[[#This Row],[Fecha]],2)</f>
        <v>40</v>
      </c>
      <c r="AJ12" s="25">
        <v>43374</v>
      </c>
      <c r="AK12" t="s">
        <v>87</v>
      </c>
      <c r="AL12" t="s">
        <v>90</v>
      </c>
      <c r="AM12" t="s">
        <v>127</v>
      </c>
      <c r="AN12">
        <v>7</v>
      </c>
      <c r="AO12">
        <v>101.47999999999999</v>
      </c>
    </row>
    <row r="13" spans="1:41" ht="15.75" x14ac:dyDescent="0.25">
      <c r="A13" s="10">
        <f>YEAR(VentaCerdo[[#This Row],[FECHA]])</f>
        <v>2018</v>
      </c>
      <c r="B13" s="5">
        <f>MONTH(VentaCerdo[[#This Row],[FECHA]])</f>
        <v>4</v>
      </c>
      <c r="C13" s="5">
        <f>WEEKNUM(VentaCerdo[[#This Row],[FECHA]],2)</f>
        <v>18</v>
      </c>
      <c r="D13" s="6">
        <v>43220</v>
      </c>
      <c r="E13" s="6" t="s">
        <v>7</v>
      </c>
      <c r="F13" s="7">
        <v>44312.5</v>
      </c>
      <c r="G13" s="7">
        <v>6077.5</v>
      </c>
      <c r="H13" s="7">
        <v>371</v>
      </c>
      <c r="I13" s="7">
        <v>52</v>
      </c>
      <c r="J13" s="8">
        <v>1174403.75</v>
      </c>
      <c r="K13" s="8">
        <v>835108.15999999968</v>
      </c>
      <c r="L13" s="7">
        <v>105</v>
      </c>
      <c r="M13" s="7">
        <v>10</v>
      </c>
      <c r="O13">
        <f>YEAR(NC[[#This Row],[Fecha]])</f>
        <v>2018</v>
      </c>
      <c r="P13">
        <f>MONTH(NC[[#This Row],[Fecha]])</f>
        <v>10</v>
      </c>
      <c r="Q13">
        <f>WEEKNUM(NC[[#This Row],[Fecha]],2)</f>
        <v>40</v>
      </c>
      <c r="R13" s="6">
        <v>43374</v>
      </c>
      <c r="S13" s="7" t="s">
        <v>53</v>
      </c>
      <c r="T13" s="7" t="s">
        <v>10</v>
      </c>
      <c r="U13" s="7">
        <v>24</v>
      </c>
      <c r="V13" s="7">
        <v>72000</v>
      </c>
      <c r="AG13">
        <f>YEAR(CF[[#This Row],[Fecha]])</f>
        <v>2018</v>
      </c>
      <c r="AH13">
        <f>MONTH(CF[[#This Row],[Fecha]])</f>
        <v>11</v>
      </c>
      <c r="AI13">
        <f>WEEKNUM(CF[[#This Row],[Fecha]],2)</f>
        <v>44</v>
      </c>
      <c r="AJ13" s="25">
        <v>43405</v>
      </c>
      <c r="AK13" t="s">
        <v>87</v>
      </c>
      <c r="AL13" t="s">
        <v>90</v>
      </c>
      <c r="AM13" t="s">
        <v>127</v>
      </c>
      <c r="AN13">
        <v>1</v>
      </c>
      <c r="AO13">
        <v>14.5</v>
      </c>
    </row>
    <row r="14" spans="1:41" ht="15.75" x14ac:dyDescent="0.25">
      <c r="A14" s="10">
        <f>YEAR(VentaCerdo[[#This Row],[FECHA]])</f>
        <v>2018</v>
      </c>
      <c r="B14" s="5">
        <f>MONTH(VentaCerdo[[#This Row],[FECHA]])</f>
        <v>4</v>
      </c>
      <c r="C14" s="5">
        <f>WEEKNUM(VentaCerdo[[#This Row],[FECHA]],2)</f>
        <v>18</v>
      </c>
      <c r="D14" s="6">
        <v>43220</v>
      </c>
      <c r="E14" s="6" t="s">
        <v>8</v>
      </c>
      <c r="F14" s="7">
        <v>123340.19999999997</v>
      </c>
      <c r="G14" s="7">
        <v>1280.8</v>
      </c>
      <c r="H14" s="7">
        <v>974</v>
      </c>
      <c r="I14" s="7">
        <v>11</v>
      </c>
      <c r="J14" s="8">
        <v>3744281.100000001</v>
      </c>
      <c r="K14" s="8">
        <v>2670662.0140000004</v>
      </c>
      <c r="L14" s="7">
        <v>244</v>
      </c>
      <c r="M14" s="7">
        <v>3</v>
      </c>
      <c r="O14">
        <f>YEAR(NC[[#This Row],[Fecha]])</f>
        <v>2018</v>
      </c>
      <c r="P14">
        <f>MONTH(NC[[#This Row],[Fecha]])</f>
        <v>12</v>
      </c>
      <c r="Q14">
        <f>WEEKNUM(NC[[#This Row],[Fecha]],2)</f>
        <v>48</v>
      </c>
      <c r="R14" s="6">
        <v>43435</v>
      </c>
      <c r="S14" s="7" t="s">
        <v>53</v>
      </c>
      <c r="T14" s="7" t="s">
        <v>10</v>
      </c>
      <c r="U14" s="7">
        <v>80</v>
      </c>
      <c r="V14" s="7">
        <v>240000</v>
      </c>
      <c r="AG14">
        <f>YEAR(CF[[#This Row],[Fecha]])</f>
        <v>2018</v>
      </c>
      <c r="AH14">
        <f>MONTH(CF[[#This Row],[Fecha]])</f>
        <v>12</v>
      </c>
      <c r="AI14">
        <f>WEEKNUM(CF[[#This Row],[Fecha]],2)</f>
        <v>48</v>
      </c>
      <c r="AJ14" s="25">
        <v>43435</v>
      </c>
      <c r="AK14" t="s">
        <v>87</v>
      </c>
      <c r="AL14" t="s">
        <v>90</v>
      </c>
      <c r="AM14" t="s">
        <v>127</v>
      </c>
      <c r="AN14">
        <v>5.5</v>
      </c>
      <c r="AO14">
        <v>81.03</v>
      </c>
    </row>
    <row r="15" spans="1:41" ht="15.75" x14ac:dyDescent="0.25">
      <c r="A15" s="10">
        <f>YEAR(VentaCerdo[[#This Row],[FECHA]])</f>
        <v>2018</v>
      </c>
      <c r="B15" s="5">
        <f>MONTH(VentaCerdo[[#This Row],[FECHA]])</f>
        <v>4</v>
      </c>
      <c r="C15" s="5">
        <f>WEEKNUM(VentaCerdo[[#This Row],[FECHA]],2)</f>
        <v>18</v>
      </c>
      <c r="D15" s="6">
        <v>43220</v>
      </c>
      <c r="E15" s="6" t="s">
        <v>10</v>
      </c>
      <c r="F15" s="7">
        <v>28608</v>
      </c>
      <c r="G15" s="7">
        <v>2653</v>
      </c>
      <c r="H15" s="7">
        <v>124</v>
      </c>
      <c r="I15" s="7">
        <v>11</v>
      </c>
      <c r="J15" s="8">
        <v>427021.75</v>
      </c>
      <c r="K15" s="8">
        <v>310630.44699999999</v>
      </c>
      <c r="L15" s="7">
        <v>20</v>
      </c>
      <c r="M15" s="7">
        <v>3</v>
      </c>
      <c r="O15">
        <f>YEAR(NC[[#This Row],[Fecha]])</f>
        <v>2018</v>
      </c>
      <c r="P15">
        <f>MONTH(NC[[#This Row],[Fecha]])</f>
        <v>3</v>
      </c>
      <c r="Q15">
        <f>WEEKNUM(NC[[#This Row],[Fecha]],2)</f>
        <v>9</v>
      </c>
      <c r="R15" s="6">
        <v>43160</v>
      </c>
      <c r="S15" s="7" t="s">
        <v>54</v>
      </c>
      <c r="T15" s="7" t="s">
        <v>10</v>
      </c>
      <c r="U15" s="7">
        <v>9</v>
      </c>
      <c r="V15" s="7">
        <v>0</v>
      </c>
      <c r="AG15">
        <f>YEAR(CF[[#This Row],[Fecha]])</f>
        <v>2019</v>
      </c>
      <c r="AH15">
        <f>MONTH(CF[[#This Row],[Fecha]])</f>
        <v>1</v>
      </c>
      <c r="AI15">
        <f>WEEKNUM(CF[[#This Row],[Fecha]],2)</f>
        <v>1</v>
      </c>
      <c r="AJ15" s="25">
        <v>43466</v>
      </c>
      <c r="AK15" t="s">
        <v>87</v>
      </c>
      <c r="AL15" t="s">
        <v>90</v>
      </c>
      <c r="AM15" t="s">
        <v>127</v>
      </c>
      <c r="AN15">
        <v>5</v>
      </c>
      <c r="AO15">
        <v>75.740000000000009</v>
      </c>
    </row>
    <row r="16" spans="1:41" ht="15.75" x14ac:dyDescent="0.25">
      <c r="A16" s="10">
        <f>YEAR(VentaCerdo[[#This Row],[FECHA]])</f>
        <v>2018</v>
      </c>
      <c r="B16" s="5">
        <f>MONTH(VentaCerdo[[#This Row],[FECHA]])</f>
        <v>5</v>
      </c>
      <c r="C16" s="5">
        <f>WEEKNUM(VentaCerdo[[#This Row],[FECHA]],2)</f>
        <v>22</v>
      </c>
      <c r="D16" s="6">
        <v>43251</v>
      </c>
      <c r="E16" s="6" t="s">
        <v>7</v>
      </c>
      <c r="F16" s="7">
        <v>39105.199999999997</v>
      </c>
      <c r="G16" s="7">
        <v>1814</v>
      </c>
      <c r="H16" s="7">
        <v>324</v>
      </c>
      <c r="I16" s="7">
        <v>16</v>
      </c>
      <c r="J16" s="8">
        <v>1081051.75</v>
      </c>
      <c r="K16" s="8">
        <v>869317.25499999931</v>
      </c>
      <c r="L16" s="7">
        <v>94</v>
      </c>
      <c r="M16" s="7">
        <v>3</v>
      </c>
      <c r="O16">
        <f>YEAR(NC[[#This Row],[Fecha]])</f>
        <v>2018</v>
      </c>
      <c r="P16">
        <f>MONTH(NC[[#This Row],[Fecha]])</f>
        <v>4</v>
      </c>
      <c r="Q16">
        <f>WEEKNUM(NC[[#This Row],[Fecha]],2)</f>
        <v>13</v>
      </c>
      <c r="R16" s="6">
        <v>43191</v>
      </c>
      <c r="S16" s="7" t="s">
        <v>54</v>
      </c>
      <c r="T16" s="7" t="s">
        <v>10</v>
      </c>
      <c r="U16" s="7">
        <v>1</v>
      </c>
      <c r="V16" s="7">
        <v>2525.835</v>
      </c>
      <c r="AG16">
        <f>YEAR(CF[[#This Row],[Fecha]])</f>
        <v>2019</v>
      </c>
      <c r="AH16">
        <f>MONTH(CF[[#This Row],[Fecha]])</f>
        <v>2</v>
      </c>
      <c r="AI16">
        <f>WEEKNUM(CF[[#This Row],[Fecha]],2)</f>
        <v>5</v>
      </c>
      <c r="AJ16" s="25">
        <v>43497</v>
      </c>
      <c r="AK16" t="s">
        <v>87</v>
      </c>
      <c r="AL16" t="s">
        <v>90</v>
      </c>
      <c r="AM16" t="s">
        <v>127</v>
      </c>
      <c r="AN16">
        <v>15.5</v>
      </c>
      <c r="AO16">
        <v>234.8</v>
      </c>
    </row>
    <row r="17" spans="1:41" ht="15.75" x14ac:dyDescent="0.25">
      <c r="A17" s="10">
        <f>YEAR(VentaCerdo[[#This Row],[FECHA]])</f>
        <v>2018</v>
      </c>
      <c r="B17" s="5">
        <f>MONTH(VentaCerdo[[#This Row],[FECHA]])</f>
        <v>5</v>
      </c>
      <c r="C17" s="5">
        <f>WEEKNUM(VentaCerdo[[#This Row],[FECHA]],2)</f>
        <v>22</v>
      </c>
      <c r="D17" s="6">
        <v>43251</v>
      </c>
      <c r="E17" s="6" t="s">
        <v>8</v>
      </c>
      <c r="F17" s="7">
        <v>126501.99999999999</v>
      </c>
      <c r="G17" s="7">
        <v>3005.2000000000003</v>
      </c>
      <c r="H17" s="7">
        <v>1003</v>
      </c>
      <c r="I17" s="7">
        <v>26</v>
      </c>
      <c r="J17" s="8">
        <v>3492152.3</v>
      </c>
      <c r="K17" s="8">
        <v>2530894.8320000023</v>
      </c>
      <c r="L17" s="7">
        <v>247</v>
      </c>
      <c r="M17" s="7">
        <v>5</v>
      </c>
      <c r="O17">
        <f>YEAR(NC[[#This Row],[Fecha]])</f>
        <v>2018</v>
      </c>
      <c r="P17">
        <f>MONTH(NC[[#This Row],[Fecha]])</f>
        <v>5</v>
      </c>
      <c r="Q17">
        <f>WEEKNUM(NC[[#This Row],[Fecha]],2)</f>
        <v>18</v>
      </c>
      <c r="R17" s="6">
        <v>43221</v>
      </c>
      <c r="S17" s="7" t="s">
        <v>54</v>
      </c>
      <c r="T17" s="7" t="s">
        <v>10</v>
      </c>
      <c r="U17" s="7">
        <v>7</v>
      </c>
      <c r="V17" s="7">
        <v>5273.24</v>
      </c>
      <c r="AG17">
        <f>YEAR(CF[[#This Row],[Fecha]])</f>
        <v>2019</v>
      </c>
      <c r="AH17">
        <f>MONTH(CF[[#This Row],[Fecha]])</f>
        <v>3</v>
      </c>
      <c r="AI17">
        <f>WEEKNUM(CF[[#This Row],[Fecha]],2)</f>
        <v>9</v>
      </c>
      <c r="AJ17" s="25">
        <v>43525</v>
      </c>
      <c r="AK17" t="s">
        <v>87</v>
      </c>
      <c r="AL17" t="s">
        <v>90</v>
      </c>
      <c r="AM17" t="s">
        <v>127</v>
      </c>
      <c r="AN17">
        <v>6</v>
      </c>
      <c r="AO17">
        <v>90.89</v>
      </c>
    </row>
    <row r="18" spans="1:41" ht="15.75" x14ac:dyDescent="0.25">
      <c r="A18" s="10">
        <f>YEAR(VentaCerdo[[#This Row],[FECHA]])</f>
        <v>2018</v>
      </c>
      <c r="B18" s="5">
        <f>MONTH(VentaCerdo[[#This Row],[FECHA]])</f>
        <v>5</v>
      </c>
      <c r="C18" s="5">
        <f>WEEKNUM(VentaCerdo[[#This Row],[FECHA]],2)</f>
        <v>22</v>
      </c>
      <c r="D18" s="6">
        <v>43251</v>
      </c>
      <c r="E18" s="6" t="s">
        <v>10</v>
      </c>
      <c r="F18" s="7">
        <v>9655.4000000000015</v>
      </c>
      <c r="G18" s="7">
        <v>126.5</v>
      </c>
      <c r="H18" s="7">
        <v>63</v>
      </c>
      <c r="I18" s="7">
        <v>1</v>
      </c>
      <c r="J18" s="8">
        <v>225218.5</v>
      </c>
      <c r="K18" s="8">
        <v>150289.15799999994</v>
      </c>
      <c r="L18" s="7">
        <v>20</v>
      </c>
      <c r="M18" s="7">
        <v>1</v>
      </c>
      <c r="O18">
        <f>YEAR(NC[[#This Row],[Fecha]])</f>
        <v>2018</v>
      </c>
      <c r="P18">
        <f>MONTH(NC[[#This Row],[Fecha]])</f>
        <v>6</v>
      </c>
      <c r="Q18">
        <f>WEEKNUM(NC[[#This Row],[Fecha]],2)</f>
        <v>22</v>
      </c>
      <c r="R18" s="6">
        <v>43252</v>
      </c>
      <c r="S18" s="7" t="s">
        <v>54</v>
      </c>
      <c r="T18" s="7" t="s">
        <v>10</v>
      </c>
      <c r="U18" s="7">
        <v>1</v>
      </c>
      <c r="V18" s="7">
        <v>0</v>
      </c>
      <c r="AG18">
        <f>YEAR(CF[[#This Row],[Fecha]])</f>
        <v>2019</v>
      </c>
      <c r="AH18">
        <f>MONTH(CF[[#This Row],[Fecha]])</f>
        <v>4</v>
      </c>
      <c r="AI18">
        <f>WEEKNUM(CF[[#This Row],[Fecha]],2)</f>
        <v>14</v>
      </c>
      <c r="AJ18" s="25">
        <v>43556</v>
      </c>
      <c r="AK18" t="s">
        <v>87</v>
      </c>
      <c r="AL18" t="s">
        <v>90</v>
      </c>
      <c r="AM18" t="s">
        <v>127</v>
      </c>
      <c r="AN18">
        <v>16</v>
      </c>
      <c r="AO18">
        <v>242.37</v>
      </c>
    </row>
    <row r="19" spans="1:41" ht="15.75" x14ac:dyDescent="0.25">
      <c r="A19" s="10">
        <f>YEAR(VentaCerdo[[#This Row],[FECHA]])</f>
        <v>2018</v>
      </c>
      <c r="B19" s="5">
        <f>MONTH(VentaCerdo[[#This Row],[FECHA]])</f>
        <v>6</v>
      </c>
      <c r="C19" s="5">
        <f>WEEKNUM(VentaCerdo[[#This Row],[FECHA]],2)</f>
        <v>26</v>
      </c>
      <c r="D19" s="6">
        <v>43281</v>
      </c>
      <c r="E19" s="6" t="s">
        <v>7</v>
      </c>
      <c r="F19" s="7">
        <v>60577.5</v>
      </c>
      <c r="G19" s="7">
        <v>321</v>
      </c>
      <c r="H19" s="7">
        <v>502</v>
      </c>
      <c r="I19" s="7">
        <v>3</v>
      </c>
      <c r="J19" s="8">
        <v>1772509</v>
      </c>
      <c r="K19" s="8">
        <v>1330239.808</v>
      </c>
      <c r="L19" s="7">
        <v>123</v>
      </c>
      <c r="M19" s="7">
        <v>2</v>
      </c>
      <c r="O19">
        <f>YEAR(NC[[#This Row],[Fecha]])</f>
        <v>2018</v>
      </c>
      <c r="P19">
        <f>MONTH(NC[[#This Row],[Fecha]])</f>
        <v>8</v>
      </c>
      <c r="Q19">
        <f>WEEKNUM(NC[[#This Row],[Fecha]],2)</f>
        <v>31</v>
      </c>
      <c r="R19" s="6">
        <v>43313</v>
      </c>
      <c r="S19" s="7" t="s">
        <v>54</v>
      </c>
      <c r="T19" s="7" t="s">
        <v>10</v>
      </c>
      <c r="U19" s="7">
        <v>4</v>
      </c>
      <c r="V19" s="7">
        <v>0</v>
      </c>
      <c r="AG19">
        <f>YEAR(CF[[#This Row],[Fecha]])</f>
        <v>2019</v>
      </c>
      <c r="AH19">
        <f>MONTH(CF[[#This Row],[Fecha]])</f>
        <v>5</v>
      </c>
      <c r="AI19">
        <f>WEEKNUM(CF[[#This Row],[Fecha]],2)</f>
        <v>18</v>
      </c>
      <c r="AJ19" s="25">
        <v>43586</v>
      </c>
      <c r="AK19" t="s">
        <v>87</v>
      </c>
      <c r="AL19" t="s">
        <v>90</v>
      </c>
      <c r="AM19" t="s">
        <v>127</v>
      </c>
      <c r="AN19">
        <v>95</v>
      </c>
      <c r="AO19">
        <v>1439.05</v>
      </c>
    </row>
    <row r="20" spans="1:41" ht="15.75" x14ac:dyDescent="0.25">
      <c r="A20" s="10">
        <f>YEAR(VentaCerdo[[#This Row],[FECHA]])</f>
        <v>2018</v>
      </c>
      <c r="B20" s="5">
        <f>MONTH(VentaCerdo[[#This Row],[FECHA]])</f>
        <v>6</v>
      </c>
      <c r="C20" s="5">
        <f>WEEKNUM(VentaCerdo[[#This Row],[FECHA]],2)</f>
        <v>26</v>
      </c>
      <c r="D20" s="6">
        <v>43281</v>
      </c>
      <c r="E20" s="6" t="s">
        <v>8</v>
      </c>
      <c r="F20" s="7">
        <v>98848.6</v>
      </c>
      <c r="G20" s="7">
        <v>3860.3</v>
      </c>
      <c r="H20" s="7">
        <v>820</v>
      </c>
      <c r="I20" s="7">
        <v>32</v>
      </c>
      <c r="J20" s="8">
        <v>2791452.5000000005</v>
      </c>
      <c r="K20" s="8">
        <v>2280863.0660000029</v>
      </c>
      <c r="L20" s="7">
        <v>189</v>
      </c>
      <c r="M20" s="7">
        <v>7</v>
      </c>
      <c r="O20">
        <f>YEAR(NC[[#This Row],[Fecha]])</f>
        <v>2018</v>
      </c>
      <c r="P20">
        <f>MONTH(NC[[#This Row],[Fecha]])</f>
        <v>9</v>
      </c>
      <c r="Q20">
        <f>WEEKNUM(NC[[#This Row],[Fecha]],2)</f>
        <v>35</v>
      </c>
      <c r="R20" s="6">
        <v>43344</v>
      </c>
      <c r="S20" s="7" t="s">
        <v>54</v>
      </c>
      <c r="T20" s="7" t="s">
        <v>10</v>
      </c>
      <c r="U20" s="7">
        <v>1</v>
      </c>
      <c r="V20" s="7">
        <v>0</v>
      </c>
      <c r="AG20">
        <f>YEAR(CF[[#This Row],[Fecha]])</f>
        <v>2019</v>
      </c>
      <c r="AH20">
        <f>MONTH(CF[[#This Row],[Fecha]])</f>
        <v>6</v>
      </c>
      <c r="AI20">
        <f>WEEKNUM(CF[[#This Row],[Fecha]],2)</f>
        <v>22</v>
      </c>
      <c r="AJ20" s="25">
        <v>43617</v>
      </c>
      <c r="AK20" t="s">
        <v>87</v>
      </c>
      <c r="AL20" t="s">
        <v>90</v>
      </c>
      <c r="AM20" t="s">
        <v>127</v>
      </c>
      <c r="AN20">
        <v>27</v>
      </c>
      <c r="AO20">
        <v>408.17</v>
      </c>
    </row>
    <row r="21" spans="1:41" ht="15.75" x14ac:dyDescent="0.25">
      <c r="A21" s="10">
        <f>YEAR(VentaCerdo[[#This Row],[FECHA]])</f>
        <v>2018</v>
      </c>
      <c r="B21" s="5">
        <f>MONTH(VentaCerdo[[#This Row],[FECHA]])</f>
        <v>6</v>
      </c>
      <c r="C21" s="5">
        <f>WEEKNUM(VentaCerdo[[#This Row],[FECHA]],2)</f>
        <v>26</v>
      </c>
      <c r="D21" s="6">
        <v>43281</v>
      </c>
      <c r="E21" s="6" t="s">
        <v>10</v>
      </c>
      <c r="F21" s="7">
        <v>14526.3</v>
      </c>
      <c r="G21" s="7">
        <v>0</v>
      </c>
      <c r="H21" s="7">
        <v>109</v>
      </c>
      <c r="I21" s="7">
        <v>0</v>
      </c>
      <c r="J21" s="8">
        <v>373509.85</v>
      </c>
      <c r="K21" s="8">
        <v>299164.212</v>
      </c>
      <c r="L21" s="7">
        <v>24</v>
      </c>
      <c r="M21" s="7">
        <v>0</v>
      </c>
      <c r="O21">
        <f>YEAR(NC[[#This Row],[Fecha]])</f>
        <v>2018</v>
      </c>
      <c r="P21">
        <f>MONTH(NC[[#This Row],[Fecha]])</f>
        <v>10</v>
      </c>
      <c r="Q21">
        <f>WEEKNUM(NC[[#This Row],[Fecha]],2)</f>
        <v>40</v>
      </c>
      <c r="R21" s="6">
        <v>43374</v>
      </c>
      <c r="S21" s="7" t="s">
        <v>54</v>
      </c>
      <c r="T21" s="7" t="s">
        <v>10</v>
      </c>
      <c r="U21" s="7">
        <v>2</v>
      </c>
      <c r="V21" s="7">
        <v>0</v>
      </c>
      <c r="AG21">
        <f>YEAR(CF[[#This Row],[Fecha]])</f>
        <v>2019</v>
      </c>
      <c r="AH21">
        <f>MONTH(CF[[#This Row],[Fecha]])</f>
        <v>7</v>
      </c>
      <c r="AI21">
        <f>WEEKNUM(CF[[#This Row],[Fecha]],2)</f>
        <v>27</v>
      </c>
      <c r="AJ21" s="25">
        <v>43647</v>
      </c>
      <c r="AK21" t="s">
        <v>87</v>
      </c>
      <c r="AL21" t="s">
        <v>90</v>
      </c>
      <c r="AM21" t="s">
        <v>127</v>
      </c>
      <c r="AN21">
        <v>51</v>
      </c>
      <c r="AO21">
        <v>765.53</v>
      </c>
    </row>
    <row r="22" spans="1:41" ht="15.75" x14ac:dyDescent="0.25">
      <c r="A22" s="10">
        <f>YEAR(VentaCerdo[[#This Row],[FECHA]])</f>
        <v>2018</v>
      </c>
      <c r="B22" s="5">
        <f>MONTH(VentaCerdo[[#This Row],[FECHA]])</f>
        <v>7</v>
      </c>
      <c r="C22" s="5">
        <f>WEEKNUM(VentaCerdo[[#This Row],[FECHA]],2)</f>
        <v>31</v>
      </c>
      <c r="D22" s="6">
        <v>43312</v>
      </c>
      <c r="E22" s="6" t="s">
        <v>7</v>
      </c>
      <c r="F22" s="7">
        <v>39008.5</v>
      </c>
      <c r="G22" s="7">
        <v>99</v>
      </c>
      <c r="H22" s="7">
        <v>326</v>
      </c>
      <c r="I22" s="7">
        <v>1</v>
      </c>
      <c r="J22" s="8">
        <v>1256121.5</v>
      </c>
      <c r="K22" s="8">
        <v>824877.20699999982</v>
      </c>
      <c r="L22" s="7">
        <v>86</v>
      </c>
      <c r="M22" s="7">
        <v>1</v>
      </c>
      <c r="O22">
        <f>YEAR(NC[[#This Row],[Fecha]])</f>
        <v>2018</v>
      </c>
      <c r="P22">
        <f>MONTH(NC[[#This Row],[Fecha]])</f>
        <v>11</v>
      </c>
      <c r="Q22">
        <f>WEEKNUM(NC[[#This Row],[Fecha]],2)</f>
        <v>44</v>
      </c>
      <c r="R22" s="6">
        <v>43405</v>
      </c>
      <c r="S22" s="7" t="s">
        <v>54</v>
      </c>
      <c r="T22" s="7" t="s">
        <v>10</v>
      </c>
      <c r="U22" s="7">
        <v>8</v>
      </c>
      <c r="V22" s="7">
        <v>10998.6</v>
      </c>
      <c r="AG22">
        <f>YEAR(CF[[#This Row],[Fecha]])</f>
        <v>2019</v>
      </c>
      <c r="AH22">
        <f>MONTH(CF[[#This Row],[Fecha]])</f>
        <v>8</v>
      </c>
      <c r="AI22">
        <f>WEEKNUM(CF[[#This Row],[Fecha]],2)</f>
        <v>31</v>
      </c>
      <c r="AJ22" s="25">
        <v>43678</v>
      </c>
      <c r="AK22" t="s">
        <v>87</v>
      </c>
      <c r="AL22" t="s">
        <v>90</v>
      </c>
      <c r="AM22" t="s">
        <v>127</v>
      </c>
      <c r="AN22">
        <v>5</v>
      </c>
      <c r="AO22">
        <v>74.87</v>
      </c>
    </row>
    <row r="23" spans="1:41" ht="15.75" x14ac:dyDescent="0.25">
      <c r="A23" s="10">
        <f>YEAR(VentaCerdo[[#This Row],[FECHA]])</f>
        <v>2018</v>
      </c>
      <c r="B23" s="5">
        <f>MONTH(VentaCerdo[[#This Row],[FECHA]])</f>
        <v>7</v>
      </c>
      <c r="C23" s="5">
        <f>WEEKNUM(VentaCerdo[[#This Row],[FECHA]],2)</f>
        <v>31</v>
      </c>
      <c r="D23" s="6">
        <v>43312</v>
      </c>
      <c r="E23" s="6" t="s">
        <v>8</v>
      </c>
      <c r="F23" s="7">
        <v>134738.32000000007</v>
      </c>
      <c r="G23" s="7">
        <v>7585</v>
      </c>
      <c r="H23" s="7">
        <v>1134</v>
      </c>
      <c r="I23" s="7">
        <v>67</v>
      </c>
      <c r="J23" s="8">
        <v>4179162.5799999991</v>
      </c>
      <c r="K23" s="8">
        <v>2992289.3860000041</v>
      </c>
      <c r="L23" s="7">
        <v>266</v>
      </c>
      <c r="M23" s="7">
        <v>13</v>
      </c>
      <c r="O23">
        <f>YEAR(NC[[#This Row],[Fecha]])</f>
        <v>2018</v>
      </c>
      <c r="P23">
        <f>MONTH(NC[[#This Row],[Fecha]])</f>
        <v>12</v>
      </c>
      <c r="Q23">
        <f>WEEKNUM(NC[[#This Row],[Fecha]],2)</f>
        <v>48</v>
      </c>
      <c r="R23" s="6">
        <v>43435</v>
      </c>
      <c r="S23" s="7" t="s">
        <v>54</v>
      </c>
      <c r="T23" s="7" t="s">
        <v>10</v>
      </c>
      <c r="U23" s="7">
        <v>11</v>
      </c>
      <c r="V23" s="7">
        <v>0</v>
      </c>
      <c r="AG23">
        <f>YEAR(CF[[#This Row],[Fecha]])</f>
        <v>2019</v>
      </c>
      <c r="AH23">
        <f>MONTH(CF[[#This Row],[Fecha]])</f>
        <v>9</v>
      </c>
      <c r="AI23">
        <f>WEEKNUM(CF[[#This Row],[Fecha]],2)</f>
        <v>35</v>
      </c>
      <c r="AJ23" s="25">
        <v>43709</v>
      </c>
      <c r="AK23" t="s">
        <v>87</v>
      </c>
      <c r="AL23" t="s">
        <v>90</v>
      </c>
      <c r="AM23" t="s">
        <v>127</v>
      </c>
      <c r="AN23">
        <v>42</v>
      </c>
      <c r="AO23">
        <v>628.85</v>
      </c>
    </row>
    <row r="24" spans="1:41" ht="15.75" x14ac:dyDescent="0.25">
      <c r="A24" s="10">
        <f>YEAR(VentaCerdo[[#This Row],[FECHA]])</f>
        <v>2018</v>
      </c>
      <c r="B24" s="5">
        <f>MONTH(VentaCerdo[[#This Row],[FECHA]])</f>
        <v>7</v>
      </c>
      <c r="C24" s="5">
        <f>WEEKNUM(VentaCerdo[[#This Row],[FECHA]],2)</f>
        <v>31</v>
      </c>
      <c r="D24" s="6">
        <v>43312</v>
      </c>
      <c r="E24" s="6" t="s">
        <v>10</v>
      </c>
      <c r="F24" s="7">
        <v>3094.8</v>
      </c>
      <c r="G24" s="7">
        <v>140</v>
      </c>
      <c r="H24" s="7">
        <v>18</v>
      </c>
      <c r="I24" s="7">
        <v>1</v>
      </c>
      <c r="J24" s="8">
        <v>63179.199999999997</v>
      </c>
      <c r="K24" s="8">
        <v>48395.306999999993</v>
      </c>
      <c r="L24" s="7">
        <v>7</v>
      </c>
      <c r="M24" s="7">
        <v>1</v>
      </c>
      <c r="O24">
        <f>YEAR(NC[[#This Row],[Fecha]])</f>
        <v>2018</v>
      </c>
      <c r="P24">
        <f>MONTH(NC[[#This Row],[Fecha]])</f>
        <v>2</v>
      </c>
      <c r="Q24">
        <f>WEEKNUM(NC[[#This Row],[Fecha]],2)</f>
        <v>5</v>
      </c>
      <c r="R24" s="6">
        <v>43132</v>
      </c>
      <c r="S24" s="7" t="s">
        <v>54</v>
      </c>
      <c r="T24" s="7" t="s">
        <v>7</v>
      </c>
      <c r="U24" s="7">
        <v>2</v>
      </c>
      <c r="V24" s="7">
        <v>2E-3</v>
      </c>
      <c r="AG24">
        <f>YEAR(CF[[#This Row],[Fecha]])</f>
        <v>2019</v>
      </c>
      <c r="AH24">
        <f>MONTH(CF[[#This Row],[Fecha]])</f>
        <v>10</v>
      </c>
      <c r="AI24">
        <f>WEEKNUM(CF[[#This Row],[Fecha]],2)</f>
        <v>40</v>
      </c>
      <c r="AJ24" s="25">
        <v>43739</v>
      </c>
      <c r="AK24" t="s">
        <v>87</v>
      </c>
      <c r="AL24" t="s">
        <v>90</v>
      </c>
      <c r="AM24" t="s">
        <v>127</v>
      </c>
      <c r="AN24">
        <v>23</v>
      </c>
      <c r="AO24">
        <v>344.37</v>
      </c>
    </row>
    <row r="25" spans="1:41" ht="15.75" x14ac:dyDescent="0.25">
      <c r="A25" s="10">
        <f>YEAR(VentaCerdo[[#This Row],[FECHA]])</f>
        <v>2018</v>
      </c>
      <c r="B25" s="5">
        <f>MONTH(VentaCerdo[[#This Row],[FECHA]])</f>
        <v>8</v>
      </c>
      <c r="C25" s="5">
        <f>WEEKNUM(VentaCerdo[[#This Row],[FECHA]],2)</f>
        <v>35</v>
      </c>
      <c r="D25" s="6">
        <v>43343</v>
      </c>
      <c r="E25" s="6" t="s">
        <v>7</v>
      </c>
      <c r="F25" s="7">
        <v>40863.5</v>
      </c>
      <c r="G25" s="7">
        <v>6440.5</v>
      </c>
      <c r="H25" s="7">
        <v>374</v>
      </c>
      <c r="I25" s="7">
        <v>57</v>
      </c>
      <c r="J25" s="8">
        <v>1192948.25</v>
      </c>
      <c r="K25" s="8">
        <v>797468.02799999982</v>
      </c>
      <c r="L25" s="7">
        <v>87</v>
      </c>
      <c r="M25" s="7">
        <v>6</v>
      </c>
      <c r="O25">
        <f>YEAR(NC[[#This Row],[Fecha]])</f>
        <v>2018</v>
      </c>
      <c r="P25">
        <f>MONTH(NC[[#This Row],[Fecha]])</f>
        <v>3</v>
      </c>
      <c r="Q25">
        <f>WEEKNUM(NC[[#This Row],[Fecha]],2)</f>
        <v>9</v>
      </c>
      <c r="R25" s="6">
        <v>43160</v>
      </c>
      <c r="S25" s="7" t="s">
        <v>54</v>
      </c>
      <c r="T25" s="7" t="s">
        <v>7</v>
      </c>
      <c r="U25" s="7">
        <v>5</v>
      </c>
      <c r="V25" s="7">
        <v>0</v>
      </c>
      <c r="AG25">
        <f>YEAR(CF[[#This Row],[Fecha]])</f>
        <v>2019</v>
      </c>
      <c r="AH25">
        <f>MONTH(CF[[#This Row],[Fecha]])</f>
        <v>12</v>
      </c>
      <c r="AI25">
        <f>WEEKNUM(CF[[#This Row],[Fecha]],2)</f>
        <v>48</v>
      </c>
      <c r="AJ25" s="25">
        <v>43800</v>
      </c>
      <c r="AK25" t="s">
        <v>87</v>
      </c>
      <c r="AL25" t="s">
        <v>90</v>
      </c>
      <c r="AM25" t="s">
        <v>127</v>
      </c>
      <c r="AN25">
        <v>2</v>
      </c>
      <c r="AO25">
        <v>29.95</v>
      </c>
    </row>
    <row r="26" spans="1:41" ht="15.75" x14ac:dyDescent="0.25">
      <c r="A26" s="10">
        <f>YEAR(VentaCerdo[[#This Row],[FECHA]])</f>
        <v>2018</v>
      </c>
      <c r="B26" s="5">
        <f>MONTH(VentaCerdo[[#This Row],[FECHA]])</f>
        <v>8</v>
      </c>
      <c r="C26" s="5">
        <f>WEEKNUM(VentaCerdo[[#This Row],[FECHA]],2)</f>
        <v>35</v>
      </c>
      <c r="D26" s="6">
        <v>43343</v>
      </c>
      <c r="E26" s="6" t="s">
        <v>8</v>
      </c>
      <c r="F26" s="7">
        <v>121339.50000000003</v>
      </c>
      <c r="G26" s="7">
        <v>440.2</v>
      </c>
      <c r="H26" s="7">
        <v>1016</v>
      </c>
      <c r="I26" s="7">
        <v>4</v>
      </c>
      <c r="J26" s="8">
        <v>4161392.0000000005</v>
      </c>
      <c r="K26" s="8">
        <v>2402975.3239999996</v>
      </c>
      <c r="L26" s="7">
        <v>249</v>
      </c>
      <c r="M26" s="7">
        <v>4</v>
      </c>
      <c r="O26">
        <f>YEAR(NC[[#This Row],[Fecha]])</f>
        <v>2018</v>
      </c>
      <c r="P26">
        <f>MONTH(NC[[#This Row],[Fecha]])</f>
        <v>5</v>
      </c>
      <c r="Q26">
        <f>WEEKNUM(NC[[#This Row],[Fecha]],2)</f>
        <v>18</v>
      </c>
      <c r="R26" s="6">
        <v>43221</v>
      </c>
      <c r="S26" s="7" t="s">
        <v>54</v>
      </c>
      <c r="T26" s="7" t="s">
        <v>7</v>
      </c>
      <c r="U26" s="7">
        <v>2</v>
      </c>
      <c r="V26" s="7">
        <v>0</v>
      </c>
      <c r="AG26">
        <f>YEAR(CF[[#This Row],[Fecha]])</f>
        <v>2020</v>
      </c>
      <c r="AH26">
        <f>MONTH(CF[[#This Row],[Fecha]])</f>
        <v>2</v>
      </c>
      <c r="AI26">
        <f>WEEKNUM(CF[[#This Row],[Fecha]],2)</f>
        <v>5</v>
      </c>
      <c r="AJ26" s="25">
        <v>43862</v>
      </c>
      <c r="AK26" t="s">
        <v>87</v>
      </c>
      <c r="AL26" t="s">
        <v>90</v>
      </c>
      <c r="AM26" t="s">
        <v>127</v>
      </c>
      <c r="AN26">
        <v>1</v>
      </c>
      <c r="AO26">
        <v>14.97</v>
      </c>
    </row>
    <row r="27" spans="1:41" ht="15.75" x14ac:dyDescent="0.25">
      <c r="A27" s="10">
        <f>YEAR(VentaCerdo[[#This Row],[FECHA]])</f>
        <v>2018</v>
      </c>
      <c r="B27" s="5">
        <f>MONTH(VentaCerdo[[#This Row],[FECHA]])</f>
        <v>8</v>
      </c>
      <c r="C27" s="5">
        <f>WEEKNUM(VentaCerdo[[#This Row],[FECHA]],2)</f>
        <v>35</v>
      </c>
      <c r="D27" s="6">
        <v>43343</v>
      </c>
      <c r="E27" s="6" t="s">
        <v>10</v>
      </c>
      <c r="F27" s="7">
        <v>23340.1</v>
      </c>
      <c r="G27" s="7">
        <v>0</v>
      </c>
      <c r="H27" s="7">
        <v>93</v>
      </c>
      <c r="I27" s="7">
        <v>0</v>
      </c>
      <c r="J27" s="8">
        <v>364936.70100000006</v>
      </c>
      <c r="K27" s="8">
        <v>229191.16999999993</v>
      </c>
      <c r="L27" s="7">
        <v>19</v>
      </c>
      <c r="M27" s="7">
        <v>0</v>
      </c>
      <c r="O27">
        <f>YEAR(NC[[#This Row],[Fecha]])</f>
        <v>2018</v>
      </c>
      <c r="P27">
        <f>MONTH(NC[[#This Row],[Fecha]])</f>
        <v>7</v>
      </c>
      <c r="Q27">
        <f>WEEKNUM(NC[[#This Row],[Fecha]],2)</f>
        <v>26</v>
      </c>
      <c r="R27" s="6">
        <v>43282</v>
      </c>
      <c r="S27" s="7" t="s">
        <v>54</v>
      </c>
      <c r="T27" s="7" t="s">
        <v>7</v>
      </c>
      <c r="U27" s="7">
        <v>1</v>
      </c>
      <c r="V27" s="7">
        <v>0</v>
      </c>
      <c r="AG27">
        <f>YEAR(CF[[#This Row],[Fecha]])</f>
        <v>2020</v>
      </c>
      <c r="AH27">
        <f>MONTH(CF[[#This Row],[Fecha]])</f>
        <v>3</v>
      </c>
      <c r="AI27">
        <f>WEEKNUM(CF[[#This Row],[Fecha]],2)</f>
        <v>9</v>
      </c>
      <c r="AJ27" s="25">
        <v>43891</v>
      </c>
      <c r="AK27" t="s">
        <v>87</v>
      </c>
      <c r="AL27" t="s">
        <v>90</v>
      </c>
      <c r="AM27" t="s">
        <v>127</v>
      </c>
      <c r="AN27">
        <v>1</v>
      </c>
      <c r="AO27">
        <v>14.97</v>
      </c>
    </row>
    <row r="28" spans="1:41" ht="15.75" x14ac:dyDescent="0.25">
      <c r="A28" s="10">
        <f>YEAR(VentaCerdo[[#This Row],[FECHA]])</f>
        <v>2018</v>
      </c>
      <c r="B28" s="5">
        <f>MONTH(VentaCerdo[[#This Row],[FECHA]])</f>
        <v>9</v>
      </c>
      <c r="C28" s="5">
        <f>WEEKNUM(VentaCerdo[[#This Row],[FECHA]],2)</f>
        <v>39</v>
      </c>
      <c r="D28" s="6">
        <v>43373</v>
      </c>
      <c r="E28" s="6" t="s">
        <v>7</v>
      </c>
      <c r="F28" s="7">
        <v>44974</v>
      </c>
      <c r="G28" s="7">
        <v>309.5</v>
      </c>
      <c r="H28" s="7">
        <v>397</v>
      </c>
      <c r="I28" s="7">
        <v>3</v>
      </c>
      <c r="J28" s="8">
        <v>1495119.25</v>
      </c>
      <c r="K28" s="8">
        <v>1052409.1370000001</v>
      </c>
      <c r="L28" s="7">
        <v>98</v>
      </c>
      <c r="M28" s="7">
        <v>2</v>
      </c>
      <c r="O28">
        <f>YEAR(NC[[#This Row],[Fecha]])</f>
        <v>2018</v>
      </c>
      <c r="P28">
        <f>MONTH(NC[[#This Row],[Fecha]])</f>
        <v>8</v>
      </c>
      <c r="Q28">
        <f>WEEKNUM(NC[[#This Row],[Fecha]],2)</f>
        <v>31</v>
      </c>
      <c r="R28" s="6">
        <v>43313</v>
      </c>
      <c r="S28" s="7" t="s">
        <v>54</v>
      </c>
      <c r="T28" s="7" t="s">
        <v>7</v>
      </c>
      <c r="U28" s="7">
        <v>80</v>
      </c>
      <c r="V28" s="7">
        <v>238039.64</v>
      </c>
      <c r="AG28">
        <f>YEAR(CF[[#This Row],[Fecha]])</f>
        <v>2019</v>
      </c>
      <c r="AH28">
        <f>MONTH(CF[[#This Row],[Fecha]])</f>
        <v>7</v>
      </c>
      <c r="AI28">
        <f>WEEKNUM(CF[[#This Row],[Fecha]],2)</f>
        <v>27</v>
      </c>
      <c r="AJ28" s="25">
        <v>43647</v>
      </c>
      <c r="AK28" t="s">
        <v>87</v>
      </c>
      <c r="AL28" t="s">
        <v>92</v>
      </c>
      <c r="AM28" t="s">
        <v>127</v>
      </c>
      <c r="AN28">
        <v>38</v>
      </c>
      <c r="AO28">
        <v>567.49</v>
      </c>
    </row>
    <row r="29" spans="1:41" ht="15.75" x14ac:dyDescent="0.25">
      <c r="A29" s="10">
        <f>YEAR(VentaCerdo[[#This Row],[FECHA]])</f>
        <v>2018</v>
      </c>
      <c r="B29" s="5">
        <f>MONTH(VentaCerdo[[#This Row],[FECHA]])</f>
        <v>9</v>
      </c>
      <c r="C29" s="5">
        <f>WEEKNUM(VentaCerdo[[#This Row],[FECHA]],2)</f>
        <v>39</v>
      </c>
      <c r="D29" s="6">
        <v>43373</v>
      </c>
      <c r="E29" s="6" t="s">
        <v>8</v>
      </c>
      <c r="F29" s="7">
        <v>118564.19999999998</v>
      </c>
      <c r="G29" s="7">
        <v>4137.6000000000004</v>
      </c>
      <c r="H29" s="7">
        <v>977</v>
      </c>
      <c r="I29" s="7">
        <v>35</v>
      </c>
      <c r="J29" s="8">
        <v>3812500.5000000014</v>
      </c>
      <c r="K29" s="8">
        <v>2722388.0339999981</v>
      </c>
      <c r="L29" s="7">
        <v>230</v>
      </c>
      <c r="M29" s="7">
        <v>6</v>
      </c>
      <c r="O29">
        <f>YEAR(NC[[#This Row],[Fecha]])</f>
        <v>2018</v>
      </c>
      <c r="P29">
        <f>MONTH(NC[[#This Row],[Fecha]])</f>
        <v>9</v>
      </c>
      <c r="Q29">
        <f>WEEKNUM(NC[[#This Row],[Fecha]],2)</f>
        <v>35</v>
      </c>
      <c r="R29" s="6">
        <v>43344</v>
      </c>
      <c r="S29" s="7" t="s">
        <v>54</v>
      </c>
      <c r="T29" s="7" t="s">
        <v>7</v>
      </c>
      <c r="U29" s="7">
        <v>1</v>
      </c>
      <c r="V29" s="7">
        <v>0</v>
      </c>
      <c r="AG29">
        <f>YEAR(CF[[#This Row],[Fecha]])</f>
        <v>2019</v>
      </c>
      <c r="AH29">
        <f>MONTH(CF[[#This Row],[Fecha]])</f>
        <v>8</v>
      </c>
      <c r="AI29">
        <f>WEEKNUM(CF[[#This Row],[Fecha]],2)</f>
        <v>31</v>
      </c>
      <c r="AJ29" s="25">
        <v>43678</v>
      </c>
      <c r="AK29" t="s">
        <v>87</v>
      </c>
      <c r="AL29" t="s">
        <v>92</v>
      </c>
      <c r="AM29" t="s">
        <v>127</v>
      </c>
      <c r="AN29">
        <v>15</v>
      </c>
      <c r="AO29">
        <v>223.94</v>
      </c>
    </row>
    <row r="30" spans="1:41" ht="15.75" x14ac:dyDescent="0.25">
      <c r="A30" s="10">
        <f>YEAR(VentaCerdo[[#This Row],[FECHA]])</f>
        <v>2018</v>
      </c>
      <c r="B30" s="5">
        <f>MONTH(VentaCerdo[[#This Row],[FECHA]])</f>
        <v>9</v>
      </c>
      <c r="C30" s="5">
        <f>WEEKNUM(VentaCerdo[[#This Row],[FECHA]],2)</f>
        <v>39</v>
      </c>
      <c r="D30" s="6">
        <v>43373</v>
      </c>
      <c r="E30" s="6" t="s">
        <v>10</v>
      </c>
      <c r="F30" s="7">
        <v>241</v>
      </c>
      <c r="G30" s="7">
        <v>0</v>
      </c>
      <c r="H30" s="7">
        <v>1</v>
      </c>
      <c r="I30" s="7">
        <v>0</v>
      </c>
      <c r="J30" s="8">
        <v>1928</v>
      </c>
      <c r="K30" s="8">
        <v>0</v>
      </c>
      <c r="L30" s="7">
        <v>1</v>
      </c>
      <c r="M30" s="7">
        <v>0</v>
      </c>
      <c r="O30">
        <f>YEAR(NC[[#This Row],[Fecha]])</f>
        <v>2018</v>
      </c>
      <c r="P30">
        <f>MONTH(NC[[#This Row],[Fecha]])</f>
        <v>10</v>
      </c>
      <c r="Q30">
        <f>WEEKNUM(NC[[#This Row],[Fecha]],2)</f>
        <v>40</v>
      </c>
      <c r="R30" s="6">
        <v>43374</v>
      </c>
      <c r="S30" s="7" t="s">
        <v>54</v>
      </c>
      <c r="T30" s="7" t="s">
        <v>7</v>
      </c>
      <c r="U30" s="7">
        <v>4</v>
      </c>
      <c r="V30" s="7">
        <v>0</v>
      </c>
      <c r="AG30">
        <f>YEAR(CF[[#This Row],[Fecha]])</f>
        <v>2018</v>
      </c>
      <c r="AH30">
        <f>MONTH(CF[[#This Row],[Fecha]])</f>
        <v>1</v>
      </c>
      <c r="AI30">
        <f>WEEKNUM(CF[[#This Row],[Fecha]],2)</f>
        <v>1</v>
      </c>
      <c r="AJ30" s="25">
        <v>43101</v>
      </c>
      <c r="AK30" t="s">
        <v>89</v>
      </c>
      <c r="AL30" t="s">
        <v>94</v>
      </c>
      <c r="AM30" t="s">
        <v>128</v>
      </c>
      <c r="AN30">
        <v>16</v>
      </c>
      <c r="AO30">
        <v>90821.13</v>
      </c>
    </row>
    <row r="31" spans="1:41" ht="15.75" x14ac:dyDescent="0.25">
      <c r="A31" s="10">
        <f>YEAR(VentaCerdo[[#This Row],[FECHA]])</f>
        <v>2018</v>
      </c>
      <c r="B31" s="5">
        <f>MONTH(VentaCerdo[[#This Row],[FECHA]])</f>
        <v>10</v>
      </c>
      <c r="C31" s="5">
        <f>WEEKNUM(VentaCerdo[[#This Row],[FECHA]],2)</f>
        <v>44</v>
      </c>
      <c r="D31" s="6">
        <v>43404</v>
      </c>
      <c r="E31" s="6" t="s">
        <v>7</v>
      </c>
      <c r="F31" s="7">
        <v>39659.5</v>
      </c>
      <c r="G31" s="7">
        <v>1411</v>
      </c>
      <c r="H31" s="7">
        <v>337</v>
      </c>
      <c r="I31" s="7">
        <v>12</v>
      </c>
      <c r="J31" s="8">
        <v>1235911.25</v>
      </c>
      <c r="K31" s="8">
        <v>884542.68199999956</v>
      </c>
      <c r="L31" s="7">
        <v>83</v>
      </c>
      <c r="M31" s="7">
        <v>2</v>
      </c>
      <c r="O31">
        <f>YEAR(NC[[#This Row],[Fecha]])</f>
        <v>2018</v>
      </c>
      <c r="P31">
        <f>MONTH(NC[[#This Row],[Fecha]])</f>
        <v>11</v>
      </c>
      <c r="Q31">
        <f>WEEKNUM(NC[[#This Row],[Fecha]],2)</f>
        <v>44</v>
      </c>
      <c r="R31" s="6">
        <v>43405</v>
      </c>
      <c r="S31" s="7" t="s">
        <v>54</v>
      </c>
      <c r="T31" s="7" t="s">
        <v>7</v>
      </c>
      <c r="U31" s="7">
        <v>2</v>
      </c>
      <c r="V31" s="7">
        <v>0</v>
      </c>
      <c r="AG31">
        <f>YEAR(CF[[#This Row],[Fecha]])</f>
        <v>2018</v>
      </c>
      <c r="AH31">
        <f>MONTH(CF[[#This Row],[Fecha]])</f>
        <v>2</v>
      </c>
      <c r="AI31">
        <f>WEEKNUM(CF[[#This Row],[Fecha]],2)</f>
        <v>5</v>
      </c>
      <c r="AJ31" s="25">
        <v>43132</v>
      </c>
      <c r="AK31" t="s">
        <v>89</v>
      </c>
      <c r="AL31" t="s">
        <v>94</v>
      </c>
      <c r="AM31" t="s">
        <v>128</v>
      </c>
      <c r="AN31">
        <v>12</v>
      </c>
      <c r="AO31">
        <v>67563.41</v>
      </c>
    </row>
    <row r="32" spans="1:41" ht="15.75" x14ac:dyDescent="0.25">
      <c r="A32" s="10">
        <f>YEAR(VentaCerdo[[#This Row],[FECHA]])</f>
        <v>2018</v>
      </c>
      <c r="B32" s="5">
        <f>MONTH(VentaCerdo[[#This Row],[FECHA]])</f>
        <v>10</v>
      </c>
      <c r="C32" s="5">
        <f>WEEKNUM(VentaCerdo[[#This Row],[FECHA]],2)</f>
        <v>44</v>
      </c>
      <c r="D32" s="6">
        <v>43404</v>
      </c>
      <c r="E32" s="6" t="s">
        <v>8</v>
      </c>
      <c r="F32" s="7">
        <v>111468.50000000003</v>
      </c>
      <c r="G32" s="7">
        <v>5398</v>
      </c>
      <c r="H32" s="7">
        <v>945</v>
      </c>
      <c r="I32" s="7">
        <v>41</v>
      </c>
      <c r="J32" s="8">
        <v>3395590.3500000006</v>
      </c>
      <c r="K32" s="8">
        <v>2399770.0539999986</v>
      </c>
      <c r="L32" s="7">
        <v>232</v>
      </c>
      <c r="M32" s="7">
        <v>5</v>
      </c>
      <c r="O32">
        <f>YEAR(NC[[#This Row],[Fecha]])</f>
        <v>2018</v>
      </c>
      <c r="P32">
        <f>MONTH(NC[[#This Row],[Fecha]])</f>
        <v>12</v>
      </c>
      <c r="Q32">
        <f>WEEKNUM(NC[[#This Row],[Fecha]],2)</f>
        <v>48</v>
      </c>
      <c r="R32" s="6">
        <v>43435</v>
      </c>
      <c r="S32" s="7" t="s">
        <v>54</v>
      </c>
      <c r="T32" s="7" t="s">
        <v>7</v>
      </c>
      <c r="U32" s="7">
        <v>20</v>
      </c>
      <c r="V32" s="7">
        <v>0</v>
      </c>
      <c r="AG32">
        <f>YEAR(CF[[#This Row],[Fecha]])</f>
        <v>2018</v>
      </c>
      <c r="AH32">
        <f>MONTH(CF[[#This Row],[Fecha]])</f>
        <v>3</v>
      </c>
      <c r="AI32">
        <f>WEEKNUM(CF[[#This Row],[Fecha]],2)</f>
        <v>9</v>
      </c>
      <c r="AJ32" s="25">
        <v>43160</v>
      </c>
      <c r="AK32" t="s">
        <v>89</v>
      </c>
      <c r="AL32" t="s">
        <v>94</v>
      </c>
      <c r="AM32" t="s">
        <v>128</v>
      </c>
      <c r="AN32">
        <v>12</v>
      </c>
      <c r="AO32">
        <v>71853.83</v>
      </c>
    </row>
    <row r="33" spans="1:41" ht="15.75" x14ac:dyDescent="0.25">
      <c r="A33" s="10">
        <f>YEAR(VentaCerdo[[#This Row],[FECHA]])</f>
        <v>2018</v>
      </c>
      <c r="B33" s="5">
        <f>MONTH(VentaCerdo[[#This Row],[FECHA]])</f>
        <v>10</v>
      </c>
      <c r="C33" s="5">
        <f>WEEKNUM(VentaCerdo[[#This Row],[FECHA]],2)</f>
        <v>44</v>
      </c>
      <c r="D33" s="6">
        <v>43404</v>
      </c>
      <c r="E33" s="6" t="s">
        <v>10</v>
      </c>
      <c r="F33" s="7">
        <v>9191.9</v>
      </c>
      <c r="G33" s="7">
        <v>0</v>
      </c>
      <c r="H33" s="7">
        <v>58</v>
      </c>
      <c r="I33" s="7">
        <v>0</v>
      </c>
      <c r="J33" s="8">
        <v>223859.74999999997</v>
      </c>
      <c r="K33" s="8">
        <v>122198.91900000001</v>
      </c>
      <c r="L33" s="7">
        <v>11</v>
      </c>
      <c r="M33" s="7">
        <v>0</v>
      </c>
      <c r="O33">
        <f>YEAR(NC[[#This Row],[Fecha]])</f>
        <v>2018</v>
      </c>
      <c r="P33">
        <f>MONTH(NC[[#This Row],[Fecha]])</f>
        <v>1</v>
      </c>
      <c r="Q33">
        <f>WEEKNUM(NC[[#This Row],[Fecha]],2)</f>
        <v>1</v>
      </c>
      <c r="R33" s="6">
        <v>43101</v>
      </c>
      <c r="S33" s="7" t="s">
        <v>54</v>
      </c>
      <c r="T33" s="7" t="s">
        <v>8</v>
      </c>
      <c r="U33" s="7">
        <v>1</v>
      </c>
      <c r="V33" s="7">
        <v>0</v>
      </c>
      <c r="AG33">
        <f>YEAR(CF[[#This Row],[Fecha]])</f>
        <v>2018</v>
      </c>
      <c r="AH33">
        <f>MONTH(CF[[#This Row],[Fecha]])</f>
        <v>4</v>
      </c>
      <c r="AI33">
        <f>WEEKNUM(CF[[#This Row],[Fecha]],2)</f>
        <v>13</v>
      </c>
      <c r="AJ33" s="25">
        <v>43191</v>
      </c>
      <c r="AK33" t="s">
        <v>89</v>
      </c>
      <c r="AL33" t="s">
        <v>94</v>
      </c>
      <c r="AM33" t="s">
        <v>128</v>
      </c>
      <c r="AN33">
        <v>18</v>
      </c>
      <c r="AO33">
        <v>114807.15999999999</v>
      </c>
    </row>
    <row r="34" spans="1:41" ht="15.75" x14ac:dyDescent="0.25">
      <c r="A34" s="10">
        <f>YEAR(VentaCerdo[[#This Row],[FECHA]])</f>
        <v>2018</v>
      </c>
      <c r="B34" s="5">
        <f>MONTH(VentaCerdo[[#This Row],[FECHA]])</f>
        <v>11</v>
      </c>
      <c r="C34" s="5">
        <f>WEEKNUM(VentaCerdo[[#This Row],[FECHA]],2)</f>
        <v>48</v>
      </c>
      <c r="D34" s="6">
        <v>43434</v>
      </c>
      <c r="E34" s="6" t="s">
        <v>7</v>
      </c>
      <c r="F34" s="7">
        <v>44006</v>
      </c>
      <c r="G34" s="7">
        <v>515</v>
      </c>
      <c r="H34" s="7">
        <v>381</v>
      </c>
      <c r="I34" s="7">
        <v>5</v>
      </c>
      <c r="J34" s="8">
        <v>1281103.5</v>
      </c>
      <c r="K34" s="8">
        <v>1035330.5200000003</v>
      </c>
      <c r="L34" s="7">
        <v>103</v>
      </c>
      <c r="M34" s="7">
        <v>2</v>
      </c>
      <c r="O34">
        <f>YEAR(NC[[#This Row],[Fecha]])</f>
        <v>2018</v>
      </c>
      <c r="P34">
        <f>MONTH(NC[[#This Row],[Fecha]])</f>
        <v>2</v>
      </c>
      <c r="Q34">
        <f>WEEKNUM(NC[[#This Row],[Fecha]],2)</f>
        <v>5</v>
      </c>
      <c r="R34" s="6">
        <v>43132</v>
      </c>
      <c r="S34" s="7" t="s">
        <v>54</v>
      </c>
      <c r="T34" s="7" t="s">
        <v>8</v>
      </c>
      <c r="U34" s="7">
        <v>2</v>
      </c>
      <c r="V34" s="7">
        <v>2E-3</v>
      </c>
      <c r="AG34">
        <f>YEAR(CF[[#This Row],[Fecha]])</f>
        <v>2018</v>
      </c>
      <c r="AH34">
        <f>MONTH(CF[[#This Row],[Fecha]])</f>
        <v>5</v>
      </c>
      <c r="AI34">
        <f>WEEKNUM(CF[[#This Row],[Fecha]],2)</f>
        <v>18</v>
      </c>
      <c r="AJ34" s="25">
        <v>43221</v>
      </c>
      <c r="AK34" t="s">
        <v>89</v>
      </c>
      <c r="AL34" t="s">
        <v>94</v>
      </c>
      <c r="AM34" t="s">
        <v>128</v>
      </c>
      <c r="AN34">
        <v>15</v>
      </c>
      <c r="AO34">
        <v>98963.1</v>
      </c>
    </row>
    <row r="35" spans="1:41" ht="15.75" x14ac:dyDescent="0.25">
      <c r="A35" s="10">
        <f>YEAR(VentaCerdo[[#This Row],[FECHA]])</f>
        <v>2018</v>
      </c>
      <c r="B35" s="5">
        <f>MONTH(VentaCerdo[[#This Row],[FECHA]])</f>
        <v>11</v>
      </c>
      <c r="C35" s="5">
        <f>WEEKNUM(VentaCerdo[[#This Row],[FECHA]],2)</f>
        <v>48</v>
      </c>
      <c r="D35" s="6">
        <v>43434</v>
      </c>
      <c r="E35" s="6" t="s">
        <v>8</v>
      </c>
      <c r="F35" s="7">
        <v>113704.8</v>
      </c>
      <c r="G35" s="7">
        <v>4715.6000000000004</v>
      </c>
      <c r="H35" s="7">
        <v>955</v>
      </c>
      <c r="I35" s="7">
        <v>42</v>
      </c>
      <c r="J35" s="8">
        <v>3246579.4</v>
      </c>
      <c r="K35" s="8">
        <v>2563981.9469999983</v>
      </c>
      <c r="L35" s="7">
        <v>247</v>
      </c>
      <c r="M35" s="7">
        <v>15</v>
      </c>
      <c r="O35">
        <f>YEAR(NC[[#This Row],[Fecha]])</f>
        <v>2018</v>
      </c>
      <c r="P35">
        <f>MONTH(NC[[#This Row],[Fecha]])</f>
        <v>3</v>
      </c>
      <c r="Q35">
        <f>WEEKNUM(NC[[#This Row],[Fecha]],2)</f>
        <v>9</v>
      </c>
      <c r="R35" s="6">
        <v>43160</v>
      </c>
      <c r="S35" s="7" t="s">
        <v>54</v>
      </c>
      <c r="T35" s="7" t="s">
        <v>8</v>
      </c>
      <c r="U35" s="7">
        <v>14</v>
      </c>
      <c r="V35" s="7">
        <v>0</v>
      </c>
      <c r="AG35">
        <f>YEAR(CF[[#This Row],[Fecha]])</f>
        <v>2018</v>
      </c>
      <c r="AH35">
        <f>MONTH(CF[[#This Row],[Fecha]])</f>
        <v>6</v>
      </c>
      <c r="AI35">
        <f>WEEKNUM(CF[[#This Row],[Fecha]],2)</f>
        <v>22</v>
      </c>
      <c r="AJ35" s="25">
        <v>43252</v>
      </c>
      <c r="AK35" t="s">
        <v>89</v>
      </c>
      <c r="AL35" t="s">
        <v>94</v>
      </c>
      <c r="AM35" t="s">
        <v>128</v>
      </c>
      <c r="AN35">
        <v>12</v>
      </c>
      <c r="AO35">
        <v>79752.819999999992</v>
      </c>
    </row>
    <row r="36" spans="1:41" ht="15.75" x14ac:dyDescent="0.25">
      <c r="A36" s="10">
        <f>YEAR(VentaCerdo[[#This Row],[FECHA]])</f>
        <v>2018</v>
      </c>
      <c r="B36" s="5">
        <f>MONTH(VentaCerdo[[#This Row],[FECHA]])</f>
        <v>11</v>
      </c>
      <c r="C36" s="5">
        <f>WEEKNUM(VentaCerdo[[#This Row],[FECHA]],2)</f>
        <v>48</v>
      </c>
      <c r="D36" s="6">
        <v>43434</v>
      </c>
      <c r="E36" s="6" t="s">
        <v>10</v>
      </c>
      <c r="F36" s="7">
        <v>42226.500000000007</v>
      </c>
      <c r="G36" s="7">
        <v>142.80000000000001</v>
      </c>
      <c r="H36" s="7">
        <v>217</v>
      </c>
      <c r="I36" s="7">
        <v>1</v>
      </c>
      <c r="J36" s="8">
        <v>807774.79999999993</v>
      </c>
      <c r="K36" s="8">
        <v>610908.39200000011</v>
      </c>
      <c r="L36" s="7">
        <v>52</v>
      </c>
      <c r="M36" s="7">
        <v>1</v>
      </c>
      <c r="O36">
        <f>YEAR(NC[[#This Row],[Fecha]])</f>
        <v>2018</v>
      </c>
      <c r="P36">
        <f>MONTH(NC[[#This Row],[Fecha]])</f>
        <v>5</v>
      </c>
      <c r="Q36">
        <f>WEEKNUM(NC[[#This Row],[Fecha]],2)</f>
        <v>18</v>
      </c>
      <c r="R36" s="6">
        <v>43221</v>
      </c>
      <c r="S36" s="7" t="s">
        <v>54</v>
      </c>
      <c r="T36" s="7" t="s">
        <v>8</v>
      </c>
      <c r="U36" s="7">
        <v>643</v>
      </c>
      <c r="V36" s="7">
        <v>748443.38</v>
      </c>
      <c r="AG36">
        <f>YEAR(CF[[#This Row],[Fecha]])</f>
        <v>2018</v>
      </c>
      <c r="AH36">
        <f>MONTH(CF[[#This Row],[Fecha]])</f>
        <v>7</v>
      </c>
      <c r="AI36">
        <f>WEEKNUM(CF[[#This Row],[Fecha]],2)</f>
        <v>26</v>
      </c>
      <c r="AJ36" s="25">
        <v>43282</v>
      </c>
      <c r="AK36" t="s">
        <v>89</v>
      </c>
      <c r="AL36" t="s">
        <v>94</v>
      </c>
      <c r="AM36" t="s">
        <v>128</v>
      </c>
      <c r="AN36">
        <v>17</v>
      </c>
      <c r="AO36">
        <v>119576.17000000001</v>
      </c>
    </row>
    <row r="37" spans="1:41" ht="15.75" x14ac:dyDescent="0.25">
      <c r="A37" s="10">
        <f>YEAR(VentaCerdo[[#This Row],[FECHA]])</f>
        <v>2018</v>
      </c>
      <c r="B37" s="5">
        <f>MONTH(VentaCerdo[[#This Row],[FECHA]])</f>
        <v>12</v>
      </c>
      <c r="C37" s="5">
        <f>WEEKNUM(VentaCerdo[[#This Row],[FECHA]],2)</f>
        <v>53</v>
      </c>
      <c r="D37" s="6">
        <v>43465</v>
      </c>
      <c r="E37" s="6" t="s">
        <v>7</v>
      </c>
      <c r="F37" s="7">
        <v>45127.7</v>
      </c>
      <c r="G37" s="7">
        <v>1721</v>
      </c>
      <c r="H37" s="7">
        <v>393</v>
      </c>
      <c r="I37" s="7">
        <v>16</v>
      </c>
      <c r="J37" s="8">
        <v>1307029.04</v>
      </c>
      <c r="K37" s="8">
        <v>1119135.6820000007</v>
      </c>
      <c r="L37" s="7">
        <v>97</v>
      </c>
      <c r="M37" s="7">
        <v>5</v>
      </c>
      <c r="O37">
        <f>YEAR(NC[[#This Row],[Fecha]])</f>
        <v>2018</v>
      </c>
      <c r="P37">
        <f>MONTH(NC[[#This Row],[Fecha]])</f>
        <v>6</v>
      </c>
      <c r="Q37">
        <f>WEEKNUM(NC[[#This Row],[Fecha]],2)</f>
        <v>22</v>
      </c>
      <c r="R37" s="6">
        <v>43252</v>
      </c>
      <c r="S37" s="7" t="s">
        <v>54</v>
      </c>
      <c r="T37" s="7" t="s">
        <v>8</v>
      </c>
      <c r="U37" s="7">
        <v>110</v>
      </c>
      <c r="V37" s="7">
        <v>256767.5</v>
      </c>
      <c r="AG37">
        <f>YEAR(CF[[#This Row],[Fecha]])</f>
        <v>2018</v>
      </c>
      <c r="AH37">
        <f>MONTH(CF[[#This Row],[Fecha]])</f>
        <v>8</v>
      </c>
      <c r="AI37">
        <f>WEEKNUM(CF[[#This Row],[Fecha]],2)</f>
        <v>31</v>
      </c>
      <c r="AJ37" s="25">
        <v>43313</v>
      </c>
      <c r="AK37" t="s">
        <v>89</v>
      </c>
      <c r="AL37" t="s">
        <v>94</v>
      </c>
      <c r="AM37" t="s">
        <v>128</v>
      </c>
      <c r="AN37">
        <v>11</v>
      </c>
      <c r="AO37">
        <v>72224.78</v>
      </c>
    </row>
    <row r="38" spans="1:41" ht="15.75" x14ac:dyDescent="0.25">
      <c r="A38" s="10">
        <f>YEAR(VentaCerdo[[#This Row],[FECHA]])</f>
        <v>2018</v>
      </c>
      <c r="B38" s="5">
        <f>MONTH(VentaCerdo[[#This Row],[FECHA]])</f>
        <v>12</v>
      </c>
      <c r="C38" s="5">
        <f>WEEKNUM(VentaCerdo[[#This Row],[FECHA]],2)</f>
        <v>53</v>
      </c>
      <c r="D38" s="6">
        <v>43465</v>
      </c>
      <c r="E38" s="6" t="s">
        <v>8</v>
      </c>
      <c r="F38" s="7">
        <v>167639.79999999993</v>
      </c>
      <c r="G38" s="7">
        <v>11319</v>
      </c>
      <c r="H38" s="7">
        <v>1413</v>
      </c>
      <c r="I38" s="7">
        <v>94</v>
      </c>
      <c r="J38" s="8">
        <v>4658870.0399999972</v>
      </c>
      <c r="K38" s="8">
        <v>3685711.5909999982</v>
      </c>
      <c r="L38" s="7">
        <v>310</v>
      </c>
      <c r="M38" s="7">
        <v>10</v>
      </c>
      <c r="O38">
        <f>YEAR(NC[[#This Row],[Fecha]])</f>
        <v>2018</v>
      </c>
      <c r="P38">
        <f>MONTH(NC[[#This Row],[Fecha]])</f>
        <v>7</v>
      </c>
      <c r="Q38">
        <f>WEEKNUM(NC[[#This Row],[Fecha]],2)</f>
        <v>26</v>
      </c>
      <c r="R38" s="6">
        <v>43282</v>
      </c>
      <c r="S38" s="7" t="s">
        <v>54</v>
      </c>
      <c r="T38" s="7" t="s">
        <v>8</v>
      </c>
      <c r="U38" s="7">
        <v>1</v>
      </c>
      <c r="V38" s="7">
        <v>0</v>
      </c>
      <c r="AG38">
        <f>YEAR(CF[[#This Row],[Fecha]])</f>
        <v>2018</v>
      </c>
      <c r="AH38">
        <f>MONTH(CF[[#This Row],[Fecha]])</f>
        <v>9</v>
      </c>
      <c r="AI38">
        <f>WEEKNUM(CF[[#This Row],[Fecha]],2)</f>
        <v>35</v>
      </c>
      <c r="AJ38" s="25">
        <v>43344</v>
      </c>
      <c r="AK38" t="s">
        <v>89</v>
      </c>
      <c r="AL38" t="s">
        <v>94</v>
      </c>
      <c r="AM38" t="s">
        <v>128</v>
      </c>
      <c r="AN38">
        <v>11</v>
      </c>
      <c r="AO38">
        <v>72207.17</v>
      </c>
    </row>
    <row r="39" spans="1:41" ht="15.75" x14ac:dyDescent="0.25">
      <c r="A39" s="10">
        <f>YEAR(VentaCerdo[[#This Row],[FECHA]])</f>
        <v>2018</v>
      </c>
      <c r="B39" s="5">
        <f>MONTH(VentaCerdo[[#This Row],[FECHA]])</f>
        <v>12</v>
      </c>
      <c r="C39" s="5">
        <f>WEEKNUM(VentaCerdo[[#This Row],[FECHA]],2)</f>
        <v>53</v>
      </c>
      <c r="D39" s="6">
        <v>43465</v>
      </c>
      <c r="E39" s="6" t="s">
        <v>10</v>
      </c>
      <c r="F39" s="7">
        <v>45142.5</v>
      </c>
      <c r="G39" s="7">
        <v>565.5</v>
      </c>
      <c r="H39" s="7">
        <v>255</v>
      </c>
      <c r="I39" s="7">
        <v>4</v>
      </c>
      <c r="J39" s="8">
        <v>938447.84999999986</v>
      </c>
      <c r="K39" s="8">
        <v>678150.25999999989</v>
      </c>
      <c r="L39" s="7">
        <v>47</v>
      </c>
      <c r="M39" s="7">
        <v>2</v>
      </c>
      <c r="O39">
        <f>YEAR(NC[[#This Row],[Fecha]])</f>
        <v>2018</v>
      </c>
      <c r="P39">
        <f>MONTH(NC[[#This Row],[Fecha]])</f>
        <v>9</v>
      </c>
      <c r="Q39">
        <f>WEEKNUM(NC[[#This Row],[Fecha]],2)</f>
        <v>35</v>
      </c>
      <c r="R39" s="6">
        <v>43344</v>
      </c>
      <c r="S39" s="7" t="s">
        <v>54</v>
      </c>
      <c r="T39" s="7" t="s">
        <v>8</v>
      </c>
      <c r="U39" s="7">
        <v>420</v>
      </c>
      <c r="V39" s="7">
        <v>953031.82299999997</v>
      </c>
      <c r="AG39">
        <f>YEAR(CF[[#This Row],[Fecha]])</f>
        <v>2018</v>
      </c>
      <c r="AH39">
        <f>MONTH(CF[[#This Row],[Fecha]])</f>
        <v>10</v>
      </c>
      <c r="AI39">
        <f>WEEKNUM(CF[[#This Row],[Fecha]],2)</f>
        <v>40</v>
      </c>
      <c r="AJ39" s="25">
        <v>43374</v>
      </c>
      <c r="AK39" t="s">
        <v>89</v>
      </c>
      <c r="AL39" t="s">
        <v>94</v>
      </c>
      <c r="AM39" t="s">
        <v>128</v>
      </c>
      <c r="AN39">
        <v>13</v>
      </c>
      <c r="AO39">
        <v>83540.91</v>
      </c>
    </row>
    <row r="40" spans="1:41" ht="15.75" x14ac:dyDescent="0.25">
      <c r="A40" s="10">
        <f>YEAR(VentaCerdo[[#This Row],[FECHA]])</f>
        <v>2019</v>
      </c>
      <c r="B40" s="5">
        <f>MONTH(VentaCerdo[[#This Row],[FECHA]])</f>
        <v>1</v>
      </c>
      <c r="C40" s="5">
        <f>WEEKNUM(VentaCerdo[[#This Row],[FECHA]],2)</f>
        <v>1</v>
      </c>
      <c r="D40" s="6">
        <v>43466</v>
      </c>
      <c r="E40" s="6" t="s">
        <v>7</v>
      </c>
      <c r="F40" s="7">
        <v>58399.199999999997</v>
      </c>
      <c r="G40" s="7">
        <v>406.5</v>
      </c>
      <c r="H40" s="7">
        <v>551</v>
      </c>
      <c r="I40" s="7">
        <v>4</v>
      </c>
      <c r="J40" s="8">
        <v>1741606.55</v>
      </c>
      <c r="K40" s="8">
        <v>1537241.1819999991</v>
      </c>
      <c r="L40" s="7">
        <v>154</v>
      </c>
      <c r="M40" s="7">
        <v>2</v>
      </c>
      <c r="O40">
        <f>YEAR(NC[[#This Row],[Fecha]])</f>
        <v>2018</v>
      </c>
      <c r="P40">
        <f>MONTH(NC[[#This Row],[Fecha]])</f>
        <v>10</v>
      </c>
      <c r="Q40">
        <f>WEEKNUM(NC[[#This Row],[Fecha]],2)</f>
        <v>40</v>
      </c>
      <c r="R40" s="6">
        <v>43374</v>
      </c>
      <c r="S40" s="7" t="s">
        <v>54</v>
      </c>
      <c r="T40" s="7" t="s">
        <v>8</v>
      </c>
      <c r="U40" s="7">
        <v>382</v>
      </c>
      <c r="V40" s="7">
        <v>1039832.4199999999</v>
      </c>
      <c r="AG40">
        <f>YEAR(CF[[#This Row],[Fecha]])</f>
        <v>2018</v>
      </c>
      <c r="AH40">
        <f>MONTH(CF[[#This Row],[Fecha]])</f>
        <v>1</v>
      </c>
      <c r="AI40">
        <f>WEEKNUM(CF[[#This Row],[Fecha]],2)</f>
        <v>1</v>
      </c>
      <c r="AJ40" s="25">
        <v>43101</v>
      </c>
      <c r="AK40" t="s">
        <v>89</v>
      </c>
      <c r="AL40" t="s">
        <v>96</v>
      </c>
      <c r="AM40" t="s">
        <v>128</v>
      </c>
      <c r="AN40">
        <v>31</v>
      </c>
      <c r="AO40">
        <v>176758.11</v>
      </c>
    </row>
    <row r="41" spans="1:41" ht="15.75" x14ac:dyDescent="0.25">
      <c r="A41" s="10">
        <f>YEAR(VentaCerdo[[#This Row],[FECHA]])</f>
        <v>2019</v>
      </c>
      <c r="B41" s="5">
        <f>MONTH(VentaCerdo[[#This Row],[FECHA]])</f>
        <v>1</v>
      </c>
      <c r="C41" s="5">
        <f>WEEKNUM(VentaCerdo[[#This Row],[FECHA]],2)</f>
        <v>1</v>
      </c>
      <c r="D41" s="6">
        <v>43466</v>
      </c>
      <c r="E41" s="6" t="s">
        <v>8</v>
      </c>
      <c r="F41" s="7">
        <v>160673.20000000001</v>
      </c>
      <c r="G41" s="7">
        <v>2904.7999999999997</v>
      </c>
      <c r="H41" s="7">
        <v>1545</v>
      </c>
      <c r="I41" s="7">
        <v>26</v>
      </c>
      <c r="J41" s="8">
        <v>4736639.8999999994</v>
      </c>
      <c r="K41" s="8">
        <v>4150732.9329999965</v>
      </c>
      <c r="L41" s="7">
        <v>302</v>
      </c>
      <c r="M41" s="7">
        <v>4</v>
      </c>
      <c r="O41">
        <f>YEAR(NC[[#This Row],[Fecha]])</f>
        <v>2018</v>
      </c>
      <c r="P41">
        <f>MONTH(NC[[#This Row],[Fecha]])</f>
        <v>11</v>
      </c>
      <c r="Q41">
        <f>WEEKNUM(NC[[#This Row],[Fecha]],2)</f>
        <v>44</v>
      </c>
      <c r="R41" s="6">
        <v>43405</v>
      </c>
      <c r="S41" s="7" t="s">
        <v>54</v>
      </c>
      <c r="T41" s="7" t="s">
        <v>8</v>
      </c>
      <c r="U41" s="7">
        <v>3</v>
      </c>
      <c r="V41" s="7">
        <v>0</v>
      </c>
      <c r="AG41">
        <f>YEAR(CF[[#This Row],[Fecha]])</f>
        <v>2018</v>
      </c>
      <c r="AH41">
        <f>MONTH(CF[[#This Row],[Fecha]])</f>
        <v>2</v>
      </c>
      <c r="AI41">
        <f>WEEKNUM(CF[[#This Row],[Fecha]],2)</f>
        <v>5</v>
      </c>
      <c r="AJ41" s="25">
        <v>43132</v>
      </c>
      <c r="AK41" t="s">
        <v>89</v>
      </c>
      <c r="AL41" t="s">
        <v>96</v>
      </c>
      <c r="AM41" t="s">
        <v>128</v>
      </c>
      <c r="AN41">
        <v>27.03</v>
      </c>
      <c r="AO41">
        <v>152008.41</v>
      </c>
    </row>
    <row r="42" spans="1:41" ht="15.75" x14ac:dyDescent="0.25">
      <c r="A42" s="10">
        <f>YEAR(VentaCerdo[[#This Row],[FECHA]])</f>
        <v>2019</v>
      </c>
      <c r="B42" s="5">
        <f>MONTH(VentaCerdo[[#This Row],[FECHA]])</f>
        <v>1</v>
      </c>
      <c r="C42" s="5">
        <f>WEEKNUM(VentaCerdo[[#This Row],[FECHA]],2)</f>
        <v>1</v>
      </c>
      <c r="D42" s="6">
        <v>43466</v>
      </c>
      <c r="E42" s="6" t="s">
        <v>10</v>
      </c>
      <c r="F42" s="7">
        <v>4028.5</v>
      </c>
      <c r="G42" s="7">
        <v>0</v>
      </c>
      <c r="H42" s="7">
        <v>36</v>
      </c>
      <c r="I42" s="7">
        <v>0</v>
      </c>
      <c r="J42" s="8">
        <v>124990.25</v>
      </c>
      <c r="K42" s="8">
        <v>83524.971999999994</v>
      </c>
      <c r="L42" s="7">
        <v>17</v>
      </c>
      <c r="M42" s="7">
        <v>0</v>
      </c>
      <c r="O42">
        <f>YEAR(NC[[#This Row],[Fecha]])</f>
        <v>2018</v>
      </c>
      <c r="P42">
        <f>MONTH(NC[[#This Row],[Fecha]])</f>
        <v>12</v>
      </c>
      <c r="Q42">
        <f>WEEKNUM(NC[[#This Row],[Fecha]],2)</f>
        <v>48</v>
      </c>
      <c r="R42" s="6">
        <v>43435</v>
      </c>
      <c r="S42" s="7" t="s">
        <v>54</v>
      </c>
      <c r="T42" s="7" t="s">
        <v>8</v>
      </c>
      <c r="U42" s="7">
        <v>2</v>
      </c>
      <c r="V42" s="7">
        <v>0</v>
      </c>
      <c r="AG42">
        <f>YEAR(CF[[#This Row],[Fecha]])</f>
        <v>2018</v>
      </c>
      <c r="AH42">
        <f>MONTH(CF[[#This Row],[Fecha]])</f>
        <v>3</v>
      </c>
      <c r="AI42">
        <f>WEEKNUM(CF[[#This Row],[Fecha]],2)</f>
        <v>9</v>
      </c>
      <c r="AJ42" s="25">
        <v>43160</v>
      </c>
      <c r="AK42" t="s">
        <v>89</v>
      </c>
      <c r="AL42" t="s">
        <v>96</v>
      </c>
      <c r="AM42" t="s">
        <v>128</v>
      </c>
      <c r="AN42">
        <v>30</v>
      </c>
      <c r="AO42">
        <v>180511.81</v>
      </c>
    </row>
    <row r="43" spans="1:41" ht="15.75" x14ac:dyDescent="0.25">
      <c r="A43" s="10">
        <f>YEAR(VentaCerdo[[#This Row],[FECHA]])</f>
        <v>2019</v>
      </c>
      <c r="B43" s="5">
        <f>MONTH(VentaCerdo[[#This Row],[FECHA]])</f>
        <v>2</v>
      </c>
      <c r="C43" s="5">
        <f>WEEKNUM(VentaCerdo[[#This Row],[FECHA]],2)</f>
        <v>5</v>
      </c>
      <c r="D43" s="6">
        <v>43497</v>
      </c>
      <c r="E43" s="6" t="s">
        <v>7</v>
      </c>
      <c r="F43" s="7">
        <v>35148.5</v>
      </c>
      <c r="G43" s="7">
        <v>604</v>
      </c>
      <c r="H43" s="7">
        <v>348</v>
      </c>
      <c r="I43" s="7">
        <v>6</v>
      </c>
      <c r="J43" s="8">
        <v>1055976.25</v>
      </c>
      <c r="K43" s="8">
        <v>834497.36100000027</v>
      </c>
      <c r="L43" s="7">
        <v>97</v>
      </c>
      <c r="M43" s="7">
        <v>1</v>
      </c>
      <c r="O43">
        <f>YEAR(NC[[#This Row],[Fecha]])</f>
        <v>2018</v>
      </c>
      <c r="P43">
        <f>MONTH(NC[[#This Row],[Fecha]])</f>
        <v>5</v>
      </c>
      <c r="Q43">
        <f>WEEKNUM(NC[[#This Row],[Fecha]],2)</f>
        <v>18</v>
      </c>
      <c r="R43" s="6">
        <v>43221</v>
      </c>
      <c r="S43" s="7" t="s">
        <v>57</v>
      </c>
      <c r="T43" s="7" t="s">
        <v>25</v>
      </c>
      <c r="U43" s="7">
        <v>196</v>
      </c>
      <c r="V43" s="7">
        <v>0</v>
      </c>
      <c r="AG43">
        <f>YEAR(CF[[#This Row],[Fecha]])</f>
        <v>2018</v>
      </c>
      <c r="AH43">
        <f>MONTH(CF[[#This Row],[Fecha]])</f>
        <v>4</v>
      </c>
      <c r="AI43">
        <f>WEEKNUM(CF[[#This Row],[Fecha]],2)</f>
        <v>13</v>
      </c>
      <c r="AJ43" s="25">
        <v>43191</v>
      </c>
      <c r="AK43" t="s">
        <v>89</v>
      </c>
      <c r="AL43" t="s">
        <v>96</v>
      </c>
      <c r="AM43" t="s">
        <v>128</v>
      </c>
      <c r="AN43">
        <v>33</v>
      </c>
      <c r="AO43">
        <v>208094.7</v>
      </c>
    </row>
    <row r="44" spans="1:41" ht="15.75" x14ac:dyDescent="0.25">
      <c r="A44" s="10">
        <f>YEAR(VentaCerdo[[#This Row],[FECHA]])</f>
        <v>2019</v>
      </c>
      <c r="B44" s="5">
        <f>MONTH(VentaCerdo[[#This Row],[FECHA]])</f>
        <v>2</v>
      </c>
      <c r="C44" s="5">
        <f>WEEKNUM(VentaCerdo[[#This Row],[FECHA]],2)</f>
        <v>5</v>
      </c>
      <c r="D44" s="6">
        <v>43497</v>
      </c>
      <c r="E44" s="6" t="s">
        <v>8</v>
      </c>
      <c r="F44" s="7">
        <v>73688.399999999994</v>
      </c>
      <c r="G44" s="7">
        <v>896.8</v>
      </c>
      <c r="H44" s="7">
        <v>694</v>
      </c>
      <c r="I44" s="7">
        <v>9</v>
      </c>
      <c r="J44" s="8">
        <v>2026109.9999999998</v>
      </c>
      <c r="K44" s="8">
        <v>1866988.0460000008</v>
      </c>
      <c r="L44" s="7">
        <v>171</v>
      </c>
      <c r="M44" s="7">
        <v>4</v>
      </c>
      <c r="O44">
        <f>YEAR(NC[[#This Row],[Fecha]])</f>
        <v>2018</v>
      </c>
      <c r="P44">
        <f>MONTH(NC[[#This Row],[Fecha]])</f>
        <v>6</v>
      </c>
      <c r="Q44">
        <f>WEEKNUM(NC[[#This Row],[Fecha]],2)</f>
        <v>22</v>
      </c>
      <c r="R44" s="6">
        <v>43252</v>
      </c>
      <c r="S44" s="7" t="s">
        <v>57</v>
      </c>
      <c r="T44" s="7" t="s">
        <v>25</v>
      </c>
      <c r="U44" s="7">
        <v>730</v>
      </c>
      <c r="V44" s="7">
        <v>0</v>
      </c>
      <c r="AG44">
        <f>YEAR(CF[[#This Row],[Fecha]])</f>
        <v>2018</v>
      </c>
      <c r="AH44">
        <f>MONTH(CF[[#This Row],[Fecha]])</f>
        <v>5</v>
      </c>
      <c r="AI44">
        <f>WEEKNUM(CF[[#This Row],[Fecha]],2)</f>
        <v>18</v>
      </c>
      <c r="AJ44" s="25">
        <v>43221</v>
      </c>
      <c r="AK44" t="s">
        <v>89</v>
      </c>
      <c r="AL44" t="s">
        <v>96</v>
      </c>
      <c r="AM44" t="s">
        <v>128</v>
      </c>
      <c r="AN44">
        <v>17</v>
      </c>
      <c r="AO44">
        <v>108662.03</v>
      </c>
    </row>
    <row r="45" spans="1:41" ht="15.75" x14ac:dyDescent="0.25">
      <c r="A45" s="10">
        <f>YEAR(VentaCerdo[[#This Row],[FECHA]])</f>
        <v>2019</v>
      </c>
      <c r="B45" s="5">
        <f>MONTH(VentaCerdo[[#This Row],[FECHA]])</f>
        <v>2</v>
      </c>
      <c r="C45" s="5">
        <f>WEEKNUM(VentaCerdo[[#This Row],[FECHA]],2)</f>
        <v>5</v>
      </c>
      <c r="D45" s="6">
        <v>43497</v>
      </c>
      <c r="E45" s="6" t="s">
        <v>10</v>
      </c>
      <c r="F45" s="7">
        <v>240</v>
      </c>
      <c r="G45" s="7">
        <v>0</v>
      </c>
      <c r="H45" s="7">
        <v>2</v>
      </c>
      <c r="I45" s="7">
        <v>0</v>
      </c>
      <c r="J45" s="8">
        <v>7624.5</v>
      </c>
      <c r="K45" s="8">
        <v>4850.9219999999996</v>
      </c>
      <c r="L45" s="7">
        <v>2</v>
      </c>
      <c r="M45" s="7">
        <v>0</v>
      </c>
      <c r="O45">
        <f>YEAR(NC[[#This Row],[Fecha]])</f>
        <v>2019</v>
      </c>
      <c r="P45">
        <f>MONTH(NC[[#This Row],[Fecha]])</f>
        <v>1</v>
      </c>
      <c r="Q45">
        <f>WEEKNUM(NC[[#This Row],[Fecha]],2)</f>
        <v>1</v>
      </c>
      <c r="R45" s="6">
        <v>43466</v>
      </c>
      <c r="S45" s="7" t="s">
        <v>53</v>
      </c>
      <c r="T45" s="7" t="s">
        <v>10</v>
      </c>
      <c r="U45" s="7">
        <v>43</v>
      </c>
      <c r="V45" s="7">
        <v>129000</v>
      </c>
      <c r="AG45">
        <f>YEAR(CF[[#This Row],[Fecha]])</f>
        <v>2018</v>
      </c>
      <c r="AH45">
        <f>MONTH(CF[[#This Row],[Fecha]])</f>
        <v>6</v>
      </c>
      <c r="AI45">
        <f>WEEKNUM(CF[[#This Row],[Fecha]],2)</f>
        <v>22</v>
      </c>
      <c r="AJ45" s="25">
        <v>43252</v>
      </c>
      <c r="AK45" t="s">
        <v>89</v>
      </c>
      <c r="AL45" t="s">
        <v>96</v>
      </c>
      <c r="AM45" t="s">
        <v>128</v>
      </c>
      <c r="AN45">
        <v>27</v>
      </c>
      <c r="AO45">
        <v>179932.47</v>
      </c>
    </row>
    <row r="46" spans="1:41" ht="15.75" x14ac:dyDescent="0.25">
      <c r="A46" s="10">
        <f>YEAR(VentaCerdo[[#This Row],[FECHA]])</f>
        <v>2019</v>
      </c>
      <c r="B46" s="5">
        <f>MONTH(VentaCerdo[[#This Row],[FECHA]])</f>
        <v>3</v>
      </c>
      <c r="C46" s="5">
        <f>WEEKNUM(VentaCerdo[[#This Row],[FECHA]],2)</f>
        <v>9</v>
      </c>
      <c r="D46" s="6">
        <v>43525</v>
      </c>
      <c r="E46" s="6" t="s">
        <v>7</v>
      </c>
      <c r="F46" s="7">
        <v>42093.599999999999</v>
      </c>
      <c r="G46" s="7">
        <v>3057.6</v>
      </c>
      <c r="H46" s="7">
        <v>370</v>
      </c>
      <c r="I46" s="7">
        <v>10</v>
      </c>
      <c r="J46" s="8">
        <v>1193996.5</v>
      </c>
      <c r="K46" s="8">
        <v>929764.89000000025</v>
      </c>
      <c r="L46" s="7">
        <v>109</v>
      </c>
      <c r="M46" s="7">
        <v>2</v>
      </c>
      <c r="O46">
        <f>YEAR(NC[[#This Row],[Fecha]])</f>
        <v>2019</v>
      </c>
      <c r="P46">
        <f>MONTH(NC[[#This Row],[Fecha]])</f>
        <v>2</v>
      </c>
      <c r="Q46">
        <f>WEEKNUM(NC[[#This Row],[Fecha]],2)</f>
        <v>5</v>
      </c>
      <c r="R46" s="6">
        <v>43497</v>
      </c>
      <c r="S46" s="7" t="s">
        <v>53</v>
      </c>
      <c r="T46" s="7" t="s">
        <v>10</v>
      </c>
      <c r="U46" s="7">
        <v>43</v>
      </c>
      <c r="V46" s="7">
        <v>129000</v>
      </c>
      <c r="AG46">
        <f>YEAR(CF[[#This Row],[Fecha]])</f>
        <v>2018</v>
      </c>
      <c r="AH46">
        <f>MONTH(CF[[#This Row],[Fecha]])</f>
        <v>7</v>
      </c>
      <c r="AI46">
        <f>WEEKNUM(CF[[#This Row],[Fecha]],2)</f>
        <v>26</v>
      </c>
      <c r="AJ46" s="25">
        <v>43282</v>
      </c>
      <c r="AK46" t="s">
        <v>89</v>
      </c>
      <c r="AL46" t="s">
        <v>96</v>
      </c>
      <c r="AM46" t="s">
        <v>128</v>
      </c>
      <c r="AN46">
        <v>28</v>
      </c>
      <c r="AO46">
        <v>197477.92</v>
      </c>
    </row>
    <row r="47" spans="1:41" ht="15.75" x14ac:dyDescent="0.25">
      <c r="A47" s="10">
        <f>YEAR(VentaCerdo[[#This Row],[FECHA]])</f>
        <v>2019</v>
      </c>
      <c r="B47" s="5">
        <f>MONTH(VentaCerdo[[#This Row],[FECHA]])</f>
        <v>3</v>
      </c>
      <c r="C47" s="5">
        <f>WEEKNUM(VentaCerdo[[#This Row],[FECHA]],2)</f>
        <v>9</v>
      </c>
      <c r="D47" s="6">
        <v>43525</v>
      </c>
      <c r="E47" s="6" t="s">
        <v>8</v>
      </c>
      <c r="F47" s="7">
        <v>95406.60000000002</v>
      </c>
      <c r="G47" s="7">
        <v>1066.4000000000001</v>
      </c>
      <c r="H47" s="7">
        <v>940</v>
      </c>
      <c r="I47" s="7">
        <v>10</v>
      </c>
      <c r="J47" s="8">
        <v>2836584.1999999997</v>
      </c>
      <c r="K47" s="8">
        <v>2440657.6720000035</v>
      </c>
      <c r="L47" s="7">
        <v>240</v>
      </c>
      <c r="M47" s="7">
        <v>5</v>
      </c>
      <c r="O47">
        <f>YEAR(NC[[#This Row],[Fecha]])</f>
        <v>2019</v>
      </c>
      <c r="P47">
        <f>MONTH(NC[[#This Row],[Fecha]])</f>
        <v>3</v>
      </c>
      <c r="Q47">
        <f>WEEKNUM(NC[[#This Row],[Fecha]],2)</f>
        <v>9</v>
      </c>
      <c r="R47" s="6">
        <v>43525</v>
      </c>
      <c r="S47" s="7" t="s">
        <v>53</v>
      </c>
      <c r="T47" s="7" t="s">
        <v>10</v>
      </c>
      <c r="U47" s="7">
        <v>2</v>
      </c>
      <c r="V47" s="7">
        <v>6000</v>
      </c>
      <c r="AG47">
        <f>YEAR(CF[[#This Row],[Fecha]])</f>
        <v>2018</v>
      </c>
      <c r="AH47">
        <f>MONTH(CF[[#This Row],[Fecha]])</f>
        <v>8</v>
      </c>
      <c r="AI47">
        <f>WEEKNUM(CF[[#This Row],[Fecha]],2)</f>
        <v>31</v>
      </c>
      <c r="AJ47" s="25">
        <v>43313</v>
      </c>
      <c r="AK47" t="s">
        <v>89</v>
      </c>
      <c r="AL47" t="s">
        <v>96</v>
      </c>
      <c r="AM47" t="s">
        <v>128</v>
      </c>
      <c r="AN47">
        <v>31</v>
      </c>
      <c r="AO47">
        <v>205723.55</v>
      </c>
    </row>
    <row r="48" spans="1:41" ht="15.75" x14ac:dyDescent="0.25">
      <c r="A48" s="10">
        <f>YEAR(VentaCerdo[[#This Row],[FECHA]])</f>
        <v>2019</v>
      </c>
      <c r="B48" s="5">
        <f>MONTH(VentaCerdo[[#This Row],[FECHA]])</f>
        <v>3</v>
      </c>
      <c r="C48" s="5">
        <f>WEEKNUM(VentaCerdo[[#This Row],[FECHA]],2)</f>
        <v>9</v>
      </c>
      <c r="D48" s="6">
        <v>43525</v>
      </c>
      <c r="E48" s="6" t="s">
        <v>10</v>
      </c>
      <c r="F48" s="7">
        <v>1800</v>
      </c>
      <c r="G48" s="7">
        <v>0</v>
      </c>
      <c r="H48" s="7">
        <v>16</v>
      </c>
      <c r="I48" s="7">
        <v>0</v>
      </c>
      <c r="J48" s="8">
        <v>58804.5</v>
      </c>
      <c r="K48" s="8">
        <v>32800.751000000004</v>
      </c>
      <c r="L48" s="7">
        <v>6</v>
      </c>
      <c r="M48" s="7">
        <v>0</v>
      </c>
      <c r="O48">
        <f>YEAR(NC[[#This Row],[Fecha]])</f>
        <v>2019</v>
      </c>
      <c r="P48">
        <f>MONTH(NC[[#This Row],[Fecha]])</f>
        <v>4</v>
      </c>
      <c r="Q48">
        <f>WEEKNUM(NC[[#This Row],[Fecha]],2)</f>
        <v>14</v>
      </c>
      <c r="R48" s="6">
        <v>43556</v>
      </c>
      <c r="S48" s="7" t="s">
        <v>53</v>
      </c>
      <c r="T48" s="7" t="s">
        <v>10</v>
      </c>
      <c r="U48" s="7">
        <v>54</v>
      </c>
      <c r="V48" s="7">
        <v>162000</v>
      </c>
      <c r="AG48">
        <f>YEAR(CF[[#This Row],[Fecha]])</f>
        <v>2018</v>
      </c>
      <c r="AH48">
        <f>MONTH(CF[[#This Row],[Fecha]])</f>
        <v>9</v>
      </c>
      <c r="AI48">
        <f>WEEKNUM(CF[[#This Row],[Fecha]],2)</f>
        <v>35</v>
      </c>
      <c r="AJ48" s="25">
        <v>43344</v>
      </c>
      <c r="AK48" t="s">
        <v>89</v>
      </c>
      <c r="AL48" t="s">
        <v>96</v>
      </c>
      <c r="AM48" t="s">
        <v>128</v>
      </c>
      <c r="AN48">
        <v>17</v>
      </c>
      <c r="AO48">
        <v>111467.68</v>
      </c>
    </row>
    <row r="49" spans="1:41" ht="15.75" x14ac:dyDescent="0.25">
      <c r="A49" s="10">
        <f>YEAR(VentaCerdo[[#This Row],[FECHA]])</f>
        <v>2019</v>
      </c>
      <c r="B49" s="5">
        <f>MONTH(VentaCerdo[[#This Row],[FECHA]])</f>
        <v>4</v>
      </c>
      <c r="C49" s="5">
        <f>WEEKNUM(VentaCerdo[[#This Row],[FECHA]],2)</f>
        <v>14</v>
      </c>
      <c r="D49" s="6">
        <v>43556</v>
      </c>
      <c r="E49" s="6" t="s">
        <v>7</v>
      </c>
      <c r="F49" s="7">
        <v>33580.5</v>
      </c>
      <c r="G49" s="7">
        <v>302.5</v>
      </c>
      <c r="H49" s="7">
        <v>302</v>
      </c>
      <c r="I49" s="7">
        <v>3</v>
      </c>
      <c r="J49" s="8">
        <v>1009063</v>
      </c>
      <c r="K49" s="8">
        <v>717602.80899999954</v>
      </c>
      <c r="L49" s="7">
        <v>104</v>
      </c>
      <c r="M49" s="7">
        <v>3</v>
      </c>
      <c r="O49">
        <f>YEAR(NC[[#This Row],[Fecha]])</f>
        <v>2019</v>
      </c>
      <c r="P49">
        <f>MONTH(NC[[#This Row],[Fecha]])</f>
        <v>5</v>
      </c>
      <c r="Q49">
        <f>WEEKNUM(NC[[#This Row],[Fecha]],2)</f>
        <v>18</v>
      </c>
      <c r="R49" s="6">
        <v>43586</v>
      </c>
      <c r="S49" s="7" t="s">
        <v>53</v>
      </c>
      <c r="T49" s="7" t="s">
        <v>10</v>
      </c>
      <c r="U49" s="7">
        <v>55</v>
      </c>
      <c r="V49" s="7">
        <v>165000</v>
      </c>
      <c r="AG49">
        <f>YEAR(CF[[#This Row],[Fecha]])</f>
        <v>2018</v>
      </c>
      <c r="AH49">
        <f>MONTH(CF[[#This Row],[Fecha]])</f>
        <v>10</v>
      </c>
      <c r="AI49">
        <f>WEEKNUM(CF[[#This Row],[Fecha]],2)</f>
        <v>40</v>
      </c>
      <c r="AJ49" s="25">
        <v>43374</v>
      </c>
      <c r="AK49" t="s">
        <v>89</v>
      </c>
      <c r="AL49" t="s">
        <v>96</v>
      </c>
      <c r="AM49" t="s">
        <v>128</v>
      </c>
      <c r="AN49">
        <v>31</v>
      </c>
      <c r="AO49">
        <v>201503.78</v>
      </c>
    </row>
    <row r="50" spans="1:41" ht="15.75" x14ac:dyDescent="0.25">
      <c r="A50" s="10">
        <f>YEAR(VentaCerdo[[#This Row],[FECHA]])</f>
        <v>2019</v>
      </c>
      <c r="B50" s="5">
        <f>MONTH(VentaCerdo[[#This Row],[FECHA]])</f>
        <v>4</v>
      </c>
      <c r="C50" s="5">
        <f>WEEKNUM(VentaCerdo[[#This Row],[FECHA]],2)</f>
        <v>14</v>
      </c>
      <c r="D50" s="6">
        <v>43556</v>
      </c>
      <c r="E50" s="6" t="s">
        <v>8</v>
      </c>
      <c r="F50" s="7">
        <v>97133.400000000038</v>
      </c>
      <c r="G50" s="7">
        <v>3946</v>
      </c>
      <c r="H50" s="7">
        <v>896</v>
      </c>
      <c r="I50" s="7">
        <v>38</v>
      </c>
      <c r="J50" s="8">
        <v>2760763.8000000003</v>
      </c>
      <c r="K50" s="8">
        <v>2394947.2949999995</v>
      </c>
      <c r="L50" s="7">
        <v>203</v>
      </c>
      <c r="M50" s="7">
        <v>8</v>
      </c>
      <c r="O50">
        <f>YEAR(NC[[#This Row],[Fecha]])</f>
        <v>2019</v>
      </c>
      <c r="P50">
        <f>MONTH(NC[[#This Row],[Fecha]])</f>
        <v>6</v>
      </c>
      <c r="Q50">
        <f>WEEKNUM(NC[[#This Row],[Fecha]],2)</f>
        <v>22</v>
      </c>
      <c r="R50" s="6">
        <v>43617</v>
      </c>
      <c r="S50" s="7" t="s">
        <v>53</v>
      </c>
      <c r="T50" s="7" t="s">
        <v>10</v>
      </c>
      <c r="U50" s="7">
        <v>40</v>
      </c>
      <c r="V50" s="7">
        <v>120000</v>
      </c>
      <c r="AG50">
        <f>YEAR(CF[[#This Row],[Fecha]])</f>
        <v>2018</v>
      </c>
      <c r="AH50">
        <f>MONTH(CF[[#This Row],[Fecha]])</f>
        <v>11</v>
      </c>
      <c r="AI50">
        <f>WEEKNUM(CF[[#This Row],[Fecha]],2)</f>
        <v>44</v>
      </c>
      <c r="AJ50" s="25">
        <v>43405</v>
      </c>
      <c r="AK50" t="s">
        <v>89</v>
      </c>
      <c r="AL50" t="s">
        <v>96</v>
      </c>
      <c r="AM50" t="s">
        <v>128</v>
      </c>
      <c r="AN50">
        <v>27</v>
      </c>
      <c r="AO50">
        <v>179298.53</v>
      </c>
    </row>
    <row r="51" spans="1:41" ht="15.75" x14ac:dyDescent="0.25">
      <c r="A51" s="10">
        <f>YEAR(VentaCerdo[[#This Row],[FECHA]])</f>
        <v>2019</v>
      </c>
      <c r="B51" s="5">
        <f>MONTH(VentaCerdo[[#This Row],[FECHA]])</f>
        <v>4</v>
      </c>
      <c r="C51" s="5">
        <f>WEEKNUM(VentaCerdo[[#This Row],[FECHA]],2)</f>
        <v>14</v>
      </c>
      <c r="D51" s="6">
        <v>43556</v>
      </c>
      <c r="E51" s="6" t="s">
        <v>10</v>
      </c>
      <c r="F51" s="7">
        <v>918.7</v>
      </c>
      <c r="G51" s="7">
        <v>0</v>
      </c>
      <c r="H51" s="7">
        <v>6</v>
      </c>
      <c r="I51" s="7">
        <v>0</v>
      </c>
      <c r="J51" s="8">
        <v>28875.3</v>
      </c>
      <c r="K51" s="8">
        <v>15953.273999999999</v>
      </c>
      <c r="L51" s="7">
        <v>6</v>
      </c>
      <c r="M51" s="7">
        <v>0</v>
      </c>
      <c r="O51">
        <f>YEAR(NC[[#This Row],[Fecha]])</f>
        <v>2019</v>
      </c>
      <c r="P51">
        <f>MONTH(NC[[#This Row],[Fecha]])</f>
        <v>7</v>
      </c>
      <c r="Q51">
        <f>WEEKNUM(NC[[#This Row],[Fecha]],2)</f>
        <v>27</v>
      </c>
      <c r="R51" s="6">
        <v>43647</v>
      </c>
      <c r="S51" s="7" t="s">
        <v>53</v>
      </c>
      <c r="T51" s="7" t="s">
        <v>10</v>
      </c>
      <c r="U51" s="7">
        <v>43</v>
      </c>
      <c r="V51" s="7">
        <v>129000</v>
      </c>
      <c r="AG51">
        <f>YEAR(CF[[#This Row],[Fecha]])</f>
        <v>2018</v>
      </c>
      <c r="AH51">
        <f>MONTH(CF[[#This Row],[Fecha]])</f>
        <v>1</v>
      </c>
      <c r="AI51">
        <f>WEEKNUM(CF[[#This Row],[Fecha]],2)</f>
        <v>1</v>
      </c>
      <c r="AJ51" s="25">
        <v>43101</v>
      </c>
      <c r="AK51" t="s">
        <v>89</v>
      </c>
      <c r="AL51" t="s">
        <v>88</v>
      </c>
      <c r="AM51" t="s">
        <v>128</v>
      </c>
      <c r="AN51">
        <v>1</v>
      </c>
      <c r="AO51">
        <v>5833.32</v>
      </c>
    </row>
    <row r="52" spans="1:41" ht="15.75" x14ac:dyDescent="0.25">
      <c r="A52" s="10">
        <f>YEAR(VentaCerdo[[#This Row],[FECHA]])</f>
        <v>2019</v>
      </c>
      <c r="B52" s="5">
        <f>MONTH(VentaCerdo[[#This Row],[FECHA]])</f>
        <v>5</v>
      </c>
      <c r="C52" s="5">
        <f>WEEKNUM(VentaCerdo[[#This Row],[FECHA]],2)</f>
        <v>18</v>
      </c>
      <c r="D52" s="6">
        <v>43586</v>
      </c>
      <c r="E52" s="6" t="s">
        <v>7</v>
      </c>
      <c r="F52" s="7">
        <v>52592.5</v>
      </c>
      <c r="G52" s="7">
        <v>1209.5</v>
      </c>
      <c r="H52" s="7">
        <v>497</v>
      </c>
      <c r="I52" s="7">
        <v>10</v>
      </c>
      <c r="J52" s="8">
        <v>1631637.3</v>
      </c>
      <c r="K52" s="8">
        <v>1231845.8269999996</v>
      </c>
      <c r="L52" s="7">
        <v>140</v>
      </c>
      <c r="M52" s="7">
        <v>4</v>
      </c>
      <c r="O52">
        <f>YEAR(NC[[#This Row],[Fecha]])</f>
        <v>2019</v>
      </c>
      <c r="P52">
        <f>MONTH(NC[[#This Row],[Fecha]])</f>
        <v>8</v>
      </c>
      <c r="Q52">
        <f>WEEKNUM(NC[[#This Row],[Fecha]],2)</f>
        <v>31</v>
      </c>
      <c r="R52" s="6">
        <v>43678</v>
      </c>
      <c r="S52" s="7" t="s">
        <v>53</v>
      </c>
      <c r="T52" s="7" t="s">
        <v>10</v>
      </c>
      <c r="U52" s="7">
        <v>4</v>
      </c>
      <c r="V52" s="7">
        <v>12000</v>
      </c>
      <c r="AG52">
        <f>YEAR(CF[[#This Row],[Fecha]])</f>
        <v>2018</v>
      </c>
      <c r="AH52">
        <f>MONTH(CF[[#This Row],[Fecha]])</f>
        <v>3</v>
      </c>
      <c r="AI52">
        <f>WEEKNUM(CF[[#This Row],[Fecha]],2)</f>
        <v>9</v>
      </c>
      <c r="AJ52" s="25">
        <v>43160</v>
      </c>
      <c r="AK52" t="s">
        <v>89</v>
      </c>
      <c r="AL52" t="s">
        <v>88</v>
      </c>
      <c r="AM52" t="s">
        <v>128</v>
      </c>
      <c r="AN52">
        <v>1</v>
      </c>
      <c r="AO52">
        <v>6067.24</v>
      </c>
    </row>
    <row r="53" spans="1:41" ht="15.75" x14ac:dyDescent="0.25">
      <c r="A53" s="10">
        <f>YEAR(VentaCerdo[[#This Row],[FECHA]])</f>
        <v>2019</v>
      </c>
      <c r="B53" s="5">
        <f>MONTH(VentaCerdo[[#This Row],[FECHA]])</f>
        <v>5</v>
      </c>
      <c r="C53" s="5">
        <f>WEEKNUM(VentaCerdo[[#This Row],[FECHA]],2)</f>
        <v>18</v>
      </c>
      <c r="D53" s="6">
        <v>43586</v>
      </c>
      <c r="E53" s="6" t="s">
        <v>8</v>
      </c>
      <c r="F53" s="7">
        <v>110408.8</v>
      </c>
      <c r="G53" s="7">
        <v>1673.4</v>
      </c>
      <c r="H53" s="7">
        <v>1008</v>
      </c>
      <c r="I53" s="7">
        <v>16</v>
      </c>
      <c r="J53" s="8">
        <v>3422541.2499999991</v>
      </c>
      <c r="K53" s="8">
        <v>2676440.0980000002</v>
      </c>
      <c r="L53" s="7">
        <v>242</v>
      </c>
      <c r="M53" s="7">
        <v>6</v>
      </c>
      <c r="O53">
        <f>YEAR(NC[[#This Row],[Fecha]])</f>
        <v>2019</v>
      </c>
      <c r="P53">
        <f>MONTH(NC[[#This Row],[Fecha]])</f>
        <v>9</v>
      </c>
      <c r="Q53">
        <f>WEEKNUM(NC[[#This Row],[Fecha]],2)</f>
        <v>35</v>
      </c>
      <c r="R53" s="6">
        <v>43709</v>
      </c>
      <c r="S53" s="7" t="s">
        <v>53</v>
      </c>
      <c r="T53" s="7" t="s">
        <v>10</v>
      </c>
      <c r="U53" s="7">
        <v>6</v>
      </c>
      <c r="V53" s="7">
        <v>18000</v>
      </c>
      <c r="AG53">
        <f>YEAR(CF[[#This Row],[Fecha]])</f>
        <v>2018</v>
      </c>
      <c r="AH53">
        <f>MONTH(CF[[#This Row],[Fecha]])</f>
        <v>5</v>
      </c>
      <c r="AI53">
        <f>WEEKNUM(CF[[#This Row],[Fecha]],2)</f>
        <v>18</v>
      </c>
      <c r="AJ53" s="25">
        <v>43221</v>
      </c>
      <c r="AK53" t="s">
        <v>89</v>
      </c>
      <c r="AL53" t="s">
        <v>88</v>
      </c>
      <c r="AM53" t="s">
        <v>128</v>
      </c>
      <c r="AN53">
        <v>1</v>
      </c>
      <c r="AO53">
        <v>6914.88</v>
      </c>
    </row>
    <row r="54" spans="1:41" ht="15.75" x14ac:dyDescent="0.25">
      <c r="A54" s="10">
        <f>YEAR(VentaCerdo[[#This Row],[FECHA]])</f>
        <v>2019</v>
      </c>
      <c r="B54" s="5">
        <f>MONTH(VentaCerdo[[#This Row],[FECHA]])</f>
        <v>5</v>
      </c>
      <c r="C54" s="5">
        <f>WEEKNUM(VentaCerdo[[#This Row],[FECHA]],2)</f>
        <v>18</v>
      </c>
      <c r="D54" s="6">
        <v>43586</v>
      </c>
      <c r="E54" s="6" t="s">
        <v>10</v>
      </c>
      <c r="F54" s="7">
        <v>23187.399999999998</v>
      </c>
      <c r="G54" s="7">
        <v>1040</v>
      </c>
      <c r="H54" s="7">
        <v>92</v>
      </c>
      <c r="I54" s="7">
        <v>10</v>
      </c>
      <c r="J54" s="8">
        <v>270720.2</v>
      </c>
      <c r="K54" s="8">
        <v>171230.39</v>
      </c>
      <c r="L54" s="7">
        <v>14</v>
      </c>
      <c r="M54" s="7">
        <v>1</v>
      </c>
      <c r="O54">
        <f>YEAR(NC[[#This Row],[Fecha]])</f>
        <v>2019</v>
      </c>
      <c r="P54">
        <f>MONTH(NC[[#This Row],[Fecha]])</f>
        <v>10</v>
      </c>
      <c r="Q54">
        <f>WEEKNUM(NC[[#This Row],[Fecha]],2)</f>
        <v>40</v>
      </c>
      <c r="R54" s="6">
        <v>43739</v>
      </c>
      <c r="S54" s="7" t="s">
        <v>53</v>
      </c>
      <c r="T54" s="7" t="s">
        <v>10</v>
      </c>
      <c r="U54" s="7">
        <v>53</v>
      </c>
      <c r="V54" s="7">
        <v>159000</v>
      </c>
      <c r="AG54">
        <f>YEAR(CF[[#This Row],[Fecha]])</f>
        <v>2018</v>
      </c>
      <c r="AH54">
        <f>MONTH(CF[[#This Row],[Fecha]])</f>
        <v>6</v>
      </c>
      <c r="AI54">
        <f>WEEKNUM(CF[[#This Row],[Fecha]],2)</f>
        <v>22</v>
      </c>
      <c r="AJ54" s="25">
        <v>43252</v>
      </c>
      <c r="AK54" t="s">
        <v>89</v>
      </c>
      <c r="AL54" t="s">
        <v>88</v>
      </c>
      <c r="AM54" t="s">
        <v>128</v>
      </c>
      <c r="AN54">
        <v>2</v>
      </c>
      <c r="AO54">
        <v>13495.57</v>
      </c>
    </row>
    <row r="55" spans="1:41" ht="15.75" x14ac:dyDescent="0.25">
      <c r="A55" s="10">
        <f>YEAR(VentaCerdo[[#This Row],[FECHA]])</f>
        <v>2019</v>
      </c>
      <c r="B55" s="5">
        <f>MONTH(VentaCerdo[[#This Row],[FECHA]])</f>
        <v>6</v>
      </c>
      <c r="C55" s="5">
        <f>WEEKNUM(VentaCerdo[[#This Row],[FECHA]],2)</f>
        <v>22</v>
      </c>
      <c r="D55" s="6">
        <v>43617</v>
      </c>
      <c r="E55" s="6" t="s">
        <v>7</v>
      </c>
      <c r="F55" s="7">
        <v>48116.5</v>
      </c>
      <c r="G55" s="7">
        <v>1007.5</v>
      </c>
      <c r="H55" s="7">
        <v>456</v>
      </c>
      <c r="I55" s="7">
        <v>9</v>
      </c>
      <c r="J55" s="8">
        <v>1664080.25</v>
      </c>
      <c r="K55" s="8">
        <v>1192137.7100000002</v>
      </c>
      <c r="L55" s="7">
        <v>129</v>
      </c>
      <c r="M55" s="7">
        <v>4</v>
      </c>
      <c r="O55">
        <f>YEAR(NC[[#This Row],[Fecha]])</f>
        <v>2019</v>
      </c>
      <c r="P55">
        <f>MONTH(NC[[#This Row],[Fecha]])</f>
        <v>11</v>
      </c>
      <c r="Q55">
        <f>WEEKNUM(NC[[#This Row],[Fecha]],2)</f>
        <v>44</v>
      </c>
      <c r="R55" s="6">
        <v>43770</v>
      </c>
      <c r="S55" s="7" t="s">
        <v>53</v>
      </c>
      <c r="T55" s="7" t="s">
        <v>10</v>
      </c>
      <c r="U55" s="7">
        <v>1</v>
      </c>
      <c r="V55" s="7">
        <v>3000</v>
      </c>
      <c r="AG55">
        <f>YEAR(CF[[#This Row],[Fecha]])</f>
        <v>2018</v>
      </c>
      <c r="AH55">
        <f>MONTH(CF[[#This Row],[Fecha]])</f>
        <v>7</v>
      </c>
      <c r="AI55">
        <f>WEEKNUM(CF[[#This Row],[Fecha]],2)</f>
        <v>26</v>
      </c>
      <c r="AJ55" s="25">
        <v>43282</v>
      </c>
      <c r="AK55" t="s">
        <v>89</v>
      </c>
      <c r="AL55" t="s">
        <v>88</v>
      </c>
      <c r="AM55" t="s">
        <v>128</v>
      </c>
      <c r="AN55">
        <v>2</v>
      </c>
      <c r="AO55">
        <v>14043.39</v>
      </c>
    </row>
    <row r="56" spans="1:41" ht="15.75" x14ac:dyDescent="0.25">
      <c r="A56" s="10">
        <f>YEAR(VentaCerdo[[#This Row],[FECHA]])</f>
        <v>2019</v>
      </c>
      <c r="B56" s="5">
        <f>MONTH(VentaCerdo[[#This Row],[FECHA]])</f>
        <v>6</v>
      </c>
      <c r="C56" s="5">
        <f>WEEKNUM(VentaCerdo[[#This Row],[FECHA]],2)</f>
        <v>22</v>
      </c>
      <c r="D56" s="6">
        <v>43617</v>
      </c>
      <c r="E56" s="6" t="s">
        <v>8</v>
      </c>
      <c r="F56" s="7">
        <v>94205.8</v>
      </c>
      <c r="G56" s="7">
        <v>4706</v>
      </c>
      <c r="H56" s="7">
        <v>851</v>
      </c>
      <c r="I56" s="7">
        <v>43</v>
      </c>
      <c r="J56" s="8">
        <v>3154076.8999999994</v>
      </c>
      <c r="K56" s="8">
        <v>2278041.6889999988</v>
      </c>
      <c r="L56" s="7">
        <v>189</v>
      </c>
      <c r="M56" s="7">
        <v>3</v>
      </c>
      <c r="O56">
        <f>YEAR(NC[[#This Row],[Fecha]])</f>
        <v>2019</v>
      </c>
      <c r="P56">
        <f>MONTH(NC[[#This Row],[Fecha]])</f>
        <v>12</v>
      </c>
      <c r="Q56">
        <f>WEEKNUM(NC[[#This Row],[Fecha]],2)</f>
        <v>49</v>
      </c>
      <c r="R56" s="6">
        <v>43801</v>
      </c>
      <c r="S56" s="7" t="s">
        <v>53</v>
      </c>
      <c r="T56" s="7" t="s">
        <v>10</v>
      </c>
      <c r="U56" s="7">
        <v>45</v>
      </c>
      <c r="V56" s="7">
        <v>135000</v>
      </c>
      <c r="AG56">
        <f>YEAR(CF[[#This Row],[Fecha]])</f>
        <v>2018</v>
      </c>
      <c r="AH56">
        <f>MONTH(CF[[#This Row],[Fecha]])</f>
        <v>8</v>
      </c>
      <c r="AI56">
        <f>WEEKNUM(CF[[#This Row],[Fecha]],2)</f>
        <v>31</v>
      </c>
      <c r="AJ56" s="25">
        <v>43313</v>
      </c>
      <c r="AK56" t="s">
        <v>89</v>
      </c>
      <c r="AL56" t="s">
        <v>88</v>
      </c>
      <c r="AM56" t="s">
        <v>128</v>
      </c>
      <c r="AN56">
        <v>1</v>
      </c>
      <c r="AO56">
        <v>6571.58</v>
      </c>
    </row>
    <row r="57" spans="1:41" ht="15.75" x14ac:dyDescent="0.25">
      <c r="A57" s="10">
        <f>YEAR(VentaCerdo[[#This Row],[FECHA]])</f>
        <v>2019</v>
      </c>
      <c r="B57" s="5">
        <f>MONTH(VentaCerdo[[#This Row],[FECHA]])</f>
        <v>6</v>
      </c>
      <c r="C57" s="5">
        <f>WEEKNUM(VentaCerdo[[#This Row],[FECHA]],2)</f>
        <v>22</v>
      </c>
      <c r="D57" s="6">
        <v>43617</v>
      </c>
      <c r="E57" s="6" t="s">
        <v>10</v>
      </c>
      <c r="F57" s="7">
        <v>1242.2</v>
      </c>
      <c r="G57" s="7">
        <v>0</v>
      </c>
      <c r="H57" s="7">
        <v>7</v>
      </c>
      <c r="I57" s="7">
        <v>0</v>
      </c>
      <c r="J57" s="8">
        <v>27684.351000000002</v>
      </c>
      <c r="K57" s="8">
        <v>20478.165000000001</v>
      </c>
      <c r="L57" s="7">
        <v>4</v>
      </c>
      <c r="M57" s="7">
        <v>0</v>
      </c>
      <c r="O57">
        <f>YEAR(NC[[#This Row],[Fecha]])</f>
        <v>2019</v>
      </c>
      <c r="P57">
        <f>MONTH(NC[[#This Row],[Fecha]])</f>
        <v>3</v>
      </c>
      <c r="Q57">
        <f>WEEKNUM(NC[[#This Row],[Fecha]],2)</f>
        <v>9</v>
      </c>
      <c r="R57" s="6">
        <v>43525</v>
      </c>
      <c r="S57" s="7" t="s">
        <v>53</v>
      </c>
      <c r="T57" s="7" t="s">
        <v>25</v>
      </c>
      <c r="U57" s="7">
        <v>1</v>
      </c>
      <c r="V57" s="7">
        <v>3000</v>
      </c>
      <c r="AG57">
        <f>YEAR(CF[[#This Row],[Fecha]])</f>
        <v>2018</v>
      </c>
      <c r="AH57">
        <f>MONTH(CF[[#This Row],[Fecha]])</f>
        <v>9</v>
      </c>
      <c r="AI57">
        <f>WEEKNUM(CF[[#This Row],[Fecha]],2)</f>
        <v>35</v>
      </c>
      <c r="AJ57" s="25">
        <v>43344</v>
      </c>
      <c r="AK57" t="s">
        <v>89</v>
      </c>
      <c r="AL57" t="s">
        <v>88</v>
      </c>
      <c r="AM57" t="s">
        <v>128</v>
      </c>
      <c r="AN57">
        <v>1</v>
      </c>
      <c r="AO57">
        <v>6280.49</v>
      </c>
    </row>
    <row r="58" spans="1:41" ht="15.75" x14ac:dyDescent="0.25">
      <c r="A58" s="10">
        <f>YEAR(VentaCerdo[[#This Row],[FECHA]])</f>
        <v>2019</v>
      </c>
      <c r="B58" s="5">
        <f>MONTH(VentaCerdo[[#This Row],[FECHA]])</f>
        <v>7</v>
      </c>
      <c r="C58" s="5">
        <f>WEEKNUM(VentaCerdo[[#This Row],[FECHA]],2)</f>
        <v>27</v>
      </c>
      <c r="D58" s="6">
        <v>43647</v>
      </c>
      <c r="E58" s="6" t="s">
        <v>7</v>
      </c>
      <c r="F58" s="7">
        <v>45344</v>
      </c>
      <c r="G58" s="7">
        <v>632.5</v>
      </c>
      <c r="H58" s="7">
        <v>417</v>
      </c>
      <c r="I58" s="7">
        <v>6</v>
      </c>
      <c r="J58" s="8">
        <v>1588844</v>
      </c>
      <c r="K58" s="8">
        <v>1096506.2729999996</v>
      </c>
      <c r="L58" s="7">
        <v>100</v>
      </c>
      <c r="M58" s="7">
        <v>3</v>
      </c>
      <c r="O58">
        <f>YEAR(NC[[#This Row],[Fecha]])</f>
        <v>2019</v>
      </c>
      <c r="P58">
        <f>MONTH(NC[[#This Row],[Fecha]])</f>
        <v>1</v>
      </c>
      <c r="Q58">
        <f>WEEKNUM(NC[[#This Row],[Fecha]],2)</f>
        <v>1</v>
      </c>
      <c r="R58" s="6">
        <v>43466</v>
      </c>
      <c r="S58" s="7" t="s">
        <v>54</v>
      </c>
      <c r="T58" s="7" t="s">
        <v>10</v>
      </c>
      <c r="U58" s="7">
        <v>4</v>
      </c>
      <c r="V58" s="7">
        <v>0</v>
      </c>
      <c r="AG58">
        <f>YEAR(CF[[#This Row],[Fecha]])</f>
        <v>2018</v>
      </c>
      <c r="AH58">
        <f>MONTH(CF[[#This Row],[Fecha]])</f>
        <v>10</v>
      </c>
      <c r="AI58">
        <f>WEEKNUM(CF[[#This Row],[Fecha]],2)</f>
        <v>40</v>
      </c>
      <c r="AJ58" s="25">
        <v>43374</v>
      </c>
      <c r="AK58" t="s">
        <v>89</v>
      </c>
      <c r="AL58" t="s">
        <v>88</v>
      </c>
      <c r="AM58" t="s">
        <v>128</v>
      </c>
      <c r="AN58">
        <v>1</v>
      </c>
      <c r="AO58">
        <v>6582.87</v>
      </c>
    </row>
    <row r="59" spans="1:41" ht="15.75" x14ac:dyDescent="0.25">
      <c r="A59" s="10">
        <f>YEAR(VentaCerdo[[#This Row],[FECHA]])</f>
        <v>2019</v>
      </c>
      <c r="B59" s="5">
        <f>MONTH(VentaCerdo[[#This Row],[FECHA]])</f>
        <v>7</v>
      </c>
      <c r="C59" s="5">
        <f>WEEKNUM(VentaCerdo[[#This Row],[FECHA]],2)</f>
        <v>27</v>
      </c>
      <c r="D59" s="6">
        <v>43647</v>
      </c>
      <c r="E59" s="6" t="s">
        <v>8</v>
      </c>
      <c r="F59" s="7">
        <v>110841.19999999998</v>
      </c>
      <c r="G59" s="7">
        <v>704</v>
      </c>
      <c r="H59" s="7">
        <v>950</v>
      </c>
      <c r="I59" s="7">
        <v>6</v>
      </c>
      <c r="J59" s="8">
        <v>3889131</v>
      </c>
      <c r="K59" s="8">
        <v>2807032.8050000025</v>
      </c>
      <c r="L59" s="7">
        <v>236</v>
      </c>
      <c r="M59" s="7">
        <v>3</v>
      </c>
      <c r="O59">
        <f>YEAR(NC[[#This Row],[Fecha]])</f>
        <v>2019</v>
      </c>
      <c r="P59">
        <f>MONTH(NC[[#This Row],[Fecha]])</f>
        <v>3</v>
      </c>
      <c r="Q59">
        <f>WEEKNUM(NC[[#This Row],[Fecha]],2)</f>
        <v>9</v>
      </c>
      <c r="R59" s="6">
        <v>43525</v>
      </c>
      <c r="S59" s="7" t="s">
        <v>54</v>
      </c>
      <c r="T59" s="7" t="s">
        <v>10</v>
      </c>
      <c r="U59" s="7">
        <v>4</v>
      </c>
      <c r="V59" s="7">
        <v>0</v>
      </c>
      <c r="AG59">
        <f>YEAR(CF[[#This Row],[Fecha]])</f>
        <v>2018</v>
      </c>
      <c r="AH59">
        <f>MONTH(CF[[#This Row],[Fecha]])</f>
        <v>2</v>
      </c>
      <c r="AI59">
        <f>WEEKNUM(CF[[#This Row],[Fecha]],2)</f>
        <v>5</v>
      </c>
      <c r="AJ59" s="25">
        <v>43132</v>
      </c>
      <c r="AK59" t="s">
        <v>89</v>
      </c>
      <c r="AL59" t="s">
        <v>90</v>
      </c>
      <c r="AM59" t="s">
        <v>128</v>
      </c>
      <c r="AN59">
        <v>1</v>
      </c>
      <c r="AO59">
        <v>5567.02</v>
      </c>
    </row>
    <row r="60" spans="1:41" ht="15.75" x14ac:dyDescent="0.25">
      <c r="A60" s="10">
        <f>YEAR(VentaCerdo[[#This Row],[FECHA]])</f>
        <v>2019</v>
      </c>
      <c r="B60" s="5">
        <f>MONTH(VentaCerdo[[#This Row],[FECHA]])</f>
        <v>7</v>
      </c>
      <c r="C60" s="5">
        <f>WEEKNUM(VentaCerdo[[#This Row],[FECHA]],2)</f>
        <v>27</v>
      </c>
      <c r="D60" s="6">
        <v>43647</v>
      </c>
      <c r="E60" s="6" t="s">
        <v>10</v>
      </c>
      <c r="F60" s="7">
        <v>5460.5</v>
      </c>
      <c r="G60" s="7">
        <v>0</v>
      </c>
      <c r="H60" s="7">
        <v>32</v>
      </c>
      <c r="I60" s="7">
        <v>0</v>
      </c>
      <c r="J60" s="8">
        <v>121143.75</v>
      </c>
      <c r="K60" s="8">
        <v>86254.383000000002</v>
      </c>
      <c r="L60" s="7">
        <v>12</v>
      </c>
      <c r="M60" s="7">
        <v>0</v>
      </c>
      <c r="O60">
        <f>YEAR(NC[[#This Row],[Fecha]])</f>
        <v>2019</v>
      </c>
      <c r="P60">
        <f>MONTH(NC[[#This Row],[Fecha]])</f>
        <v>6</v>
      </c>
      <c r="Q60">
        <f>WEEKNUM(NC[[#This Row],[Fecha]],2)</f>
        <v>22</v>
      </c>
      <c r="R60" s="6">
        <v>43617</v>
      </c>
      <c r="S60" s="7" t="s">
        <v>54</v>
      </c>
      <c r="T60" s="7" t="s">
        <v>10</v>
      </c>
      <c r="U60" s="7">
        <v>2</v>
      </c>
      <c r="V60" s="7">
        <v>5107.54</v>
      </c>
      <c r="AG60">
        <f>YEAR(CF[[#This Row],[Fecha]])</f>
        <v>2018</v>
      </c>
      <c r="AH60">
        <f>MONTH(CF[[#This Row],[Fecha]])</f>
        <v>3</v>
      </c>
      <c r="AI60">
        <f>WEEKNUM(CF[[#This Row],[Fecha]],2)</f>
        <v>9</v>
      </c>
      <c r="AJ60" s="25">
        <v>43160</v>
      </c>
      <c r="AK60" t="s">
        <v>89</v>
      </c>
      <c r="AL60" t="s">
        <v>90</v>
      </c>
      <c r="AM60" t="s">
        <v>128</v>
      </c>
      <c r="AN60">
        <v>1</v>
      </c>
      <c r="AO60">
        <v>6066.66</v>
      </c>
    </row>
    <row r="61" spans="1:41" ht="15.75" x14ac:dyDescent="0.25">
      <c r="A61" s="10">
        <f>YEAR(VentaCerdo[[#This Row],[FECHA]])</f>
        <v>2019</v>
      </c>
      <c r="B61" s="5">
        <f>MONTH(VentaCerdo[[#This Row],[FECHA]])</f>
        <v>8</v>
      </c>
      <c r="C61" s="5">
        <f>WEEKNUM(VentaCerdo[[#This Row],[FECHA]],2)</f>
        <v>31</v>
      </c>
      <c r="D61" s="6">
        <v>43678</v>
      </c>
      <c r="E61" s="6" t="s">
        <v>7</v>
      </c>
      <c r="F61" s="7">
        <v>50674.5</v>
      </c>
      <c r="G61" s="7">
        <v>1185</v>
      </c>
      <c r="H61" s="7">
        <v>455</v>
      </c>
      <c r="I61" s="7">
        <v>10</v>
      </c>
      <c r="J61" s="8">
        <v>1652301</v>
      </c>
      <c r="K61" s="8">
        <v>1194556.1090000002</v>
      </c>
      <c r="L61" s="7">
        <v>110</v>
      </c>
      <c r="M61" s="7">
        <v>1</v>
      </c>
      <c r="O61">
        <f>YEAR(NC[[#This Row],[Fecha]])</f>
        <v>2019</v>
      </c>
      <c r="P61">
        <f>MONTH(NC[[#This Row],[Fecha]])</f>
        <v>7</v>
      </c>
      <c r="Q61">
        <f>WEEKNUM(NC[[#This Row],[Fecha]],2)</f>
        <v>27</v>
      </c>
      <c r="R61" s="6">
        <v>43647</v>
      </c>
      <c r="S61" s="7" t="s">
        <v>54</v>
      </c>
      <c r="T61" s="7" t="s">
        <v>10</v>
      </c>
      <c r="U61" s="7">
        <v>1</v>
      </c>
      <c r="V61" s="7">
        <v>0</v>
      </c>
      <c r="AG61">
        <f>YEAR(CF[[#This Row],[Fecha]])</f>
        <v>2018</v>
      </c>
      <c r="AH61">
        <f>MONTH(CF[[#This Row],[Fecha]])</f>
        <v>4</v>
      </c>
      <c r="AI61">
        <f>WEEKNUM(CF[[#This Row],[Fecha]],2)</f>
        <v>13</v>
      </c>
      <c r="AJ61" s="25">
        <v>43191</v>
      </c>
      <c r="AK61" t="s">
        <v>89</v>
      </c>
      <c r="AL61" t="s">
        <v>90</v>
      </c>
      <c r="AM61" t="s">
        <v>128</v>
      </c>
      <c r="AN61">
        <v>1</v>
      </c>
      <c r="AO61">
        <v>6661.3</v>
      </c>
    </row>
    <row r="62" spans="1:41" ht="15.75" x14ac:dyDescent="0.25">
      <c r="A62" s="10">
        <f>YEAR(VentaCerdo[[#This Row],[FECHA]])</f>
        <v>2019</v>
      </c>
      <c r="B62" s="5">
        <f>MONTH(VentaCerdo[[#This Row],[FECHA]])</f>
        <v>8</v>
      </c>
      <c r="C62" s="5">
        <f>WEEKNUM(VentaCerdo[[#This Row],[FECHA]],2)</f>
        <v>31</v>
      </c>
      <c r="D62" s="6">
        <v>43678</v>
      </c>
      <c r="E62" s="6" t="s">
        <v>8</v>
      </c>
      <c r="F62" s="7">
        <v>99458.8</v>
      </c>
      <c r="G62" s="7">
        <v>459</v>
      </c>
      <c r="H62" s="7">
        <v>854</v>
      </c>
      <c r="I62" s="7">
        <v>11</v>
      </c>
      <c r="J62" s="8">
        <v>3204619.9999999995</v>
      </c>
      <c r="K62" s="8">
        <v>2606643.0819999999</v>
      </c>
      <c r="L62" s="7">
        <v>201</v>
      </c>
      <c r="M62" s="7">
        <v>1</v>
      </c>
      <c r="O62">
        <f>YEAR(NC[[#This Row],[Fecha]])</f>
        <v>2019</v>
      </c>
      <c r="P62">
        <f>MONTH(NC[[#This Row],[Fecha]])</f>
        <v>2</v>
      </c>
      <c r="Q62">
        <f>WEEKNUM(NC[[#This Row],[Fecha]],2)</f>
        <v>5</v>
      </c>
      <c r="R62" s="6">
        <v>43497</v>
      </c>
      <c r="S62" s="7" t="s">
        <v>54</v>
      </c>
      <c r="T62" s="7" t="s">
        <v>7</v>
      </c>
      <c r="U62" s="7">
        <v>1</v>
      </c>
      <c r="V62" s="7">
        <v>0</v>
      </c>
      <c r="AG62">
        <f>YEAR(CF[[#This Row],[Fecha]])</f>
        <v>2018</v>
      </c>
      <c r="AH62">
        <f>MONTH(CF[[#This Row],[Fecha]])</f>
        <v>5</v>
      </c>
      <c r="AI62">
        <f>WEEKNUM(CF[[#This Row],[Fecha]],2)</f>
        <v>18</v>
      </c>
      <c r="AJ62" s="25">
        <v>43221</v>
      </c>
      <c r="AK62" t="s">
        <v>89</v>
      </c>
      <c r="AL62" t="s">
        <v>90</v>
      </c>
      <c r="AM62" t="s">
        <v>128</v>
      </c>
      <c r="AN62">
        <v>1</v>
      </c>
      <c r="AO62">
        <v>6914.88</v>
      </c>
    </row>
    <row r="63" spans="1:41" ht="15.75" x14ac:dyDescent="0.25">
      <c r="A63" s="10">
        <f>YEAR(VentaCerdo[[#This Row],[FECHA]])</f>
        <v>2019</v>
      </c>
      <c r="B63" s="5">
        <f>MONTH(VentaCerdo[[#This Row],[FECHA]])</f>
        <v>8</v>
      </c>
      <c r="C63" s="5">
        <f>WEEKNUM(VentaCerdo[[#This Row],[FECHA]],2)</f>
        <v>31</v>
      </c>
      <c r="D63" s="6">
        <v>43678</v>
      </c>
      <c r="E63" s="6" t="s">
        <v>10</v>
      </c>
      <c r="F63" s="7">
        <v>89251.4</v>
      </c>
      <c r="G63" s="7">
        <v>0</v>
      </c>
      <c r="H63" s="7">
        <v>297</v>
      </c>
      <c r="I63" s="7">
        <v>0</v>
      </c>
      <c r="J63" s="8">
        <v>1117218.1000000001</v>
      </c>
      <c r="K63" s="8">
        <v>944086.7150000002</v>
      </c>
      <c r="L63" s="7">
        <v>35</v>
      </c>
      <c r="M63" s="7">
        <v>0</v>
      </c>
      <c r="O63">
        <f>YEAR(NC[[#This Row],[Fecha]])</f>
        <v>2019</v>
      </c>
      <c r="P63">
        <f>MONTH(NC[[#This Row],[Fecha]])</f>
        <v>5</v>
      </c>
      <c r="Q63">
        <f>WEEKNUM(NC[[#This Row],[Fecha]],2)</f>
        <v>18</v>
      </c>
      <c r="R63" s="6">
        <v>43586</v>
      </c>
      <c r="S63" s="7" t="s">
        <v>54</v>
      </c>
      <c r="T63" s="7" t="s">
        <v>7</v>
      </c>
      <c r="U63" s="7">
        <v>2</v>
      </c>
      <c r="V63" s="7">
        <v>0</v>
      </c>
      <c r="AG63">
        <f>YEAR(CF[[#This Row],[Fecha]])</f>
        <v>2018</v>
      </c>
      <c r="AH63">
        <f>MONTH(CF[[#This Row],[Fecha]])</f>
        <v>6</v>
      </c>
      <c r="AI63">
        <f>WEEKNUM(CF[[#This Row],[Fecha]],2)</f>
        <v>22</v>
      </c>
      <c r="AJ63" s="25">
        <v>43252</v>
      </c>
      <c r="AK63" t="s">
        <v>89</v>
      </c>
      <c r="AL63" t="s">
        <v>90</v>
      </c>
      <c r="AM63" t="s">
        <v>128</v>
      </c>
      <c r="AN63">
        <v>1</v>
      </c>
      <c r="AO63">
        <v>6553.19</v>
      </c>
    </row>
    <row r="64" spans="1:41" ht="15.75" x14ac:dyDescent="0.25">
      <c r="A64" s="10">
        <f>YEAR(VentaCerdo[[#This Row],[FECHA]])</f>
        <v>2019</v>
      </c>
      <c r="B64" s="5">
        <f>MONTH(VentaCerdo[[#This Row],[FECHA]])</f>
        <v>9</v>
      </c>
      <c r="C64" s="5">
        <f>WEEKNUM(VentaCerdo[[#This Row],[FECHA]],2)</f>
        <v>35</v>
      </c>
      <c r="D64" s="6">
        <v>43709</v>
      </c>
      <c r="E64" s="6" t="s">
        <v>7</v>
      </c>
      <c r="F64" s="7">
        <v>46294.5</v>
      </c>
      <c r="G64" s="7">
        <v>349</v>
      </c>
      <c r="H64" s="7">
        <v>429</v>
      </c>
      <c r="I64" s="7">
        <v>6</v>
      </c>
      <c r="J64" s="8">
        <v>1459835.5</v>
      </c>
      <c r="K64" s="8">
        <v>1023386.9559999997</v>
      </c>
      <c r="L64" s="7">
        <v>107</v>
      </c>
      <c r="M64" s="7">
        <v>2</v>
      </c>
      <c r="O64">
        <f>YEAR(NC[[#This Row],[Fecha]])</f>
        <v>2019</v>
      </c>
      <c r="P64">
        <f>MONTH(NC[[#This Row],[Fecha]])</f>
        <v>6</v>
      </c>
      <c r="Q64">
        <f>WEEKNUM(NC[[#This Row],[Fecha]],2)</f>
        <v>22</v>
      </c>
      <c r="R64" s="6">
        <v>43617</v>
      </c>
      <c r="S64" s="7" t="s">
        <v>54</v>
      </c>
      <c r="T64" s="7" t="s">
        <v>7</v>
      </c>
      <c r="U64" s="7">
        <v>1</v>
      </c>
      <c r="V64" s="7">
        <v>0</v>
      </c>
      <c r="AG64">
        <f>YEAR(CF[[#This Row],[Fecha]])</f>
        <v>2018</v>
      </c>
      <c r="AH64">
        <f>MONTH(CF[[#This Row],[Fecha]])</f>
        <v>7</v>
      </c>
      <c r="AI64">
        <f>WEEKNUM(CF[[#This Row],[Fecha]],2)</f>
        <v>26</v>
      </c>
      <c r="AJ64" s="25">
        <v>43282</v>
      </c>
      <c r="AK64" t="s">
        <v>89</v>
      </c>
      <c r="AL64" t="s">
        <v>90</v>
      </c>
      <c r="AM64" t="s">
        <v>128</v>
      </c>
      <c r="AN64">
        <v>3</v>
      </c>
      <c r="AO64">
        <v>21115.73</v>
      </c>
    </row>
    <row r="65" spans="1:41" ht="15.75" x14ac:dyDescent="0.25">
      <c r="A65" s="10">
        <f>YEAR(VentaCerdo[[#This Row],[FECHA]])</f>
        <v>2019</v>
      </c>
      <c r="B65" s="5">
        <f>MONTH(VentaCerdo[[#This Row],[FECHA]])</f>
        <v>9</v>
      </c>
      <c r="C65" s="5">
        <f>WEEKNUM(VentaCerdo[[#This Row],[FECHA]],2)</f>
        <v>35</v>
      </c>
      <c r="D65" s="6">
        <v>43709</v>
      </c>
      <c r="E65" s="6" t="s">
        <v>8</v>
      </c>
      <c r="F65" s="7">
        <v>125265.79999999999</v>
      </c>
      <c r="G65" s="7">
        <v>3325.3999999999996</v>
      </c>
      <c r="H65" s="7">
        <v>1060</v>
      </c>
      <c r="I65" s="7">
        <v>29</v>
      </c>
      <c r="J65" s="8">
        <v>3720841.7399999998</v>
      </c>
      <c r="K65" s="8">
        <v>3219255.946</v>
      </c>
      <c r="L65" s="7">
        <v>255</v>
      </c>
      <c r="M65" s="7">
        <v>12</v>
      </c>
      <c r="O65">
        <f>YEAR(NC[[#This Row],[Fecha]])</f>
        <v>2019</v>
      </c>
      <c r="P65">
        <f>MONTH(NC[[#This Row],[Fecha]])</f>
        <v>9</v>
      </c>
      <c r="Q65">
        <f>WEEKNUM(NC[[#This Row],[Fecha]],2)</f>
        <v>35</v>
      </c>
      <c r="R65" s="6">
        <v>43709</v>
      </c>
      <c r="S65" s="7" t="s">
        <v>54</v>
      </c>
      <c r="T65" s="7" t="s">
        <v>7</v>
      </c>
      <c r="U65" s="7">
        <v>3</v>
      </c>
      <c r="V65" s="7">
        <v>0</v>
      </c>
      <c r="AG65">
        <f>YEAR(CF[[#This Row],[Fecha]])</f>
        <v>2018</v>
      </c>
      <c r="AH65">
        <f>MONTH(CF[[#This Row],[Fecha]])</f>
        <v>8</v>
      </c>
      <c r="AI65">
        <f>WEEKNUM(CF[[#This Row],[Fecha]],2)</f>
        <v>31</v>
      </c>
      <c r="AJ65" s="25">
        <v>43313</v>
      </c>
      <c r="AK65" t="s">
        <v>89</v>
      </c>
      <c r="AL65" t="s">
        <v>90</v>
      </c>
      <c r="AM65" t="s">
        <v>128</v>
      </c>
      <c r="AN65">
        <v>1</v>
      </c>
      <c r="AO65">
        <v>6331.21</v>
      </c>
    </row>
    <row r="66" spans="1:41" ht="15.75" x14ac:dyDescent="0.25">
      <c r="A66" s="10">
        <f>YEAR(VentaCerdo[[#This Row],[FECHA]])</f>
        <v>2019</v>
      </c>
      <c r="B66" s="5">
        <f>MONTH(VentaCerdo[[#This Row],[FECHA]])</f>
        <v>9</v>
      </c>
      <c r="C66" s="5">
        <f>WEEKNUM(VentaCerdo[[#This Row],[FECHA]],2)</f>
        <v>35</v>
      </c>
      <c r="D66" s="6">
        <v>43709</v>
      </c>
      <c r="E66" s="6" t="s">
        <v>10</v>
      </c>
      <c r="F66" s="7">
        <v>92151.099999999991</v>
      </c>
      <c r="G66" s="7">
        <v>0</v>
      </c>
      <c r="H66" s="7">
        <v>279</v>
      </c>
      <c r="I66" s="7">
        <v>0</v>
      </c>
      <c r="J66" s="8">
        <v>948447.50000000012</v>
      </c>
      <c r="K66" s="8">
        <v>878920.05100000033</v>
      </c>
      <c r="L66" s="7">
        <v>27</v>
      </c>
      <c r="M66" s="7">
        <v>0</v>
      </c>
      <c r="O66">
        <f>YEAR(NC[[#This Row],[Fecha]])</f>
        <v>2019</v>
      </c>
      <c r="P66">
        <f>MONTH(NC[[#This Row],[Fecha]])</f>
        <v>11</v>
      </c>
      <c r="Q66">
        <f>WEEKNUM(NC[[#This Row],[Fecha]],2)</f>
        <v>44</v>
      </c>
      <c r="R66" s="6">
        <v>43770</v>
      </c>
      <c r="S66" s="7" t="s">
        <v>54</v>
      </c>
      <c r="T66" s="7" t="s">
        <v>7</v>
      </c>
      <c r="U66" s="7">
        <v>7</v>
      </c>
      <c r="V66" s="7">
        <v>0</v>
      </c>
      <c r="AG66">
        <f>YEAR(CF[[#This Row],[Fecha]])</f>
        <v>2018</v>
      </c>
      <c r="AH66">
        <f>MONTH(CF[[#This Row],[Fecha]])</f>
        <v>9</v>
      </c>
      <c r="AI66">
        <f>WEEKNUM(CF[[#This Row],[Fecha]],2)</f>
        <v>35</v>
      </c>
      <c r="AJ66" s="25">
        <v>43344</v>
      </c>
      <c r="AK66" t="s">
        <v>89</v>
      </c>
      <c r="AL66" t="s">
        <v>90</v>
      </c>
      <c r="AM66" t="s">
        <v>128</v>
      </c>
      <c r="AN66">
        <v>3</v>
      </c>
      <c r="AO66">
        <v>19617.740000000002</v>
      </c>
    </row>
    <row r="67" spans="1:41" ht="15.75" x14ac:dyDescent="0.25">
      <c r="A67" s="10">
        <f>YEAR(VentaCerdo[[#This Row],[FECHA]])</f>
        <v>2019</v>
      </c>
      <c r="B67" s="5">
        <f>MONTH(VentaCerdo[[#This Row],[FECHA]])</f>
        <v>10</v>
      </c>
      <c r="C67" s="5">
        <f>WEEKNUM(VentaCerdo[[#This Row],[FECHA]],2)</f>
        <v>40</v>
      </c>
      <c r="D67" s="6">
        <v>43739</v>
      </c>
      <c r="E67" s="6" t="s">
        <v>7</v>
      </c>
      <c r="F67" s="7">
        <v>68814.7</v>
      </c>
      <c r="G67" s="7">
        <v>4689.7</v>
      </c>
      <c r="H67" s="7">
        <v>637</v>
      </c>
      <c r="I67" s="7">
        <v>45</v>
      </c>
      <c r="J67" s="8">
        <v>1938235.75</v>
      </c>
      <c r="K67" s="8">
        <v>1421082.8570000001</v>
      </c>
      <c r="L67" s="7">
        <v>176</v>
      </c>
      <c r="M67" s="7">
        <v>8</v>
      </c>
      <c r="O67">
        <f>YEAR(NC[[#This Row],[Fecha]])</f>
        <v>2019</v>
      </c>
      <c r="P67">
        <f>MONTH(NC[[#This Row],[Fecha]])</f>
        <v>1</v>
      </c>
      <c r="Q67">
        <f>WEEKNUM(NC[[#This Row],[Fecha]],2)</f>
        <v>1</v>
      </c>
      <c r="R67" s="6">
        <v>43466</v>
      </c>
      <c r="S67" s="7" t="s">
        <v>54</v>
      </c>
      <c r="T67" s="7" t="s">
        <v>8</v>
      </c>
      <c r="U67" s="7">
        <v>38</v>
      </c>
      <c r="V67" s="7">
        <v>0</v>
      </c>
      <c r="AG67">
        <f>YEAR(CF[[#This Row],[Fecha]])</f>
        <v>2018</v>
      </c>
      <c r="AH67">
        <f>MONTH(CF[[#This Row],[Fecha]])</f>
        <v>10</v>
      </c>
      <c r="AI67">
        <f>WEEKNUM(CF[[#This Row],[Fecha]],2)</f>
        <v>40</v>
      </c>
      <c r="AJ67" s="25">
        <v>43374</v>
      </c>
      <c r="AK67" t="s">
        <v>89</v>
      </c>
      <c r="AL67" t="s">
        <v>90</v>
      </c>
      <c r="AM67" t="s">
        <v>128</v>
      </c>
      <c r="AN67">
        <v>2</v>
      </c>
      <c r="AO67">
        <v>12748.33</v>
      </c>
    </row>
    <row r="68" spans="1:41" ht="15.75" x14ac:dyDescent="0.25">
      <c r="A68" s="10">
        <f>YEAR(VentaCerdo[[#This Row],[FECHA]])</f>
        <v>2019</v>
      </c>
      <c r="B68" s="5">
        <f>MONTH(VentaCerdo[[#This Row],[FECHA]])</f>
        <v>10</v>
      </c>
      <c r="C68" s="5">
        <f>WEEKNUM(VentaCerdo[[#This Row],[FECHA]],2)</f>
        <v>40</v>
      </c>
      <c r="D68" s="6">
        <v>43739</v>
      </c>
      <c r="E68" s="6" t="s">
        <v>8</v>
      </c>
      <c r="F68" s="7">
        <v>110375.69999999995</v>
      </c>
      <c r="G68" s="7">
        <v>4726.2</v>
      </c>
      <c r="H68" s="7">
        <v>961</v>
      </c>
      <c r="I68" s="7">
        <v>41</v>
      </c>
      <c r="J68" s="8">
        <v>3109176.81</v>
      </c>
      <c r="K68" s="8">
        <v>2886507.3529999978</v>
      </c>
      <c r="L68" s="7">
        <v>170</v>
      </c>
      <c r="M68" s="7">
        <v>8</v>
      </c>
      <c r="O68">
        <f>YEAR(NC[[#This Row],[Fecha]])</f>
        <v>2019</v>
      </c>
      <c r="P68">
        <f>MONTH(NC[[#This Row],[Fecha]])</f>
        <v>2</v>
      </c>
      <c r="Q68">
        <f>WEEKNUM(NC[[#This Row],[Fecha]],2)</f>
        <v>5</v>
      </c>
      <c r="R68" s="6">
        <v>43497</v>
      </c>
      <c r="S68" s="7" t="s">
        <v>54</v>
      </c>
      <c r="T68" s="7" t="s">
        <v>8</v>
      </c>
      <c r="U68" s="7">
        <v>1</v>
      </c>
      <c r="V68" s="7">
        <v>0</v>
      </c>
      <c r="AG68">
        <f>YEAR(CF[[#This Row],[Fecha]])</f>
        <v>2018</v>
      </c>
      <c r="AH68">
        <f>MONTH(CF[[#This Row],[Fecha]])</f>
        <v>11</v>
      </c>
      <c r="AI68">
        <f>WEEKNUM(CF[[#This Row],[Fecha]],2)</f>
        <v>44</v>
      </c>
      <c r="AJ68" s="25">
        <v>43405</v>
      </c>
      <c r="AK68" t="s">
        <v>89</v>
      </c>
      <c r="AL68" t="s">
        <v>94</v>
      </c>
      <c r="AM68" t="s">
        <v>128</v>
      </c>
      <c r="AN68">
        <v>12</v>
      </c>
      <c r="AO68">
        <v>79170.880000000005</v>
      </c>
    </row>
    <row r="69" spans="1:41" ht="15.75" x14ac:dyDescent="0.25">
      <c r="A69" s="10">
        <f>YEAR(VentaCerdo[[#This Row],[FECHA]])</f>
        <v>2019</v>
      </c>
      <c r="B69" s="5">
        <f>MONTH(VentaCerdo[[#This Row],[FECHA]])</f>
        <v>10</v>
      </c>
      <c r="C69" s="5">
        <f>WEEKNUM(VentaCerdo[[#This Row],[FECHA]],2)</f>
        <v>40</v>
      </c>
      <c r="D69" s="6">
        <v>43739</v>
      </c>
      <c r="E69" s="6" t="s">
        <v>10</v>
      </c>
      <c r="F69" s="7">
        <v>7560.7</v>
      </c>
      <c r="G69" s="7">
        <v>894.4</v>
      </c>
      <c r="H69" s="7">
        <v>41</v>
      </c>
      <c r="I69" s="7">
        <v>5</v>
      </c>
      <c r="J69" s="8">
        <v>131632.29999999999</v>
      </c>
      <c r="K69" s="8">
        <v>107383.27400000002</v>
      </c>
      <c r="L69" s="7">
        <v>22</v>
      </c>
      <c r="M69" s="7">
        <v>3</v>
      </c>
      <c r="O69">
        <f>YEAR(NC[[#This Row],[Fecha]])</f>
        <v>2019</v>
      </c>
      <c r="P69">
        <f>MONTH(NC[[#This Row],[Fecha]])</f>
        <v>3</v>
      </c>
      <c r="Q69">
        <f>WEEKNUM(NC[[#This Row],[Fecha]],2)</f>
        <v>9</v>
      </c>
      <c r="R69" s="6">
        <v>43525</v>
      </c>
      <c r="S69" s="7" t="s">
        <v>54</v>
      </c>
      <c r="T69" s="7" t="s">
        <v>8</v>
      </c>
      <c r="U69" s="7">
        <v>6</v>
      </c>
      <c r="V69" s="7">
        <v>0</v>
      </c>
      <c r="AG69">
        <f>YEAR(CF[[#This Row],[Fecha]])</f>
        <v>2018</v>
      </c>
      <c r="AH69">
        <f>MONTH(CF[[#This Row],[Fecha]])</f>
        <v>12</v>
      </c>
      <c r="AI69">
        <f>WEEKNUM(CF[[#This Row],[Fecha]],2)</f>
        <v>48</v>
      </c>
      <c r="AJ69" s="25">
        <v>43435</v>
      </c>
      <c r="AK69" t="s">
        <v>89</v>
      </c>
      <c r="AL69" t="s">
        <v>94</v>
      </c>
      <c r="AM69" t="s">
        <v>128</v>
      </c>
      <c r="AN69">
        <v>16</v>
      </c>
      <c r="AO69">
        <v>110027.26</v>
      </c>
    </row>
    <row r="70" spans="1:41" ht="15.75" x14ac:dyDescent="0.25">
      <c r="A70" s="10">
        <f>YEAR(VentaCerdo[[#This Row],[FECHA]])</f>
        <v>2019</v>
      </c>
      <c r="B70" s="5">
        <f>MONTH(VentaCerdo[[#This Row],[FECHA]])</f>
        <v>11</v>
      </c>
      <c r="C70" s="5">
        <f>WEEKNUM(VentaCerdo[[#This Row],[FECHA]],2)</f>
        <v>44</v>
      </c>
      <c r="D70" s="6">
        <v>43770</v>
      </c>
      <c r="E70" s="6" t="s">
        <v>7</v>
      </c>
      <c r="F70" s="7">
        <v>64318</v>
      </c>
      <c r="G70" s="7">
        <v>710</v>
      </c>
      <c r="H70" s="7">
        <v>589</v>
      </c>
      <c r="I70" s="7">
        <v>7</v>
      </c>
      <c r="J70" s="8">
        <v>1933949.2499999998</v>
      </c>
      <c r="K70" s="8">
        <v>1357627.419</v>
      </c>
      <c r="L70" s="7">
        <v>157</v>
      </c>
      <c r="M70" s="7">
        <v>4</v>
      </c>
      <c r="O70">
        <f>YEAR(NC[[#This Row],[Fecha]])</f>
        <v>2019</v>
      </c>
      <c r="P70">
        <f>MONTH(NC[[#This Row],[Fecha]])</f>
        <v>4</v>
      </c>
      <c r="Q70">
        <f>WEEKNUM(NC[[#This Row],[Fecha]],2)</f>
        <v>14</v>
      </c>
      <c r="R70" s="6">
        <v>43556</v>
      </c>
      <c r="S70" s="7" t="s">
        <v>54</v>
      </c>
      <c r="T70" s="7" t="s">
        <v>8</v>
      </c>
      <c r="U70" s="7">
        <v>2</v>
      </c>
      <c r="V70" s="7">
        <v>0</v>
      </c>
      <c r="AG70">
        <f>YEAR(CF[[#This Row],[Fecha]])</f>
        <v>2019</v>
      </c>
      <c r="AH70">
        <f>MONTH(CF[[#This Row],[Fecha]])</f>
        <v>1</v>
      </c>
      <c r="AI70">
        <f>WEEKNUM(CF[[#This Row],[Fecha]],2)</f>
        <v>1</v>
      </c>
      <c r="AJ70" s="25">
        <v>43466</v>
      </c>
      <c r="AK70" t="s">
        <v>89</v>
      </c>
      <c r="AL70" t="s">
        <v>94</v>
      </c>
      <c r="AM70" t="s">
        <v>128</v>
      </c>
      <c r="AN70">
        <v>12</v>
      </c>
      <c r="AO70">
        <v>79671.210000000006</v>
      </c>
    </row>
    <row r="71" spans="1:41" ht="15.75" x14ac:dyDescent="0.25">
      <c r="A71" s="10">
        <f>YEAR(VentaCerdo[[#This Row],[FECHA]])</f>
        <v>2019</v>
      </c>
      <c r="B71" s="5">
        <f>MONTH(VentaCerdo[[#This Row],[FECHA]])</f>
        <v>11</v>
      </c>
      <c r="C71" s="5">
        <f>WEEKNUM(VentaCerdo[[#This Row],[FECHA]],2)</f>
        <v>44</v>
      </c>
      <c r="D71" s="6">
        <v>43770</v>
      </c>
      <c r="E71" s="6" t="s">
        <v>8</v>
      </c>
      <c r="F71" s="7">
        <v>124697</v>
      </c>
      <c r="G71" s="7">
        <v>588.4</v>
      </c>
      <c r="H71" s="7">
        <v>1148</v>
      </c>
      <c r="I71" s="7">
        <v>5</v>
      </c>
      <c r="J71" s="8">
        <v>3867017.1599999997</v>
      </c>
      <c r="K71" s="8">
        <v>3320753.7419999968</v>
      </c>
      <c r="L71" s="7">
        <v>268</v>
      </c>
      <c r="M71" s="7">
        <v>2</v>
      </c>
      <c r="O71">
        <f>YEAR(NC[[#This Row],[Fecha]])</f>
        <v>2019</v>
      </c>
      <c r="P71">
        <f>MONTH(NC[[#This Row],[Fecha]])</f>
        <v>5</v>
      </c>
      <c r="Q71">
        <f>WEEKNUM(NC[[#This Row],[Fecha]],2)</f>
        <v>18</v>
      </c>
      <c r="R71" s="6">
        <v>43586</v>
      </c>
      <c r="S71" s="7" t="s">
        <v>54</v>
      </c>
      <c r="T71" s="7" t="s">
        <v>8</v>
      </c>
      <c r="U71" s="7">
        <v>1</v>
      </c>
      <c r="V71" s="7">
        <v>0</v>
      </c>
      <c r="AG71">
        <f>YEAR(CF[[#This Row],[Fecha]])</f>
        <v>2019</v>
      </c>
      <c r="AH71">
        <f>MONTH(CF[[#This Row],[Fecha]])</f>
        <v>2</v>
      </c>
      <c r="AI71">
        <f>WEEKNUM(CF[[#This Row],[Fecha]],2)</f>
        <v>5</v>
      </c>
      <c r="AJ71" s="25">
        <v>43497</v>
      </c>
      <c r="AK71" t="s">
        <v>89</v>
      </c>
      <c r="AL71" t="s">
        <v>94</v>
      </c>
      <c r="AM71" t="s">
        <v>128</v>
      </c>
      <c r="AN71">
        <v>13</v>
      </c>
      <c r="AO71">
        <v>84055.01</v>
      </c>
    </row>
    <row r="72" spans="1:41" ht="15.75" x14ac:dyDescent="0.25">
      <c r="A72" s="10">
        <f>YEAR(VentaCerdo[[#This Row],[FECHA]])</f>
        <v>2019</v>
      </c>
      <c r="B72" s="5">
        <f>MONTH(VentaCerdo[[#This Row],[FECHA]])</f>
        <v>11</v>
      </c>
      <c r="C72" s="5">
        <f>WEEKNUM(VentaCerdo[[#This Row],[FECHA]],2)</f>
        <v>44</v>
      </c>
      <c r="D72" s="6">
        <v>43770</v>
      </c>
      <c r="E72" s="6" t="s">
        <v>9</v>
      </c>
      <c r="F72" s="7">
        <v>43180.5</v>
      </c>
      <c r="G72" s="7">
        <v>17406</v>
      </c>
      <c r="H72" s="7">
        <v>365</v>
      </c>
      <c r="I72" s="7">
        <v>152</v>
      </c>
      <c r="J72" s="8">
        <v>693238.5</v>
      </c>
      <c r="K72" s="8">
        <v>640629.81299999962</v>
      </c>
      <c r="L72" s="7">
        <v>29</v>
      </c>
      <c r="M72" s="7">
        <v>24</v>
      </c>
      <c r="O72">
        <f>YEAR(NC[[#This Row],[Fecha]])</f>
        <v>2019</v>
      </c>
      <c r="P72">
        <f>MONTH(NC[[#This Row],[Fecha]])</f>
        <v>10</v>
      </c>
      <c r="Q72">
        <f>WEEKNUM(NC[[#This Row],[Fecha]],2)</f>
        <v>40</v>
      </c>
      <c r="R72" s="6">
        <v>43739</v>
      </c>
      <c r="S72" s="7" t="s">
        <v>54</v>
      </c>
      <c r="T72" s="7" t="s">
        <v>8</v>
      </c>
      <c r="U72" s="7">
        <v>1</v>
      </c>
      <c r="V72" s="7">
        <v>0</v>
      </c>
      <c r="AG72">
        <f>YEAR(CF[[#This Row],[Fecha]])</f>
        <v>2019</v>
      </c>
      <c r="AH72">
        <f>MONTH(CF[[#This Row],[Fecha]])</f>
        <v>3</v>
      </c>
      <c r="AI72">
        <f>WEEKNUM(CF[[#This Row],[Fecha]],2)</f>
        <v>9</v>
      </c>
      <c r="AJ72" s="25">
        <v>43525</v>
      </c>
      <c r="AK72" t="s">
        <v>89</v>
      </c>
      <c r="AL72" t="s">
        <v>94</v>
      </c>
      <c r="AM72" t="s">
        <v>128</v>
      </c>
      <c r="AN72">
        <v>13</v>
      </c>
      <c r="AO72">
        <v>83988.760000000009</v>
      </c>
    </row>
    <row r="73" spans="1:41" ht="15.75" x14ac:dyDescent="0.25">
      <c r="A73" s="10">
        <f>YEAR(VentaCerdo[[#This Row],[FECHA]])</f>
        <v>2019</v>
      </c>
      <c r="B73" s="5">
        <f>MONTH(VentaCerdo[[#This Row],[FECHA]])</f>
        <v>11</v>
      </c>
      <c r="C73" s="5">
        <f>WEEKNUM(VentaCerdo[[#This Row],[FECHA]],2)</f>
        <v>44</v>
      </c>
      <c r="D73" s="6">
        <v>43770</v>
      </c>
      <c r="E73" s="6" t="s">
        <v>10</v>
      </c>
      <c r="F73" s="7">
        <v>59716.899999999994</v>
      </c>
      <c r="G73" s="7">
        <v>0</v>
      </c>
      <c r="H73" s="7">
        <v>259</v>
      </c>
      <c r="I73" s="7">
        <v>0</v>
      </c>
      <c r="J73" s="8">
        <v>908558.5</v>
      </c>
      <c r="K73" s="8">
        <v>744352.30299999984</v>
      </c>
      <c r="L73" s="7">
        <v>17</v>
      </c>
      <c r="M73" s="7">
        <v>0</v>
      </c>
      <c r="O73">
        <f>YEAR(NC[[#This Row],[Fecha]])</f>
        <v>2019</v>
      </c>
      <c r="P73">
        <f>MONTH(NC[[#This Row],[Fecha]])</f>
        <v>11</v>
      </c>
      <c r="Q73">
        <f>WEEKNUM(NC[[#This Row],[Fecha]],2)</f>
        <v>44</v>
      </c>
      <c r="R73" s="6">
        <v>43770</v>
      </c>
      <c r="S73" s="7" t="s">
        <v>54</v>
      </c>
      <c r="T73" s="7" t="s">
        <v>8</v>
      </c>
      <c r="U73" s="7">
        <v>2</v>
      </c>
      <c r="V73" s="7">
        <v>0</v>
      </c>
      <c r="AG73">
        <f>YEAR(CF[[#This Row],[Fecha]])</f>
        <v>2019</v>
      </c>
      <c r="AH73">
        <f>MONTH(CF[[#This Row],[Fecha]])</f>
        <v>4</v>
      </c>
      <c r="AI73">
        <f>WEEKNUM(CF[[#This Row],[Fecha]],2)</f>
        <v>14</v>
      </c>
      <c r="AJ73" s="25">
        <v>43556</v>
      </c>
      <c r="AK73" t="s">
        <v>89</v>
      </c>
      <c r="AL73" t="s">
        <v>94</v>
      </c>
      <c r="AM73" t="s">
        <v>128</v>
      </c>
      <c r="AN73">
        <v>17</v>
      </c>
      <c r="AO73">
        <v>111579.69</v>
      </c>
    </row>
    <row r="74" spans="1:41" ht="15.75" x14ac:dyDescent="0.25">
      <c r="A74" s="10">
        <f>YEAR(VentaCerdo[[#This Row],[FECHA]])</f>
        <v>2019</v>
      </c>
      <c r="B74" s="5">
        <f>MONTH(VentaCerdo[[#This Row],[FECHA]])</f>
        <v>12</v>
      </c>
      <c r="C74" s="5">
        <f>WEEKNUM(VentaCerdo[[#This Row],[FECHA]],2)</f>
        <v>48</v>
      </c>
      <c r="D74" s="6">
        <v>43800</v>
      </c>
      <c r="E74" s="6" t="s">
        <v>7</v>
      </c>
      <c r="F74" s="7">
        <v>42524.5</v>
      </c>
      <c r="G74" s="7">
        <v>916</v>
      </c>
      <c r="H74" s="7">
        <v>331</v>
      </c>
      <c r="I74" s="7">
        <v>10</v>
      </c>
      <c r="J74" s="8">
        <v>1237634.25</v>
      </c>
      <c r="K74" s="8">
        <v>834959.87099999958</v>
      </c>
      <c r="L74" s="7">
        <v>97</v>
      </c>
      <c r="M74" s="7">
        <v>1</v>
      </c>
      <c r="O74">
        <f>YEAR(NC[[#This Row],[Fecha]])</f>
        <v>2019</v>
      </c>
      <c r="P74">
        <f>MONTH(NC[[#This Row],[Fecha]])</f>
        <v>4</v>
      </c>
      <c r="Q74">
        <f>WEEKNUM(NC[[#This Row],[Fecha]],2)</f>
        <v>14</v>
      </c>
      <c r="R74" s="6">
        <v>43556</v>
      </c>
      <c r="S74" s="7" t="s">
        <v>55</v>
      </c>
      <c r="T74" s="7" t="s">
        <v>10</v>
      </c>
      <c r="U74" s="7">
        <v>1</v>
      </c>
      <c r="V74" s="7">
        <v>0</v>
      </c>
      <c r="AG74">
        <f>YEAR(CF[[#This Row],[Fecha]])</f>
        <v>2019</v>
      </c>
      <c r="AH74">
        <f>MONTH(CF[[#This Row],[Fecha]])</f>
        <v>5</v>
      </c>
      <c r="AI74">
        <f>WEEKNUM(CF[[#This Row],[Fecha]],2)</f>
        <v>18</v>
      </c>
      <c r="AJ74" s="25">
        <v>43586</v>
      </c>
      <c r="AK74" t="s">
        <v>89</v>
      </c>
      <c r="AL74" t="s">
        <v>94</v>
      </c>
      <c r="AM74" t="s">
        <v>128</v>
      </c>
      <c r="AN74">
        <v>14</v>
      </c>
      <c r="AO74">
        <v>92955.760000000009</v>
      </c>
    </row>
    <row r="75" spans="1:41" ht="15.75" x14ac:dyDescent="0.25">
      <c r="A75" s="10">
        <f>YEAR(VentaCerdo[[#This Row],[FECHA]])</f>
        <v>2019</v>
      </c>
      <c r="B75" s="5">
        <f>MONTH(VentaCerdo[[#This Row],[FECHA]])</f>
        <v>12</v>
      </c>
      <c r="C75" s="5">
        <f>WEEKNUM(VentaCerdo[[#This Row],[FECHA]],2)</f>
        <v>48</v>
      </c>
      <c r="D75" s="6">
        <v>43800</v>
      </c>
      <c r="E75" s="6" t="s">
        <v>8</v>
      </c>
      <c r="F75" s="7">
        <v>112729.59999999999</v>
      </c>
      <c r="G75" s="7">
        <v>3931</v>
      </c>
      <c r="H75" s="7">
        <v>978</v>
      </c>
      <c r="I75" s="7">
        <v>32</v>
      </c>
      <c r="J75" s="8">
        <v>3970345.2199999997</v>
      </c>
      <c r="K75" s="8">
        <v>2564711.254999999</v>
      </c>
      <c r="L75" s="7">
        <v>214</v>
      </c>
      <c r="M75" s="7">
        <v>6</v>
      </c>
      <c r="O75">
        <f>YEAR(NC[[#This Row],[Fecha]])</f>
        <v>2019</v>
      </c>
      <c r="P75">
        <f>MONTH(NC[[#This Row],[Fecha]])</f>
        <v>2</v>
      </c>
      <c r="Q75">
        <f>WEEKNUM(NC[[#This Row],[Fecha]],2)</f>
        <v>5</v>
      </c>
      <c r="R75" s="6">
        <v>43497</v>
      </c>
      <c r="S75" s="7" t="s">
        <v>56</v>
      </c>
      <c r="T75" s="7" t="s">
        <v>25</v>
      </c>
      <c r="U75" s="7">
        <v>2</v>
      </c>
      <c r="V75" s="7">
        <v>0</v>
      </c>
      <c r="AG75">
        <f>YEAR(CF[[#This Row],[Fecha]])</f>
        <v>2019</v>
      </c>
      <c r="AH75">
        <f>MONTH(CF[[#This Row],[Fecha]])</f>
        <v>6</v>
      </c>
      <c r="AI75">
        <f>WEEKNUM(CF[[#This Row],[Fecha]],2)</f>
        <v>22</v>
      </c>
      <c r="AJ75" s="25">
        <v>43617</v>
      </c>
      <c r="AK75" t="s">
        <v>89</v>
      </c>
      <c r="AL75" t="s">
        <v>94</v>
      </c>
      <c r="AM75" t="s">
        <v>128</v>
      </c>
      <c r="AN75">
        <v>17</v>
      </c>
      <c r="AO75">
        <v>112911.03</v>
      </c>
    </row>
    <row r="76" spans="1:41" ht="15.75" x14ac:dyDescent="0.25">
      <c r="A76" s="10">
        <f>YEAR(VentaCerdo[[#This Row],[FECHA]])</f>
        <v>2019</v>
      </c>
      <c r="B76" s="5">
        <f>MONTH(VentaCerdo[[#This Row],[FECHA]])</f>
        <v>12</v>
      </c>
      <c r="C76" s="5">
        <f>WEEKNUM(VentaCerdo[[#This Row],[FECHA]],2)</f>
        <v>48</v>
      </c>
      <c r="D76" s="6">
        <v>43800</v>
      </c>
      <c r="E76" s="6" t="s">
        <v>9</v>
      </c>
      <c r="F76" s="7">
        <v>15099</v>
      </c>
      <c r="G76" s="7">
        <v>1756</v>
      </c>
      <c r="H76" s="7">
        <v>125</v>
      </c>
      <c r="I76" s="7">
        <v>15</v>
      </c>
      <c r="J76" s="8">
        <v>433771.5</v>
      </c>
      <c r="K76" s="8">
        <v>259166.04399999999</v>
      </c>
      <c r="L76" s="7">
        <v>4</v>
      </c>
      <c r="M76" s="7">
        <v>2</v>
      </c>
      <c r="O76">
        <f>YEAR(NC[[#This Row],[Fecha]])</f>
        <v>2020</v>
      </c>
      <c r="P76">
        <f>MONTH(NC[[#This Row],[Fecha]])</f>
        <v>1</v>
      </c>
      <c r="Q76">
        <f>WEEKNUM(NC[[#This Row],[Fecha]],2)</f>
        <v>1</v>
      </c>
      <c r="R76" s="6">
        <v>43832</v>
      </c>
      <c r="S76" s="7" t="s">
        <v>53</v>
      </c>
      <c r="T76" s="7" t="s">
        <v>10</v>
      </c>
      <c r="U76" s="7">
        <v>4</v>
      </c>
      <c r="V76" s="7">
        <v>12000</v>
      </c>
      <c r="AG76">
        <f>YEAR(CF[[#This Row],[Fecha]])</f>
        <v>2019</v>
      </c>
      <c r="AH76">
        <f>MONTH(CF[[#This Row],[Fecha]])</f>
        <v>7</v>
      </c>
      <c r="AI76">
        <f>WEEKNUM(CF[[#This Row],[Fecha]],2)</f>
        <v>27</v>
      </c>
      <c r="AJ76" s="25">
        <v>43647</v>
      </c>
      <c r="AK76" t="s">
        <v>89</v>
      </c>
      <c r="AL76" t="s">
        <v>94</v>
      </c>
      <c r="AM76" t="s">
        <v>128</v>
      </c>
      <c r="AN76">
        <v>24</v>
      </c>
      <c r="AO76">
        <v>161996.56</v>
      </c>
    </row>
    <row r="77" spans="1:41" ht="15.75" x14ac:dyDescent="0.25">
      <c r="A77" s="10">
        <f>YEAR(VentaCerdo[[#This Row],[FECHA]])</f>
        <v>2019</v>
      </c>
      <c r="B77" s="5">
        <f>MONTH(VentaCerdo[[#This Row],[FECHA]])</f>
        <v>12</v>
      </c>
      <c r="C77" s="5">
        <f>WEEKNUM(VentaCerdo[[#This Row],[FECHA]],2)</f>
        <v>53</v>
      </c>
      <c r="D77" s="6">
        <v>43830</v>
      </c>
      <c r="E77" s="6" t="s">
        <v>10</v>
      </c>
      <c r="F77" s="7">
        <v>94350.6</v>
      </c>
      <c r="G77" s="7">
        <v>550</v>
      </c>
      <c r="H77" s="7">
        <v>436</v>
      </c>
      <c r="I77" s="7">
        <v>5</v>
      </c>
      <c r="J77" s="8">
        <v>1850964.5</v>
      </c>
      <c r="K77" s="8">
        <v>966002.29299999995</v>
      </c>
      <c r="L77" s="7">
        <v>37</v>
      </c>
      <c r="M77" s="7">
        <v>1</v>
      </c>
      <c r="O77">
        <f>YEAR(NC[[#This Row],[Fecha]])</f>
        <v>2020</v>
      </c>
      <c r="P77">
        <f>MONTH(NC[[#This Row],[Fecha]])</f>
        <v>2</v>
      </c>
      <c r="Q77">
        <f>WEEKNUM(NC[[#This Row],[Fecha]],2)</f>
        <v>5</v>
      </c>
      <c r="R77" s="6">
        <v>43863</v>
      </c>
      <c r="S77" s="7" t="s">
        <v>53</v>
      </c>
      <c r="T77" s="7" t="s">
        <v>10</v>
      </c>
      <c r="U77" s="7">
        <v>35</v>
      </c>
      <c r="V77" s="7">
        <v>105000</v>
      </c>
      <c r="AG77">
        <f>YEAR(CF[[#This Row],[Fecha]])</f>
        <v>2019</v>
      </c>
      <c r="AH77">
        <f>MONTH(CF[[#This Row],[Fecha]])</f>
        <v>8</v>
      </c>
      <c r="AI77">
        <f>WEEKNUM(CF[[#This Row],[Fecha]],2)</f>
        <v>31</v>
      </c>
      <c r="AJ77" s="25">
        <v>43678</v>
      </c>
      <c r="AK77" t="s">
        <v>89</v>
      </c>
      <c r="AL77" t="s">
        <v>94</v>
      </c>
      <c r="AM77" t="s">
        <v>128</v>
      </c>
      <c r="AN77">
        <v>14</v>
      </c>
      <c r="AO77">
        <v>96217.5</v>
      </c>
    </row>
    <row r="78" spans="1:41" ht="15.75" x14ac:dyDescent="0.25">
      <c r="A78" s="12">
        <f>YEAR(VentaCerdo[[#This Row],[FECHA]])</f>
        <v>2020</v>
      </c>
      <c r="B78" s="5">
        <f>MONTH(VentaCerdo[[#This Row],[FECHA]])</f>
        <v>1</v>
      </c>
      <c r="C78" s="5">
        <f>WEEKNUM(VentaCerdo[[#This Row],[FECHA]],2)</f>
        <v>1</v>
      </c>
      <c r="D78" s="6">
        <v>43831</v>
      </c>
      <c r="E78" s="6" t="s">
        <v>7</v>
      </c>
      <c r="F78" s="7">
        <v>48205.5</v>
      </c>
      <c r="G78" s="7">
        <v>36</v>
      </c>
      <c r="H78" s="7">
        <v>471</v>
      </c>
      <c r="I78" s="7">
        <v>2</v>
      </c>
      <c r="J78" s="8">
        <v>1786963.5</v>
      </c>
      <c r="K78" s="8">
        <v>1170572.2109999994</v>
      </c>
      <c r="L78" s="7">
        <v>136</v>
      </c>
      <c r="M78" s="7">
        <v>2</v>
      </c>
      <c r="O78">
        <f>YEAR(NC[[#This Row],[Fecha]])</f>
        <v>2020</v>
      </c>
      <c r="P78">
        <f>MONTH(NC[[#This Row],[Fecha]])</f>
        <v>3</v>
      </c>
      <c r="Q78">
        <f>WEEKNUM(NC[[#This Row],[Fecha]],2)</f>
        <v>10</v>
      </c>
      <c r="R78" s="6">
        <v>43894</v>
      </c>
      <c r="S78" s="7" t="s">
        <v>53</v>
      </c>
      <c r="T78" s="7" t="s">
        <v>10</v>
      </c>
      <c r="U78" s="7">
        <v>33</v>
      </c>
      <c r="V78" s="7">
        <v>0</v>
      </c>
      <c r="AG78">
        <f>YEAR(CF[[#This Row],[Fecha]])</f>
        <v>2019</v>
      </c>
      <c r="AH78">
        <f>MONTH(CF[[#This Row],[Fecha]])</f>
        <v>9</v>
      </c>
      <c r="AI78">
        <f>WEEKNUM(CF[[#This Row],[Fecha]],2)</f>
        <v>35</v>
      </c>
      <c r="AJ78" s="25">
        <v>43709</v>
      </c>
      <c r="AK78" t="s">
        <v>89</v>
      </c>
      <c r="AL78" t="s">
        <v>94</v>
      </c>
      <c r="AM78" t="s">
        <v>128</v>
      </c>
      <c r="AN78">
        <v>13</v>
      </c>
      <c r="AO78">
        <v>87503.38</v>
      </c>
    </row>
    <row r="79" spans="1:41" ht="15.75" x14ac:dyDescent="0.25">
      <c r="A79" s="10">
        <f>YEAR(VentaCerdo[[#This Row],[FECHA]])</f>
        <v>2020</v>
      </c>
      <c r="B79" s="5">
        <f>MONTH(VentaCerdo[[#This Row],[FECHA]])</f>
        <v>1</v>
      </c>
      <c r="C79" s="5">
        <f>WEEKNUM(VentaCerdo[[#This Row],[FECHA]],2)</f>
        <v>1</v>
      </c>
      <c r="D79" s="6">
        <v>43831</v>
      </c>
      <c r="E79" s="6" t="s">
        <v>8</v>
      </c>
      <c r="F79" s="7">
        <v>113681.00000000001</v>
      </c>
      <c r="G79" s="7">
        <v>1072.4000000000001</v>
      </c>
      <c r="H79" s="7">
        <v>966</v>
      </c>
      <c r="I79" s="7">
        <v>9</v>
      </c>
      <c r="J79" s="8">
        <v>4075904.6999999997</v>
      </c>
      <c r="K79" s="8">
        <v>2661984.8519999967</v>
      </c>
      <c r="L79" s="7">
        <v>204</v>
      </c>
      <c r="M79" s="7">
        <v>5</v>
      </c>
      <c r="O79">
        <f>YEAR(NC[[#This Row],[Fecha]])</f>
        <v>2020</v>
      </c>
      <c r="P79">
        <f>MONTH(NC[[#This Row],[Fecha]])</f>
        <v>4</v>
      </c>
      <c r="Q79">
        <f>WEEKNUM(NC[[#This Row],[Fecha]],2)</f>
        <v>14</v>
      </c>
      <c r="R79" s="6">
        <v>43925</v>
      </c>
      <c r="S79" s="7" t="s">
        <v>53</v>
      </c>
      <c r="T79" s="7" t="s">
        <v>10</v>
      </c>
      <c r="U79" s="7">
        <v>47</v>
      </c>
      <c r="V79" s="7">
        <v>0</v>
      </c>
      <c r="AG79">
        <f>YEAR(CF[[#This Row],[Fecha]])</f>
        <v>2019</v>
      </c>
      <c r="AH79">
        <f>MONTH(CF[[#This Row],[Fecha]])</f>
        <v>10</v>
      </c>
      <c r="AI79">
        <f>WEEKNUM(CF[[#This Row],[Fecha]],2)</f>
        <v>40</v>
      </c>
      <c r="AJ79" s="25">
        <v>43739</v>
      </c>
      <c r="AK79" t="s">
        <v>89</v>
      </c>
      <c r="AL79" t="s">
        <v>94</v>
      </c>
      <c r="AM79" t="s">
        <v>128</v>
      </c>
      <c r="AN79">
        <v>17</v>
      </c>
      <c r="AO79">
        <v>116491.15999999999</v>
      </c>
    </row>
    <row r="80" spans="1:41" ht="15.75" x14ac:dyDescent="0.25">
      <c r="A80" s="10">
        <f>YEAR(VentaCerdo[[#This Row],[FECHA]])</f>
        <v>2020</v>
      </c>
      <c r="B80" s="5">
        <f>MONTH(VentaCerdo[[#This Row],[FECHA]])</f>
        <v>1</v>
      </c>
      <c r="C80" s="5">
        <f>WEEKNUM(VentaCerdo[[#This Row],[FECHA]],2)</f>
        <v>1</v>
      </c>
      <c r="D80" s="6">
        <v>43831</v>
      </c>
      <c r="E80" s="6" t="s">
        <v>10</v>
      </c>
      <c r="F80" s="7">
        <v>167194.29999999999</v>
      </c>
      <c r="G80" s="7">
        <v>0</v>
      </c>
      <c r="H80" s="7">
        <v>821</v>
      </c>
      <c r="I80" s="7">
        <v>0</v>
      </c>
      <c r="J80" s="8">
        <v>3599731.4799999995</v>
      </c>
      <c r="K80" s="8">
        <v>2198979.9860000005</v>
      </c>
      <c r="L80" s="7">
        <v>62</v>
      </c>
      <c r="M80" s="7">
        <v>0</v>
      </c>
      <c r="O80">
        <f>YEAR(NC[[#This Row],[Fecha]])</f>
        <v>2020</v>
      </c>
      <c r="P80">
        <f>MONTH(NC[[#This Row],[Fecha]])</f>
        <v>5</v>
      </c>
      <c r="Q80">
        <f>WEEKNUM(NC[[#This Row],[Fecha]],2)</f>
        <v>19</v>
      </c>
      <c r="R80" s="6">
        <v>43956</v>
      </c>
      <c r="S80" s="7" t="s">
        <v>53</v>
      </c>
      <c r="T80" s="7" t="s">
        <v>10</v>
      </c>
      <c r="U80" s="7">
        <v>7</v>
      </c>
      <c r="V80" s="7">
        <v>0</v>
      </c>
      <c r="AG80">
        <f>YEAR(CF[[#This Row],[Fecha]])</f>
        <v>2019</v>
      </c>
      <c r="AH80">
        <f>MONTH(CF[[#This Row],[Fecha]])</f>
        <v>11</v>
      </c>
      <c r="AI80">
        <f>WEEKNUM(CF[[#This Row],[Fecha]],2)</f>
        <v>44</v>
      </c>
      <c r="AJ80" s="25">
        <v>43770</v>
      </c>
      <c r="AK80" t="s">
        <v>89</v>
      </c>
      <c r="AL80" t="s">
        <v>94</v>
      </c>
      <c r="AM80" t="s">
        <v>128</v>
      </c>
      <c r="AN80">
        <v>13</v>
      </c>
      <c r="AO80">
        <v>88237.69</v>
      </c>
    </row>
    <row r="81" spans="1:41" ht="15.75" x14ac:dyDescent="0.25">
      <c r="A81" s="10">
        <f>YEAR(VentaCerdo[[#This Row],[FECHA]])</f>
        <v>2020</v>
      </c>
      <c r="B81" s="5">
        <f>MONTH(VentaCerdo[[#This Row],[FECHA]])</f>
        <v>2</v>
      </c>
      <c r="C81" s="5">
        <f>WEEKNUM(VentaCerdo[[#This Row],[FECHA]],2)</f>
        <v>5</v>
      </c>
      <c r="D81" s="6">
        <v>43862</v>
      </c>
      <c r="E81" s="6" t="s">
        <v>7</v>
      </c>
      <c r="F81" s="7">
        <v>31233.5</v>
      </c>
      <c r="G81" s="7">
        <v>3700</v>
      </c>
      <c r="H81" s="7">
        <v>285</v>
      </c>
      <c r="I81" s="7">
        <v>36</v>
      </c>
      <c r="J81" s="8">
        <v>900160.00000000012</v>
      </c>
      <c r="K81" s="8">
        <v>594967.6390000002</v>
      </c>
      <c r="L81" s="7">
        <v>74</v>
      </c>
      <c r="M81" s="7">
        <v>11</v>
      </c>
      <c r="O81">
        <f>YEAR(NC[[#This Row],[Fecha]])</f>
        <v>2020</v>
      </c>
      <c r="P81">
        <f>MONTH(NC[[#This Row],[Fecha]])</f>
        <v>6</v>
      </c>
      <c r="Q81">
        <f>WEEKNUM(NC[[#This Row],[Fecha]],2)</f>
        <v>23</v>
      </c>
      <c r="R81" s="6">
        <v>43987</v>
      </c>
      <c r="S81" s="7" t="s">
        <v>53</v>
      </c>
      <c r="T81" s="7" t="s">
        <v>10</v>
      </c>
      <c r="U81" s="7">
        <v>39</v>
      </c>
      <c r="V81" s="7">
        <v>0</v>
      </c>
      <c r="AG81">
        <f>YEAR(CF[[#This Row],[Fecha]])</f>
        <v>2019</v>
      </c>
      <c r="AH81">
        <f>MONTH(CF[[#This Row],[Fecha]])</f>
        <v>12</v>
      </c>
      <c r="AI81">
        <f>WEEKNUM(CF[[#This Row],[Fecha]],2)</f>
        <v>48</v>
      </c>
      <c r="AJ81" s="25">
        <v>43800</v>
      </c>
      <c r="AK81" t="s">
        <v>89</v>
      </c>
      <c r="AL81" t="s">
        <v>94</v>
      </c>
      <c r="AM81" t="s">
        <v>128</v>
      </c>
      <c r="AN81">
        <v>17</v>
      </c>
      <c r="AO81">
        <v>113507.22</v>
      </c>
    </row>
    <row r="82" spans="1:41" ht="15.75" x14ac:dyDescent="0.25">
      <c r="A82" s="10">
        <f>YEAR(VentaCerdo[[#This Row],[FECHA]])</f>
        <v>2020</v>
      </c>
      <c r="B82" s="5">
        <f>MONTH(VentaCerdo[[#This Row],[FECHA]])</f>
        <v>2</v>
      </c>
      <c r="C82" s="5">
        <f>WEEKNUM(VentaCerdo[[#This Row],[FECHA]],2)</f>
        <v>5</v>
      </c>
      <c r="D82" s="6">
        <v>43862</v>
      </c>
      <c r="E82" s="6" t="s">
        <v>8</v>
      </c>
      <c r="F82" s="7">
        <v>118463.09999999995</v>
      </c>
      <c r="G82" s="7">
        <v>4264.6000000000004</v>
      </c>
      <c r="H82" s="7">
        <v>1040</v>
      </c>
      <c r="I82" s="7">
        <v>37</v>
      </c>
      <c r="J82" s="8">
        <v>3774574.2800000003</v>
      </c>
      <c r="K82" s="8">
        <v>2682234.0960000008</v>
      </c>
      <c r="L82" s="7">
        <v>206</v>
      </c>
      <c r="M82" s="7">
        <v>8</v>
      </c>
      <c r="O82">
        <f>YEAR(NC[[#This Row],[Fecha]])</f>
        <v>2020</v>
      </c>
      <c r="P82">
        <f>MONTH(NC[[#This Row],[Fecha]])</f>
        <v>7</v>
      </c>
      <c r="Q82">
        <f>WEEKNUM(NC[[#This Row],[Fecha]],2)</f>
        <v>28</v>
      </c>
      <c r="R82" s="6">
        <v>44018</v>
      </c>
      <c r="S82" s="7" t="s">
        <v>53</v>
      </c>
      <c r="T82" s="7" t="s">
        <v>10</v>
      </c>
      <c r="U82" s="7">
        <v>80</v>
      </c>
      <c r="V82" s="7">
        <v>0</v>
      </c>
      <c r="AG82">
        <f>YEAR(CF[[#This Row],[Fecha]])</f>
        <v>2020</v>
      </c>
      <c r="AH82">
        <f>MONTH(CF[[#This Row],[Fecha]])</f>
        <v>1</v>
      </c>
      <c r="AI82">
        <f>WEEKNUM(CF[[#This Row],[Fecha]],2)</f>
        <v>1</v>
      </c>
      <c r="AJ82" s="25">
        <v>43831</v>
      </c>
      <c r="AK82" t="s">
        <v>89</v>
      </c>
      <c r="AL82" t="s">
        <v>94</v>
      </c>
      <c r="AM82" t="s">
        <v>128</v>
      </c>
      <c r="AN82">
        <v>19</v>
      </c>
      <c r="AO82">
        <v>125784.63999999998</v>
      </c>
    </row>
    <row r="83" spans="1:41" ht="15.75" x14ac:dyDescent="0.25">
      <c r="A83" s="10">
        <f>YEAR(VentaCerdo[[#This Row],[FECHA]])</f>
        <v>2020</v>
      </c>
      <c r="B83" s="5">
        <f>MONTH(VentaCerdo[[#This Row],[FECHA]])</f>
        <v>2</v>
      </c>
      <c r="C83" s="5">
        <f>WEEKNUM(VentaCerdo[[#This Row],[FECHA]],2)</f>
        <v>5</v>
      </c>
      <c r="D83" s="6">
        <v>43862</v>
      </c>
      <c r="E83" s="6" t="s">
        <v>10</v>
      </c>
      <c r="F83" s="7">
        <v>183199</v>
      </c>
      <c r="G83" s="7">
        <v>2409</v>
      </c>
      <c r="H83" s="7">
        <v>957</v>
      </c>
      <c r="I83" s="7">
        <v>20</v>
      </c>
      <c r="J83" s="8">
        <v>3787766.8999999994</v>
      </c>
      <c r="K83" s="8">
        <v>2412165.8090000027</v>
      </c>
      <c r="L83" s="7">
        <v>105</v>
      </c>
      <c r="M83" s="7">
        <v>5</v>
      </c>
      <c r="O83">
        <f>YEAR(NC[[#This Row],[Fecha]])</f>
        <v>2020</v>
      </c>
      <c r="P83">
        <f>MONTH(NC[[#This Row],[Fecha]])</f>
        <v>8</v>
      </c>
      <c r="Q83">
        <f>WEEKNUM(NC[[#This Row],[Fecha]],2)</f>
        <v>32</v>
      </c>
      <c r="R83" s="6">
        <v>44049</v>
      </c>
      <c r="S83" s="7" t="s">
        <v>53</v>
      </c>
      <c r="T83" s="7" t="s">
        <v>10</v>
      </c>
      <c r="U83" s="7">
        <v>86</v>
      </c>
      <c r="V83" s="7">
        <v>0</v>
      </c>
      <c r="AG83">
        <f>YEAR(CF[[#This Row],[Fecha]])</f>
        <v>2020</v>
      </c>
      <c r="AH83">
        <f>MONTH(CF[[#This Row],[Fecha]])</f>
        <v>2</v>
      </c>
      <c r="AI83">
        <f>WEEKNUM(CF[[#This Row],[Fecha]],2)</f>
        <v>5</v>
      </c>
      <c r="AJ83" s="25">
        <v>43862</v>
      </c>
      <c r="AK83" t="s">
        <v>89</v>
      </c>
      <c r="AL83" t="s">
        <v>94</v>
      </c>
      <c r="AM83" t="s">
        <v>128</v>
      </c>
      <c r="AN83">
        <v>21</v>
      </c>
      <c r="AO83">
        <v>139001.84</v>
      </c>
    </row>
    <row r="84" spans="1:41" ht="15.75" x14ac:dyDescent="0.25">
      <c r="A84" s="10">
        <f>YEAR(VentaCerdo[[#This Row],[FECHA]])</f>
        <v>2020</v>
      </c>
      <c r="B84" s="5">
        <f>MONTH(VentaCerdo[[#This Row],[FECHA]])</f>
        <v>3</v>
      </c>
      <c r="C84" s="5">
        <f>WEEKNUM(VentaCerdo[[#This Row],[FECHA]],2)</f>
        <v>9</v>
      </c>
      <c r="D84" s="6">
        <v>43891</v>
      </c>
      <c r="E84" s="6" t="s">
        <v>7</v>
      </c>
      <c r="F84" s="7">
        <v>48258.5</v>
      </c>
      <c r="G84" s="7">
        <v>110</v>
      </c>
      <c r="H84" s="7">
        <v>410</v>
      </c>
      <c r="I84" s="7">
        <v>1</v>
      </c>
      <c r="J84" s="8">
        <v>1413459.5</v>
      </c>
      <c r="K84" s="8">
        <v>1055628.085</v>
      </c>
      <c r="L84" s="7">
        <v>92</v>
      </c>
      <c r="M84" s="7">
        <v>1</v>
      </c>
      <c r="O84">
        <f>YEAR(NC[[#This Row],[Fecha]])</f>
        <v>2020</v>
      </c>
      <c r="P84">
        <f>MONTH(NC[[#This Row],[Fecha]])</f>
        <v>9</v>
      </c>
      <c r="Q84">
        <f>WEEKNUM(NC[[#This Row],[Fecha]],2)</f>
        <v>36</v>
      </c>
      <c r="R84" s="6">
        <v>44080</v>
      </c>
      <c r="S84" s="7" t="s">
        <v>53</v>
      </c>
      <c r="T84" s="7" t="s">
        <v>10</v>
      </c>
      <c r="U84" s="7">
        <v>85</v>
      </c>
      <c r="V84" s="7">
        <v>0</v>
      </c>
      <c r="AG84">
        <f>YEAR(CF[[#This Row],[Fecha]])</f>
        <v>2020</v>
      </c>
      <c r="AH84">
        <f>MONTH(CF[[#This Row],[Fecha]])</f>
        <v>3</v>
      </c>
      <c r="AI84">
        <f>WEEKNUM(CF[[#This Row],[Fecha]],2)</f>
        <v>9</v>
      </c>
      <c r="AJ84" s="25">
        <v>43891</v>
      </c>
      <c r="AK84" t="s">
        <v>89</v>
      </c>
      <c r="AL84" t="s">
        <v>94</v>
      </c>
      <c r="AM84" t="s">
        <v>128</v>
      </c>
      <c r="AN84">
        <v>18</v>
      </c>
      <c r="AO84">
        <v>119857.36</v>
      </c>
    </row>
    <row r="85" spans="1:41" ht="15.75" x14ac:dyDescent="0.25">
      <c r="A85" s="10">
        <f>YEAR(VentaCerdo[[#This Row],[FECHA]])</f>
        <v>2020</v>
      </c>
      <c r="B85" s="5">
        <f>MONTH(VentaCerdo[[#This Row],[FECHA]])</f>
        <v>3</v>
      </c>
      <c r="C85" s="5">
        <f>WEEKNUM(VentaCerdo[[#This Row],[FECHA]],2)</f>
        <v>9</v>
      </c>
      <c r="D85" s="6">
        <v>43891</v>
      </c>
      <c r="E85" s="6" t="s">
        <v>8</v>
      </c>
      <c r="F85" s="7">
        <v>92564.500000000015</v>
      </c>
      <c r="G85" s="7">
        <v>230</v>
      </c>
      <c r="H85" s="7">
        <v>790</v>
      </c>
      <c r="I85" s="7">
        <v>3</v>
      </c>
      <c r="J85" s="8">
        <v>2797480.3</v>
      </c>
      <c r="K85" s="8">
        <v>2276409.5000000014</v>
      </c>
      <c r="L85" s="7">
        <v>183</v>
      </c>
      <c r="M85" s="7">
        <v>2</v>
      </c>
      <c r="O85">
        <f>YEAR(NC[[#This Row],[Fecha]])</f>
        <v>2020</v>
      </c>
      <c r="P85">
        <f>MONTH(NC[[#This Row],[Fecha]])</f>
        <v>10</v>
      </c>
      <c r="Q85">
        <f>WEEKNUM(NC[[#This Row],[Fecha]],2)</f>
        <v>41</v>
      </c>
      <c r="R85" s="6">
        <v>44111</v>
      </c>
      <c r="S85" s="7" t="s">
        <v>53</v>
      </c>
      <c r="T85" s="7" t="s">
        <v>10</v>
      </c>
      <c r="U85" s="7">
        <v>54</v>
      </c>
      <c r="V85" s="7">
        <v>0</v>
      </c>
      <c r="AG85">
        <f>YEAR(CF[[#This Row],[Fecha]])</f>
        <v>2020</v>
      </c>
      <c r="AH85">
        <f>MONTH(CF[[#This Row],[Fecha]])</f>
        <v>4</v>
      </c>
      <c r="AI85">
        <f>WEEKNUM(CF[[#This Row],[Fecha]],2)</f>
        <v>14</v>
      </c>
      <c r="AJ85" s="25">
        <v>43922</v>
      </c>
      <c r="AK85" t="s">
        <v>89</v>
      </c>
      <c r="AL85" t="s">
        <v>94</v>
      </c>
      <c r="AM85" t="s">
        <v>128</v>
      </c>
      <c r="AN85">
        <v>13</v>
      </c>
      <c r="AO85">
        <v>92449.3</v>
      </c>
    </row>
    <row r="86" spans="1:41" ht="15.75" x14ac:dyDescent="0.25">
      <c r="A86" s="10">
        <f>YEAR(VentaCerdo[[#This Row],[FECHA]])</f>
        <v>2020</v>
      </c>
      <c r="B86" s="5">
        <f>MONTH(VentaCerdo[[#This Row],[FECHA]])</f>
        <v>3</v>
      </c>
      <c r="C86" s="5">
        <f>WEEKNUM(VentaCerdo[[#This Row],[FECHA]],2)</f>
        <v>9</v>
      </c>
      <c r="D86" s="6">
        <v>43891</v>
      </c>
      <c r="E86" s="6" t="s">
        <v>10</v>
      </c>
      <c r="F86" s="7">
        <v>210892.10000000006</v>
      </c>
      <c r="G86" s="7">
        <v>881</v>
      </c>
      <c r="H86" s="7">
        <v>1055</v>
      </c>
      <c r="I86" s="7">
        <v>9</v>
      </c>
      <c r="J86" s="8">
        <v>3980355.9499999993</v>
      </c>
      <c r="K86" s="8">
        <v>2931015.4810000011</v>
      </c>
      <c r="L86" s="7">
        <v>87</v>
      </c>
      <c r="M86" s="7">
        <v>1</v>
      </c>
      <c r="O86">
        <f>YEAR(NC[[#This Row],[Fecha]])</f>
        <v>2020</v>
      </c>
      <c r="P86">
        <f>MONTH(NC[[#This Row],[Fecha]])</f>
        <v>11</v>
      </c>
      <c r="Q86">
        <f>WEEKNUM(NC[[#This Row],[Fecha]],2)</f>
        <v>45</v>
      </c>
      <c r="R86" s="6">
        <v>44142</v>
      </c>
      <c r="S86" s="7" t="s">
        <v>53</v>
      </c>
      <c r="T86" s="7" t="s">
        <v>10</v>
      </c>
      <c r="U86" s="7">
        <v>73</v>
      </c>
      <c r="V86" s="7">
        <v>0</v>
      </c>
      <c r="AG86">
        <f>YEAR(CF[[#This Row],[Fecha]])</f>
        <v>2020</v>
      </c>
      <c r="AH86">
        <f>MONTH(CF[[#This Row],[Fecha]])</f>
        <v>5</v>
      </c>
      <c r="AI86">
        <f>WEEKNUM(CF[[#This Row],[Fecha]],2)</f>
        <v>18</v>
      </c>
      <c r="AJ86" s="25">
        <v>43952</v>
      </c>
      <c r="AK86" t="s">
        <v>89</v>
      </c>
      <c r="AL86" t="s">
        <v>94</v>
      </c>
      <c r="AM86" t="s">
        <v>128</v>
      </c>
      <c r="AN86">
        <v>12</v>
      </c>
      <c r="AO86">
        <v>89825.51</v>
      </c>
    </row>
    <row r="87" spans="1:41" ht="15.75" x14ac:dyDescent="0.25">
      <c r="A87" s="10">
        <f>YEAR(VentaCerdo[[#This Row],[FECHA]])</f>
        <v>2020</v>
      </c>
      <c r="B87" s="5">
        <f>MONTH(VentaCerdo[[#This Row],[FECHA]])</f>
        <v>4</v>
      </c>
      <c r="C87" s="5">
        <f>WEEKNUM(VentaCerdo[[#This Row],[FECHA]],2)</f>
        <v>14</v>
      </c>
      <c r="D87" s="6">
        <v>43922</v>
      </c>
      <c r="E87" s="6" t="s">
        <v>7</v>
      </c>
      <c r="F87" s="7">
        <v>45611.5</v>
      </c>
      <c r="G87" s="7">
        <v>70</v>
      </c>
      <c r="H87" s="7">
        <v>409</v>
      </c>
      <c r="I87" s="7">
        <v>1</v>
      </c>
      <c r="J87" s="8">
        <v>1142302.1299999999</v>
      </c>
      <c r="K87" s="8">
        <v>1133563.8960000002</v>
      </c>
      <c r="L87" s="7">
        <v>121</v>
      </c>
      <c r="M87" s="7">
        <v>1</v>
      </c>
      <c r="O87">
        <f>YEAR(NC[[#This Row],[Fecha]])</f>
        <v>2020</v>
      </c>
      <c r="P87">
        <f>MONTH(NC[[#This Row],[Fecha]])</f>
        <v>12</v>
      </c>
      <c r="Q87">
        <f>WEEKNUM(NC[[#This Row],[Fecha]],2)</f>
        <v>50</v>
      </c>
      <c r="R87" s="6">
        <v>44173</v>
      </c>
      <c r="S87" s="7" t="s">
        <v>53</v>
      </c>
      <c r="T87" s="7" t="s">
        <v>10</v>
      </c>
      <c r="U87" s="7">
        <v>140</v>
      </c>
      <c r="V87" s="7">
        <v>0</v>
      </c>
      <c r="AG87">
        <f>YEAR(CF[[#This Row],[Fecha]])</f>
        <v>2020</v>
      </c>
      <c r="AH87">
        <f>MONTH(CF[[#This Row],[Fecha]])</f>
        <v>6</v>
      </c>
      <c r="AI87">
        <f>WEEKNUM(CF[[#This Row],[Fecha]],2)</f>
        <v>23</v>
      </c>
      <c r="AJ87" s="25">
        <v>43983</v>
      </c>
      <c r="AK87" t="s">
        <v>89</v>
      </c>
      <c r="AL87" t="s">
        <v>94</v>
      </c>
      <c r="AM87" t="s">
        <v>128</v>
      </c>
      <c r="AN87">
        <v>28.4</v>
      </c>
      <c r="AO87">
        <v>2061931.3599999999</v>
      </c>
    </row>
    <row r="88" spans="1:41" ht="15.75" x14ac:dyDescent="0.25">
      <c r="A88" s="10">
        <f>YEAR(VentaCerdo[[#This Row],[FECHA]])</f>
        <v>2020</v>
      </c>
      <c r="B88" s="5">
        <f>MONTH(VentaCerdo[[#This Row],[FECHA]])</f>
        <v>4</v>
      </c>
      <c r="C88" s="5">
        <f>WEEKNUM(VentaCerdo[[#This Row],[FECHA]],2)</f>
        <v>14</v>
      </c>
      <c r="D88" s="6">
        <v>43922</v>
      </c>
      <c r="E88" s="6" t="s">
        <v>8</v>
      </c>
      <c r="F88" s="7">
        <v>114586.6</v>
      </c>
      <c r="G88" s="7">
        <v>2865.8</v>
      </c>
      <c r="H88" s="7">
        <v>946</v>
      </c>
      <c r="I88" s="7">
        <v>24</v>
      </c>
      <c r="J88" s="8">
        <v>2762566.8</v>
      </c>
      <c r="K88" s="8">
        <v>2701073.3750000019</v>
      </c>
      <c r="L88" s="7">
        <v>183</v>
      </c>
      <c r="M88" s="7">
        <v>5</v>
      </c>
      <c r="O88">
        <f>YEAR(NC[[#This Row],[Fecha]])</f>
        <v>2020</v>
      </c>
      <c r="P88">
        <f>MONTH(NC[[#This Row],[Fecha]])</f>
        <v>4</v>
      </c>
      <c r="Q88">
        <f>WEEKNUM(NC[[#This Row],[Fecha]],2)</f>
        <v>14</v>
      </c>
      <c r="R88" s="6">
        <v>43925</v>
      </c>
      <c r="S88" s="7" t="s">
        <v>54</v>
      </c>
      <c r="T88" s="7" t="s">
        <v>10</v>
      </c>
      <c r="U88" s="7">
        <v>26</v>
      </c>
      <c r="V88" s="7">
        <v>59975.37</v>
      </c>
      <c r="AG88">
        <f>YEAR(CF[[#This Row],[Fecha]])</f>
        <v>2020</v>
      </c>
      <c r="AH88">
        <f>MONTH(CF[[#This Row],[Fecha]])</f>
        <v>7</v>
      </c>
      <c r="AI88">
        <f>WEEKNUM(CF[[#This Row],[Fecha]],2)</f>
        <v>27</v>
      </c>
      <c r="AJ88" s="25">
        <v>44013</v>
      </c>
      <c r="AK88" t="s">
        <v>89</v>
      </c>
      <c r="AL88" t="s">
        <v>94</v>
      </c>
      <c r="AM88" t="s">
        <v>128</v>
      </c>
      <c r="AN88">
        <v>11</v>
      </c>
      <c r="AO88">
        <v>82170.67</v>
      </c>
    </row>
    <row r="89" spans="1:41" ht="15.75" x14ac:dyDescent="0.25">
      <c r="A89" s="10">
        <f>YEAR(VentaCerdo[[#This Row],[FECHA]])</f>
        <v>2020</v>
      </c>
      <c r="B89" s="5">
        <f>MONTH(VentaCerdo[[#This Row],[FECHA]])</f>
        <v>4</v>
      </c>
      <c r="C89" s="5">
        <f>WEEKNUM(VentaCerdo[[#This Row],[FECHA]],2)</f>
        <v>14</v>
      </c>
      <c r="D89" s="6">
        <v>43922</v>
      </c>
      <c r="E89" s="6" t="s">
        <v>9</v>
      </c>
      <c r="F89" s="7">
        <v>26268</v>
      </c>
      <c r="G89" s="7">
        <v>0</v>
      </c>
      <c r="H89" s="7">
        <v>216</v>
      </c>
      <c r="I89" s="7">
        <v>0</v>
      </c>
      <c r="J89" s="8">
        <v>617539</v>
      </c>
      <c r="K89" s="8">
        <v>644169.00899999996</v>
      </c>
      <c r="L89" s="7">
        <v>3</v>
      </c>
      <c r="M89" s="7">
        <v>0</v>
      </c>
      <c r="O89">
        <f>YEAR(NC[[#This Row],[Fecha]])</f>
        <v>2020</v>
      </c>
      <c r="P89">
        <f>MONTH(NC[[#This Row],[Fecha]])</f>
        <v>5</v>
      </c>
      <c r="Q89">
        <f>WEEKNUM(NC[[#This Row],[Fecha]],2)</f>
        <v>19</v>
      </c>
      <c r="R89" s="6">
        <v>43956</v>
      </c>
      <c r="S89" s="7" t="s">
        <v>54</v>
      </c>
      <c r="T89" s="7" t="s">
        <v>10</v>
      </c>
      <c r="U89" s="7">
        <v>6</v>
      </c>
      <c r="V89" s="7">
        <v>15630</v>
      </c>
      <c r="AG89">
        <f>YEAR(CF[[#This Row],[Fecha]])</f>
        <v>2020</v>
      </c>
      <c r="AH89">
        <f>MONTH(CF[[#This Row],[Fecha]])</f>
        <v>8</v>
      </c>
      <c r="AI89">
        <f>WEEKNUM(CF[[#This Row],[Fecha]],2)</f>
        <v>31</v>
      </c>
      <c r="AJ89" s="25">
        <v>44044</v>
      </c>
      <c r="AK89" t="s">
        <v>89</v>
      </c>
      <c r="AL89" t="s">
        <v>94</v>
      </c>
      <c r="AM89" t="s">
        <v>128</v>
      </c>
      <c r="AN89">
        <v>20</v>
      </c>
      <c r="AO89">
        <v>148467.72999999998</v>
      </c>
    </row>
    <row r="90" spans="1:41" ht="15.75" x14ac:dyDescent="0.25">
      <c r="A90" s="10">
        <f>YEAR(VentaCerdo[[#This Row],[FECHA]])</f>
        <v>2020</v>
      </c>
      <c r="B90" s="5">
        <f>MONTH(VentaCerdo[[#This Row],[FECHA]])</f>
        <v>4</v>
      </c>
      <c r="C90" s="5">
        <f>WEEKNUM(VentaCerdo[[#This Row],[FECHA]],2)</f>
        <v>14</v>
      </c>
      <c r="D90" s="6">
        <v>43922</v>
      </c>
      <c r="E90" s="6" t="s">
        <v>10</v>
      </c>
      <c r="F90" s="7">
        <v>169573.20000000004</v>
      </c>
      <c r="G90" s="7">
        <v>25736.699999999997</v>
      </c>
      <c r="H90" s="7">
        <v>753</v>
      </c>
      <c r="I90" s="7">
        <v>82</v>
      </c>
      <c r="J90" s="8">
        <v>2059933.0499999998</v>
      </c>
      <c r="K90" s="8">
        <v>1908886.8270000003</v>
      </c>
      <c r="L90" s="7">
        <v>90</v>
      </c>
      <c r="M90" s="7">
        <v>13</v>
      </c>
      <c r="O90">
        <f>YEAR(NC[[#This Row],[Fecha]])</f>
        <v>2020</v>
      </c>
      <c r="P90">
        <f>MONTH(NC[[#This Row],[Fecha]])</f>
        <v>8</v>
      </c>
      <c r="Q90">
        <f>WEEKNUM(NC[[#This Row],[Fecha]],2)</f>
        <v>32</v>
      </c>
      <c r="R90" s="6">
        <v>44049</v>
      </c>
      <c r="S90" s="7" t="s">
        <v>54</v>
      </c>
      <c r="T90" s="7" t="s">
        <v>10</v>
      </c>
      <c r="U90" s="7">
        <v>16</v>
      </c>
      <c r="V90" s="7">
        <v>0</v>
      </c>
      <c r="AG90">
        <f>YEAR(CF[[#This Row],[Fecha]])</f>
        <v>2020</v>
      </c>
      <c r="AH90">
        <f>MONTH(CF[[#This Row],[Fecha]])</f>
        <v>9</v>
      </c>
      <c r="AI90">
        <f>WEEKNUM(CF[[#This Row],[Fecha]],2)</f>
        <v>36</v>
      </c>
      <c r="AJ90" s="25">
        <v>44075</v>
      </c>
      <c r="AK90" t="s">
        <v>89</v>
      </c>
      <c r="AL90" t="s">
        <v>94</v>
      </c>
      <c r="AM90" t="s">
        <v>128</v>
      </c>
      <c r="AN90">
        <v>9</v>
      </c>
      <c r="AO90">
        <v>66442.080000000002</v>
      </c>
    </row>
    <row r="91" spans="1:41" ht="15.75" x14ac:dyDescent="0.25">
      <c r="A91" s="10">
        <f>YEAR(VentaCerdo[[#This Row],[FECHA]])</f>
        <v>2020</v>
      </c>
      <c r="B91" s="5">
        <f>MONTH(VentaCerdo[[#This Row],[FECHA]])</f>
        <v>5</v>
      </c>
      <c r="C91" s="5">
        <f>WEEKNUM(VentaCerdo[[#This Row],[FECHA]],2)</f>
        <v>18</v>
      </c>
      <c r="D91" s="6">
        <v>43952</v>
      </c>
      <c r="E91" s="6" t="s">
        <v>7</v>
      </c>
      <c r="F91" s="7">
        <v>40372</v>
      </c>
      <c r="G91" s="7">
        <v>2281</v>
      </c>
      <c r="H91" s="7">
        <v>348</v>
      </c>
      <c r="I91" s="7">
        <v>20</v>
      </c>
      <c r="J91" s="8">
        <v>891335.25</v>
      </c>
      <c r="K91" s="8">
        <v>884684.103</v>
      </c>
      <c r="L91" s="7">
        <v>104</v>
      </c>
      <c r="M91" s="7">
        <v>1</v>
      </c>
      <c r="O91">
        <f>YEAR(NC[[#This Row],[Fecha]])</f>
        <v>2020</v>
      </c>
      <c r="P91">
        <f>MONTH(NC[[#This Row],[Fecha]])</f>
        <v>7</v>
      </c>
      <c r="Q91">
        <f>WEEKNUM(NC[[#This Row],[Fecha]],2)</f>
        <v>28</v>
      </c>
      <c r="R91" s="6">
        <v>44018</v>
      </c>
      <c r="S91" s="7" t="s">
        <v>54</v>
      </c>
      <c r="T91" s="7" t="s">
        <v>7</v>
      </c>
      <c r="U91" s="7">
        <v>3</v>
      </c>
      <c r="V91" s="7">
        <v>0</v>
      </c>
      <c r="AG91">
        <f>YEAR(CF[[#This Row],[Fecha]])</f>
        <v>2020</v>
      </c>
      <c r="AH91">
        <f>MONTH(CF[[#This Row],[Fecha]])</f>
        <v>10</v>
      </c>
      <c r="AI91">
        <f>WEEKNUM(CF[[#This Row],[Fecha]],2)</f>
        <v>40</v>
      </c>
      <c r="AJ91" s="25">
        <v>44105</v>
      </c>
      <c r="AK91" t="s">
        <v>89</v>
      </c>
      <c r="AL91" t="s">
        <v>94</v>
      </c>
      <c r="AM91" t="s">
        <v>128</v>
      </c>
      <c r="AN91">
        <v>14</v>
      </c>
      <c r="AO91">
        <v>104280.81</v>
      </c>
    </row>
    <row r="92" spans="1:41" ht="15.75" x14ac:dyDescent="0.25">
      <c r="A92" s="10">
        <f>YEAR(VentaCerdo[[#This Row],[FECHA]])</f>
        <v>2020</v>
      </c>
      <c r="B92" s="5">
        <f>MONTH(VentaCerdo[[#This Row],[FECHA]])</f>
        <v>5</v>
      </c>
      <c r="C92" s="5">
        <f>WEEKNUM(VentaCerdo[[#This Row],[FECHA]],2)</f>
        <v>18</v>
      </c>
      <c r="D92" s="6">
        <v>43952</v>
      </c>
      <c r="E92" s="6" t="s">
        <v>8</v>
      </c>
      <c r="F92" s="7">
        <v>132678.56000000006</v>
      </c>
      <c r="G92" s="7">
        <v>523.20000000000005</v>
      </c>
      <c r="H92" s="7">
        <v>1152</v>
      </c>
      <c r="I92" s="7">
        <v>5</v>
      </c>
      <c r="J92" s="8">
        <v>2998836.9999999995</v>
      </c>
      <c r="K92" s="8">
        <v>3288043.5929999934</v>
      </c>
      <c r="L92" s="7">
        <v>244</v>
      </c>
      <c r="M92" s="7">
        <v>2</v>
      </c>
      <c r="O92">
        <f>YEAR(NC[[#This Row],[Fecha]])</f>
        <v>2020</v>
      </c>
      <c r="P92">
        <f>MONTH(NC[[#This Row],[Fecha]])</f>
        <v>10</v>
      </c>
      <c r="Q92">
        <f>WEEKNUM(NC[[#This Row],[Fecha]],2)</f>
        <v>41</v>
      </c>
      <c r="R92" s="6">
        <v>44111</v>
      </c>
      <c r="S92" s="7" t="s">
        <v>54</v>
      </c>
      <c r="T92" s="7" t="s">
        <v>7</v>
      </c>
      <c r="U92" s="7">
        <v>1</v>
      </c>
      <c r="V92" s="7">
        <v>0</v>
      </c>
      <c r="AG92">
        <f>YEAR(CF[[#This Row],[Fecha]])</f>
        <v>2020</v>
      </c>
      <c r="AH92">
        <f>MONTH(CF[[#This Row],[Fecha]])</f>
        <v>11</v>
      </c>
      <c r="AI92">
        <f>WEEKNUM(CF[[#This Row],[Fecha]],2)</f>
        <v>44</v>
      </c>
      <c r="AJ92" s="25">
        <v>44136</v>
      </c>
      <c r="AK92" t="s">
        <v>89</v>
      </c>
      <c r="AL92" t="s">
        <v>94</v>
      </c>
      <c r="AM92" t="s">
        <v>128</v>
      </c>
      <c r="AN92">
        <v>10</v>
      </c>
      <c r="AO92">
        <v>77188.05</v>
      </c>
    </row>
    <row r="93" spans="1:41" ht="15.75" x14ac:dyDescent="0.25">
      <c r="A93" s="10">
        <f>YEAR(VentaCerdo[[#This Row],[FECHA]])</f>
        <v>2020</v>
      </c>
      <c r="B93" s="5">
        <f>MONTH(VentaCerdo[[#This Row],[FECHA]])</f>
        <v>5</v>
      </c>
      <c r="C93" s="5">
        <f>WEEKNUM(VentaCerdo[[#This Row],[FECHA]],2)</f>
        <v>18</v>
      </c>
      <c r="D93" s="6">
        <v>43952</v>
      </c>
      <c r="E93" s="6" t="s">
        <v>9</v>
      </c>
      <c r="F93" s="7">
        <v>59524</v>
      </c>
      <c r="G93" s="7">
        <v>204</v>
      </c>
      <c r="H93" s="7">
        <v>522</v>
      </c>
      <c r="I93" s="7">
        <v>2</v>
      </c>
      <c r="J93" s="8">
        <v>1355791.5</v>
      </c>
      <c r="K93" s="8">
        <v>1495532.9779999999</v>
      </c>
      <c r="L93" s="7">
        <v>45</v>
      </c>
      <c r="M93" s="7">
        <v>1</v>
      </c>
      <c r="O93">
        <f>YEAR(NC[[#This Row],[Fecha]])</f>
        <v>2020</v>
      </c>
      <c r="P93">
        <f>MONTH(NC[[#This Row],[Fecha]])</f>
        <v>12</v>
      </c>
      <c r="Q93">
        <f>WEEKNUM(NC[[#This Row],[Fecha]],2)</f>
        <v>50</v>
      </c>
      <c r="R93" s="6">
        <v>44173</v>
      </c>
      <c r="S93" s="7" t="s">
        <v>54</v>
      </c>
      <c r="T93" s="7" t="s">
        <v>7</v>
      </c>
      <c r="U93" s="7">
        <v>6</v>
      </c>
      <c r="V93" s="7">
        <v>0</v>
      </c>
      <c r="AG93">
        <f>YEAR(CF[[#This Row],[Fecha]])</f>
        <v>2020</v>
      </c>
      <c r="AH93">
        <f>MONTH(CF[[#This Row],[Fecha]])</f>
        <v>12</v>
      </c>
      <c r="AI93">
        <f>WEEKNUM(CF[[#This Row],[Fecha]],2)</f>
        <v>49</v>
      </c>
      <c r="AJ93" s="25">
        <v>44166</v>
      </c>
      <c r="AK93" t="s">
        <v>89</v>
      </c>
      <c r="AL93" t="s">
        <v>94</v>
      </c>
      <c r="AM93" t="s">
        <v>128</v>
      </c>
      <c r="AN93">
        <v>13</v>
      </c>
      <c r="AO93">
        <v>102328.45000000001</v>
      </c>
    </row>
    <row r="94" spans="1:41" ht="15.75" x14ac:dyDescent="0.25">
      <c r="A94" s="10">
        <f>YEAR(VentaCerdo[[#This Row],[FECHA]])</f>
        <v>2020</v>
      </c>
      <c r="B94" s="5">
        <f>MONTH(VentaCerdo[[#This Row],[FECHA]])</f>
        <v>5</v>
      </c>
      <c r="C94" s="5">
        <f>WEEKNUM(VentaCerdo[[#This Row],[FECHA]],2)</f>
        <v>18</v>
      </c>
      <c r="D94" s="6">
        <v>43952</v>
      </c>
      <c r="E94" s="6" t="s">
        <v>10</v>
      </c>
      <c r="F94" s="7">
        <v>170732.4</v>
      </c>
      <c r="G94" s="7">
        <v>104989.2</v>
      </c>
      <c r="H94" s="7">
        <v>413</v>
      </c>
      <c r="I94" s="7">
        <v>115</v>
      </c>
      <c r="J94" s="8">
        <v>788313.35000000009</v>
      </c>
      <c r="K94" s="8">
        <v>997438.52599999972</v>
      </c>
      <c r="L94" s="7">
        <v>54</v>
      </c>
      <c r="M94" s="7">
        <v>12</v>
      </c>
      <c r="O94">
        <f>YEAR(NC[[#This Row],[Fecha]])</f>
        <v>2020</v>
      </c>
      <c r="P94">
        <f>MONTH(NC[[#This Row],[Fecha]])</f>
        <v>4</v>
      </c>
      <c r="Q94">
        <f>WEEKNUM(NC[[#This Row],[Fecha]],2)</f>
        <v>14</v>
      </c>
      <c r="R94" s="6">
        <v>43925</v>
      </c>
      <c r="S94" s="7" t="s">
        <v>54</v>
      </c>
      <c r="T94" s="7" t="s">
        <v>8</v>
      </c>
      <c r="U94" s="7">
        <v>1</v>
      </c>
      <c r="V94" s="7">
        <v>0</v>
      </c>
      <c r="AG94">
        <f>YEAR(CF[[#This Row],[Fecha]])</f>
        <v>2018</v>
      </c>
      <c r="AH94">
        <f>MONTH(CF[[#This Row],[Fecha]])</f>
        <v>12</v>
      </c>
      <c r="AI94">
        <f>WEEKNUM(CF[[#This Row],[Fecha]],2)</f>
        <v>48</v>
      </c>
      <c r="AJ94" s="25">
        <v>43435</v>
      </c>
      <c r="AK94" t="s">
        <v>89</v>
      </c>
      <c r="AL94" t="s">
        <v>96</v>
      </c>
      <c r="AM94" t="s">
        <v>128</v>
      </c>
      <c r="AN94">
        <v>31</v>
      </c>
      <c r="AO94">
        <v>212426.11999999997</v>
      </c>
    </row>
    <row r="95" spans="1:41" ht="15.75" x14ac:dyDescent="0.25">
      <c r="A95" s="10">
        <f>YEAR(VentaCerdo[[#This Row],[FECHA]])</f>
        <v>2020</v>
      </c>
      <c r="B95" s="5">
        <f>MONTH(VentaCerdo[[#This Row],[FECHA]])</f>
        <v>6</v>
      </c>
      <c r="C95" s="5">
        <f>WEEKNUM(VentaCerdo[[#This Row],[FECHA]],2)</f>
        <v>23</v>
      </c>
      <c r="D95" s="6">
        <v>43983</v>
      </c>
      <c r="E95" s="6" t="s">
        <v>7</v>
      </c>
      <c r="F95" s="7">
        <v>81598</v>
      </c>
      <c r="G95" s="7">
        <v>10369</v>
      </c>
      <c r="H95" s="7">
        <v>740</v>
      </c>
      <c r="I95" s="7">
        <v>92</v>
      </c>
      <c r="J95" s="8">
        <v>1922694.15</v>
      </c>
      <c r="K95" s="8">
        <v>1673301.7620000015</v>
      </c>
      <c r="L95" s="7">
        <v>191</v>
      </c>
      <c r="M95" s="7">
        <v>8</v>
      </c>
      <c r="O95">
        <f>YEAR(NC[[#This Row],[Fecha]])</f>
        <v>2020</v>
      </c>
      <c r="P95">
        <f>MONTH(NC[[#This Row],[Fecha]])</f>
        <v>6</v>
      </c>
      <c r="Q95">
        <f>WEEKNUM(NC[[#This Row],[Fecha]],2)</f>
        <v>23</v>
      </c>
      <c r="R95" s="6">
        <v>43987</v>
      </c>
      <c r="S95" s="7" t="s">
        <v>54</v>
      </c>
      <c r="T95" s="7" t="s">
        <v>8</v>
      </c>
      <c r="U95" s="7">
        <v>13</v>
      </c>
      <c r="V95" s="7">
        <v>0</v>
      </c>
      <c r="AG95">
        <f>YEAR(CF[[#This Row],[Fecha]])</f>
        <v>2019</v>
      </c>
      <c r="AH95">
        <f>MONTH(CF[[#This Row],[Fecha]])</f>
        <v>1</v>
      </c>
      <c r="AI95">
        <f>WEEKNUM(CF[[#This Row],[Fecha]],2)</f>
        <v>1</v>
      </c>
      <c r="AJ95" s="25">
        <v>43466</v>
      </c>
      <c r="AK95" t="s">
        <v>89</v>
      </c>
      <c r="AL95" t="s">
        <v>96</v>
      </c>
      <c r="AM95" t="s">
        <v>128</v>
      </c>
      <c r="AN95">
        <v>23</v>
      </c>
      <c r="AO95">
        <v>151912.93</v>
      </c>
    </row>
    <row r="96" spans="1:41" ht="15.75" x14ac:dyDescent="0.25">
      <c r="A96" s="10">
        <f>YEAR(VentaCerdo[[#This Row],[FECHA]])</f>
        <v>2020</v>
      </c>
      <c r="B96" s="5">
        <f>MONTH(VentaCerdo[[#This Row],[FECHA]])</f>
        <v>6</v>
      </c>
      <c r="C96" s="5">
        <f>WEEKNUM(VentaCerdo[[#This Row],[FECHA]],2)</f>
        <v>23</v>
      </c>
      <c r="D96" s="6">
        <v>43983</v>
      </c>
      <c r="E96" s="6" t="s">
        <v>8</v>
      </c>
      <c r="F96" s="7">
        <v>133937.50000000003</v>
      </c>
      <c r="G96" s="7">
        <v>9905.2000000000007</v>
      </c>
      <c r="H96" s="7">
        <v>1188</v>
      </c>
      <c r="I96" s="7">
        <v>76</v>
      </c>
      <c r="J96" s="8">
        <v>3525671.6999999988</v>
      </c>
      <c r="K96" s="8">
        <v>3345550.495999997</v>
      </c>
      <c r="L96" s="7">
        <v>220</v>
      </c>
      <c r="M96" s="7">
        <v>10</v>
      </c>
      <c r="O96">
        <f>YEAR(NC[[#This Row],[Fecha]])</f>
        <v>2020</v>
      </c>
      <c r="P96">
        <f>MONTH(NC[[#This Row],[Fecha]])</f>
        <v>10</v>
      </c>
      <c r="Q96">
        <f>WEEKNUM(NC[[#This Row],[Fecha]],2)</f>
        <v>41</v>
      </c>
      <c r="R96" s="6">
        <v>44111</v>
      </c>
      <c r="S96" s="7" t="s">
        <v>54</v>
      </c>
      <c r="T96" s="7" t="s">
        <v>8</v>
      </c>
      <c r="U96" s="7">
        <v>1</v>
      </c>
      <c r="V96" s="7">
        <v>78771</v>
      </c>
      <c r="AG96">
        <f>YEAR(CF[[#This Row],[Fecha]])</f>
        <v>2019</v>
      </c>
      <c r="AH96">
        <f>MONTH(CF[[#This Row],[Fecha]])</f>
        <v>2</v>
      </c>
      <c r="AI96">
        <f>WEEKNUM(CF[[#This Row],[Fecha]],2)</f>
        <v>5</v>
      </c>
      <c r="AJ96" s="25">
        <v>43497</v>
      </c>
      <c r="AK96" t="s">
        <v>89</v>
      </c>
      <c r="AL96" t="s">
        <v>96</v>
      </c>
      <c r="AM96" t="s">
        <v>128</v>
      </c>
      <c r="AN96">
        <v>3</v>
      </c>
      <c r="AO96">
        <v>19402.650000000001</v>
      </c>
    </row>
    <row r="97" spans="1:41" ht="15.75" x14ac:dyDescent="0.25">
      <c r="A97" s="10">
        <f>YEAR(VentaCerdo[[#This Row],[FECHA]])</f>
        <v>2020</v>
      </c>
      <c r="B97" s="5">
        <f>MONTH(VentaCerdo[[#This Row],[FECHA]])</f>
        <v>6</v>
      </c>
      <c r="C97" s="5">
        <f>WEEKNUM(VentaCerdo[[#This Row],[FECHA]],2)</f>
        <v>23</v>
      </c>
      <c r="D97" s="6">
        <v>43983</v>
      </c>
      <c r="E97" s="6" t="s">
        <v>9</v>
      </c>
      <c r="F97" s="7">
        <v>37223.300000000003</v>
      </c>
      <c r="G97" s="7">
        <v>0</v>
      </c>
      <c r="H97" s="7">
        <v>329</v>
      </c>
      <c r="I97" s="7">
        <v>0</v>
      </c>
      <c r="J97" s="8">
        <v>983291.95</v>
      </c>
      <c r="K97" s="8">
        <v>839000.0399999998</v>
      </c>
      <c r="L97" s="7">
        <v>33</v>
      </c>
      <c r="M97" s="7">
        <v>0</v>
      </c>
      <c r="O97">
        <f>YEAR(NC[[#This Row],[Fecha]])</f>
        <v>2020</v>
      </c>
      <c r="P97">
        <f>MONTH(NC[[#This Row],[Fecha]])</f>
        <v>11</v>
      </c>
      <c r="Q97">
        <f>WEEKNUM(NC[[#This Row],[Fecha]],2)</f>
        <v>45</v>
      </c>
      <c r="R97" s="6">
        <v>44142</v>
      </c>
      <c r="S97" s="7" t="s">
        <v>54</v>
      </c>
      <c r="T97" s="7" t="s">
        <v>8</v>
      </c>
      <c r="U97" s="7">
        <v>1</v>
      </c>
      <c r="V97" s="7">
        <v>0</v>
      </c>
      <c r="AG97">
        <f>YEAR(CF[[#This Row],[Fecha]])</f>
        <v>2019</v>
      </c>
      <c r="AH97">
        <f>MONTH(CF[[#This Row],[Fecha]])</f>
        <v>3</v>
      </c>
      <c r="AI97">
        <f>WEEKNUM(CF[[#This Row],[Fecha]],2)</f>
        <v>9</v>
      </c>
      <c r="AJ97" s="25">
        <v>43525</v>
      </c>
      <c r="AK97" t="s">
        <v>89</v>
      </c>
      <c r="AL97" t="s">
        <v>96</v>
      </c>
      <c r="AM97" t="s">
        <v>128</v>
      </c>
      <c r="AN97">
        <v>18</v>
      </c>
      <c r="AO97">
        <v>116241.04000000001</v>
      </c>
    </row>
    <row r="98" spans="1:41" ht="15.75" x14ac:dyDescent="0.25">
      <c r="A98" s="10">
        <f>YEAR(VentaCerdo[[#This Row],[FECHA]])</f>
        <v>2020</v>
      </c>
      <c r="B98" s="5">
        <f>MONTH(VentaCerdo[[#This Row],[FECHA]])</f>
        <v>6</v>
      </c>
      <c r="C98" s="5">
        <f>WEEKNUM(VentaCerdo[[#This Row],[FECHA]],2)</f>
        <v>23</v>
      </c>
      <c r="D98" s="6">
        <v>43983</v>
      </c>
      <c r="E98" s="6" t="s">
        <v>10</v>
      </c>
      <c r="F98" s="7">
        <v>115390.59999999998</v>
      </c>
      <c r="G98" s="7">
        <v>12797.5</v>
      </c>
      <c r="H98" s="7">
        <v>464</v>
      </c>
      <c r="I98" s="7">
        <v>52</v>
      </c>
      <c r="J98" s="8">
        <v>1172089.6500000004</v>
      </c>
      <c r="K98" s="8">
        <v>1296109.5170000002</v>
      </c>
      <c r="L98" s="7">
        <v>48</v>
      </c>
      <c r="M98" s="7">
        <v>3</v>
      </c>
      <c r="O98">
        <f>YEAR(NC[[#This Row],[Fecha]])</f>
        <v>2020</v>
      </c>
      <c r="P98">
        <f>MONTH(NC[[#This Row],[Fecha]])</f>
        <v>12</v>
      </c>
      <c r="Q98">
        <f>WEEKNUM(NC[[#This Row],[Fecha]],2)</f>
        <v>50</v>
      </c>
      <c r="R98" s="6">
        <v>44173</v>
      </c>
      <c r="S98" s="7" t="s">
        <v>54</v>
      </c>
      <c r="T98" s="7" t="s">
        <v>9</v>
      </c>
      <c r="U98" s="7">
        <v>14</v>
      </c>
      <c r="V98" s="7">
        <v>0</v>
      </c>
      <c r="AG98">
        <f>YEAR(CF[[#This Row],[Fecha]])</f>
        <v>2019</v>
      </c>
      <c r="AH98">
        <f>MONTH(CF[[#This Row],[Fecha]])</f>
        <v>4</v>
      </c>
      <c r="AI98">
        <f>WEEKNUM(CF[[#This Row],[Fecha]],2)</f>
        <v>14</v>
      </c>
      <c r="AJ98" s="25">
        <v>43556</v>
      </c>
      <c r="AK98" t="s">
        <v>89</v>
      </c>
      <c r="AL98" t="s">
        <v>96</v>
      </c>
      <c r="AM98" t="s">
        <v>128</v>
      </c>
      <c r="AN98">
        <v>37</v>
      </c>
      <c r="AO98">
        <v>242965.28999999998</v>
      </c>
    </row>
    <row r="99" spans="1:41" ht="15.75" x14ac:dyDescent="0.25">
      <c r="A99" s="10">
        <f>YEAR(VentaCerdo[[#This Row],[FECHA]])</f>
        <v>2020</v>
      </c>
      <c r="B99" s="5">
        <f>MONTH(VentaCerdo[[#This Row],[FECHA]])</f>
        <v>7</v>
      </c>
      <c r="C99" s="5">
        <f>WEEKNUM(VentaCerdo[[#This Row],[FECHA]],2)</f>
        <v>27</v>
      </c>
      <c r="D99" s="6">
        <v>44013</v>
      </c>
      <c r="E99" s="6" t="s">
        <v>7</v>
      </c>
      <c r="F99" s="7">
        <v>41804.5</v>
      </c>
      <c r="G99" s="7">
        <v>1478.5</v>
      </c>
      <c r="H99" s="7">
        <v>396</v>
      </c>
      <c r="I99" s="7">
        <v>13</v>
      </c>
      <c r="J99" s="8">
        <v>1335047</v>
      </c>
      <c r="K99" s="8">
        <v>1150520.3879999991</v>
      </c>
      <c r="L99" s="7">
        <v>122</v>
      </c>
      <c r="M99" s="7">
        <v>5</v>
      </c>
      <c r="O99">
        <f>YEAR(NC[[#This Row],[Fecha]])</f>
        <v>2021</v>
      </c>
      <c r="P99">
        <f>MONTH(NC[[#This Row],[Fecha]])</f>
        <v>1</v>
      </c>
      <c r="Q99">
        <f>WEEKNUM(NC[[#This Row],[Fecha]],2)</f>
        <v>2</v>
      </c>
      <c r="R99" s="51">
        <v>44202</v>
      </c>
      <c r="S99" s="52" t="s">
        <v>54</v>
      </c>
      <c r="T99" s="7" t="s">
        <v>8</v>
      </c>
      <c r="U99" s="7">
        <v>2</v>
      </c>
      <c r="V99" s="7">
        <v>0</v>
      </c>
      <c r="AG99">
        <f>YEAR(CF[[#This Row],[Fecha]])</f>
        <v>2019</v>
      </c>
      <c r="AH99">
        <f>MONTH(CF[[#This Row],[Fecha]])</f>
        <v>5</v>
      </c>
      <c r="AI99">
        <f>WEEKNUM(CF[[#This Row],[Fecha]],2)</f>
        <v>18</v>
      </c>
      <c r="AJ99" s="25">
        <v>43586</v>
      </c>
      <c r="AK99" t="s">
        <v>89</v>
      </c>
      <c r="AL99" t="s">
        <v>96</v>
      </c>
      <c r="AM99" t="s">
        <v>128</v>
      </c>
      <c r="AN99">
        <v>25</v>
      </c>
      <c r="AO99">
        <v>164270.08000000002</v>
      </c>
    </row>
    <row r="100" spans="1:41" ht="15.75" x14ac:dyDescent="0.25">
      <c r="A100" s="10">
        <f>YEAR(VentaCerdo[[#This Row],[FECHA]])</f>
        <v>2020</v>
      </c>
      <c r="B100" s="5">
        <f>MONTH(VentaCerdo[[#This Row],[FECHA]])</f>
        <v>7</v>
      </c>
      <c r="C100" s="5">
        <f>WEEKNUM(VentaCerdo[[#This Row],[FECHA]],2)</f>
        <v>27</v>
      </c>
      <c r="D100" s="6">
        <v>44013</v>
      </c>
      <c r="E100" s="6" t="s">
        <v>8</v>
      </c>
      <c r="F100" s="7">
        <v>113533.99999999997</v>
      </c>
      <c r="G100" s="7">
        <v>2875</v>
      </c>
      <c r="H100" s="7">
        <v>1065</v>
      </c>
      <c r="I100" s="7">
        <v>27</v>
      </c>
      <c r="J100" s="8">
        <v>3485641.0999999996</v>
      </c>
      <c r="K100" s="8">
        <v>3135764.18</v>
      </c>
      <c r="L100" s="7">
        <v>256</v>
      </c>
      <c r="M100" s="7">
        <v>4</v>
      </c>
      <c r="O100" s="53">
        <f>YEAR(NC[[#This Row],[Fecha]])</f>
        <v>2021</v>
      </c>
      <c r="P100" s="53">
        <f>MONTH(NC[[#This Row],[Fecha]])</f>
        <v>1</v>
      </c>
      <c r="Q100" s="53">
        <f>WEEKNUM(NC[[#This Row],[Fecha]],2)</f>
        <v>2</v>
      </c>
      <c r="R100" s="54">
        <v>44203</v>
      </c>
      <c r="S100" s="55" t="s">
        <v>53</v>
      </c>
      <c r="T100" s="56" t="s">
        <v>10</v>
      </c>
      <c r="U100" s="56">
        <v>11</v>
      </c>
      <c r="V100" s="56">
        <v>0</v>
      </c>
      <c r="AG100">
        <f>YEAR(CF[[#This Row],[Fecha]])</f>
        <v>2019</v>
      </c>
      <c r="AH100">
        <f>MONTH(CF[[#This Row],[Fecha]])</f>
        <v>6</v>
      </c>
      <c r="AI100">
        <f>WEEKNUM(CF[[#This Row],[Fecha]],2)</f>
        <v>22</v>
      </c>
      <c r="AJ100" s="25">
        <v>43617</v>
      </c>
      <c r="AK100" t="s">
        <v>89</v>
      </c>
      <c r="AL100" t="s">
        <v>96</v>
      </c>
      <c r="AM100" t="s">
        <v>128</v>
      </c>
      <c r="AN100">
        <v>25</v>
      </c>
      <c r="AO100">
        <v>165951.53</v>
      </c>
    </row>
    <row r="101" spans="1:41" ht="15.75" x14ac:dyDescent="0.25">
      <c r="A101" s="10">
        <f>YEAR(VentaCerdo[[#This Row],[FECHA]])</f>
        <v>2020</v>
      </c>
      <c r="B101" s="5">
        <f>MONTH(VentaCerdo[[#This Row],[FECHA]])</f>
        <v>7</v>
      </c>
      <c r="C101" s="5">
        <f>WEEKNUM(VentaCerdo[[#This Row],[FECHA]],2)</f>
        <v>27</v>
      </c>
      <c r="D101" s="6">
        <v>44013</v>
      </c>
      <c r="E101" s="6" t="s">
        <v>9</v>
      </c>
      <c r="F101" s="7">
        <v>39920.740000000005</v>
      </c>
      <c r="G101" s="7">
        <v>0</v>
      </c>
      <c r="H101" s="7">
        <v>460</v>
      </c>
      <c r="I101" s="7">
        <v>0</v>
      </c>
      <c r="J101" s="8">
        <v>1591384.5699999998</v>
      </c>
      <c r="K101" s="8">
        <v>1295424.1020000004</v>
      </c>
      <c r="L101" s="7">
        <v>20</v>
      </c>
      <c r="M101" s="7">
        <v>0</v>
      </c>
      <c r="AG101">
        <f>YEAR(CF[[#This Row],[Fecha]])</f>
        <v>2019</v>
      </c>
      <c r="AH101">
        <f>MONTH(CF[[#This Row],[Fecha]])</f>
        <v>7</v>
      </c>
      <c r="AI101">
        <f>WEEKNUM(CF[[#This Row],[Fecha]],2)</f>
        <v>27</v>
      </c>
      <c r="AJ101" s="25">
        <v>43647</v>
      </c>
      <c r="AK101" t="s">
        <v>89</v>
      </c>
      <c r="AL101" t="s">
        <v>96</v>
      </c>
      <c r="AM101" t="s">
        <v>128</v>
      </c>
      <c r="AN101">
        <v>37</v>
      </c>
      <c r="AO101">
        <v>250539.79</v>
      </c>
    </row>
    <row r="102" spans="1:41" ht="15.75" x14ac:dyDescent="0.25">
      <c r="A102" s="10">
        <f>YEAR(VentaCerdo[[#This Row],[FECHA]])</f>
        <v>2020</v>
      </c>
      <c r="B102" s="5">
        <f>MONTH(VentaCerdo[[#This Row],[FECHA]])</f>
        <v>7</v>
      </c>
      <c r="C102" s="5">
        <f>WEEKNUM(VentaCerdo[[#This Row],[FECHA]],2)</f>
        <v>27</v>
      </c>
      <c r="D102" s="6">
        <v>44013</v>
      </c>
      <c r="E102" s="6" t="s">
        <v>10</v>
      </c>
      <c r="F102" s="7">
        <v>206042.39999999997</v>
      </c>
      <c r="G102" s="7">
        <v>124</v>
      </c>
      <c r="H102" s="7">
        <v>942</v>
      </c>
      <c r="I102" s="7">
        <v>2</v>
      </c>
      <c r="J102" s="8">
        <v>3294445.051</v>
      </c>
      <c r="K102" s="8">
        <v>2823503.5190000003</v>
      </c>
      <c r="L102" s="7">
        <v>66</v>
      </c>
      <c r="M102" s="7">
        <v>2</v>
      </c>
      <c r="AG102">
        <f>YEAR(CF[[#This Row],[Fecha]])</f>
        <v>2019</v>
      </c>
      <c r="AH102">
        <f>MONTH(CF[[#This Row],[Fecha]])</f>
        <v>8</v>
      </c>
      <c r="AI102">
        <f>WEEKNUM(CF[[#This Row],[Fecha]],2)</f>
        <v>31</v>
      </c>
      <c r="AJ102" s="25">
        <v>43678</v>
      </c>
      <c r="AK102" t="s">
        <v>89</v>
      </c>
      <c r="AL102" t="s">
        <v>96</v>
      </c>
      <c r="AM102" t="s">
        <v>128</v>
      </c>
      <c r="AN102">
        <v>29</v>
      </c>
      <c r="AO102">
        <v>199538.47</v>
      </c>
    </row>
    <row r="103" spans="1:41" ht="15.75" x14ac:dyDescent="0.25">
      <c r="A103" s="10">
        <f>YEAR(VentaCerdo[[#This Row],[FECHA]])</f>
        <v>2020</v>
      </c>
      <c r="B103" s="5">
        <f>MONTH(VentaCerdo[[#This Row],[FECHA]])</f>
        <v>8</v>
      </c>
      <c r="C103" s="5">
        <f>WEEKNUM(VentaCerdo[[#This Row],[FECHA]],2)</f>
        <v>31</v>
      </c>
      <c r="D103" s="6">
        <v>44044</v>
      </c>
      <c r="E103" s="6" t="s">
        <v>7</v>
      </c>
      <c r="F103" s="7">
        <v>44471</v>
      </c>
      <c r="G103" s="7">
        <v>120</v>
      </c>
      <c r="H103" s="7">
        <v>411</v>
      </c>
      <c r="I103" s="7">
        <v>1</v>
      </c>
      <c r="J103" s="8">
        <v>1317023.25</v>
      </c>
      <c r="K103" s="8">
        <v>1047873.1739999991</v>
      </c>
      <c r="L103" s="7">
        <v>117</v>
      </c>
      <c r="M103" s="7">
        <v>1</v>
      </c>
      <c r="AG103">
        <f>YEAR(CF[[#This Row],[Fecha]])</f>
        <v>2019</v>
      </c>
      <c r="AH103">
        <f>MONTH(CF[[#This Row],[Fecha]])</f>
        <v>9</v>
      </c>
      <c r="AI103">
        <f>WEEKNUM(CF[[#This Row],[Fecha]],2)</f>
        <v>35</v>
      </c>
      <c r="AJ103" s="25">
        <v>43709</v>
      </c>
      <c r="AK103" t="s">
        <v>89</v>
      </c>
      <c r="AL103" t="s">
        <v>96</v>
      </c>
      <c r="AM103" t="s">
        <v>128</v>
      </c>
      <c r="AN103">
        <v>33</v>
      </c>
      <c r="AO103">
        <v>221673.86</v>
      </c>
    </row>
    <row r="104" spans="1:41" ht="15.75" x14ac:dyDescent="0.25">
      <c r="A104" s="10">
        <f>YEAR(VentaCerdo[[#This Row],[FECHA]])</f>
        <v>2020</v>
      </c>
      <c r="B104" s="5">
        <f>MONTH(VentaCerdo[[#This Row],[FECHA]])</f>
        <v>8</v>
      </c>
      <c r="C104" s="5">
        <f>WEEKNUM(VentaCerdo[[#This Row],[FECHA]],2)</f>
        <v>31</v>
      </c>
      <c r="D104" s="6">
        <v>44044</v>
      </c>
      <c r="E104" s="6" t="s">
        <v>8</v>
      </c>
      <c r="F104" s="7">
        <v>122480.40000000001</v>
      </c>
      <c r="G104" s="7">
        <v>409</v>
      </c>
      <c r="H104" s="7">
        <v>1145</v>
      </c>
      <c r="I104" s="7">
        <v>4</v>
      </c>
      <c r="J104" s="8">
        <v>3632904.2000000011</v>
      </c>
      <c r="K104" s="8">
        <v>3396363.1949999984</v>
      </c>
      <c r="L104" s="7">
        <v>252</v>
      </c>
      <c r="M104" s="7">
        <v>3</v>
      </c>
      <c r="AG104">
        <f>YEAR(CF[[#This Row],[Fecha]])</f>
        <v>2019</v>
      </c>
      <c r="AH104">
        <f>MONTH(CF[[#This Row],[Fecha]])</f>
        <v>10</v>
      </c>
      <c r="AI104">
        <f>WEEKNUM(CF[[#This Row],[Fecha]],2)</f>
        <v>40</v>
      </c>
      <c r="AJ104" s="25">
        <v>43739</v>
      </c>
      <c r="AK104" t="s">
        <v>89</v>
      </c>
      <c r="AL104" t="s">
        <v>96</v>
      </c>
      <c r="AM104" t="s">
        <v>128</v>
      </c>
      <c r="AN104">
        <v>36</v>
      </c>
      <c r="AO104">
        <v>246739.02</v>
      </c>
    </row>
    <row r="105" spans="1:41" ht="15.75" x14ac:dyDescent="0.25">
      <c r="A105" s="10">
        <f>YEAR(VentaCerdo[[#This Row],[FECHA]])</f>
        <v>2020</v>
      </c>
      <c r="B105" s="5">
        <f>MONTH(VentaCerdo[[#This Row],[FECHA]])</f>
        <v>8</v>
      </c>
      <c r="C105" s="5">
        <f>WEEKNUM(VentaCerdo[[#This Row],[FECHA]],2)</f>
        <v>31</v>
      </c>
      <c r="D105" s="6">
        <v>44044</v>
      </c>
      <c r="E105" s="6" t="s">
        <v>9</v>
      </c>
      <c r="F105" s="7">
        <v>50487.44</v>
      </c>
      <c r="G105" s="7">
        <v>0</v>
      </c>
      <c r="H105" s="7">
        <v>458</v>
      </c>
      <c r="I105" s="7">
        <v>0</v>
      </c>
      <c r="J105" s="8">
        <v>1453829.42</v>
      </c>
      <c r="K105" s="8">
        <v>1293193.2719999996</v>
      </c>
      <c r="L105" s="7">
        <v>12</v>
      </c>
      <c r="M105" s="7">
        <v>0</v>
      </c>
      <c r="AG105">
        <f>YEAR(CF[[#This Row],[Fecha]])</f>
        <v>2019</v>
      </c>
      <c r="AH105">
        <f>MONTH(CF[[#This Row],[Fecha]])</f>
        <v>11</v>
      </c>
      <c r="AI105">
        <f>WEEKNUM(CF[[#This Row],[Fecha]],2)</f>
        <v>44</v>
      </c>
      <c r="AJ105" s="25">
        <v>43770</v>
      </c>
      <c r="AK105" t="s">
        <v>89</v>
      </c>
      <c r="AL105" t="s">
        <v>96</v>
      </c>
      <c r="AM105" t="s">
        <v>128</v>
      </c>
      <c r="AN105">
        <v>29</v>
      </c>
      <c r="AO105">
        <v>196404.22999999998</v>
      </c>
    </row>
    <row r="106" spans="1:41" ht="15.75" x14ac:dyDescent="0.25">
      <c r="A106" s="10">
        <f>YEAR(VentaCerdo[[#This Row],[FECHA]])</f>
        <v>2020</v>
      </c>
      <c r="B106" s="5">
        <f>MONTH(VentaCerdo[[#This Row],[FECHA]])</f>
        <v>8</v>
      </c>
      <c r="C106" s="5">
        <f>WEEKNUM(VentaCerdo[[#This Row],[FECHA]],2)</f>
        <v>31</v>
      </c>
      <c r="D106" s="6">
        <v>44044</v>
      </c>
      <c r="E106" s="6" t="s">
        <v>10</v>
      </c>
      <c r="F106" s="7">
        <v>83143.799999999988</v>
      </c>
      <c r="G106" s="7">
        <v>182</v>
      </c>
      <c r="H106" s="7">
        <v>362</v>
      </c>
      <c r="I106" s="7">
        <v>1</v>
      </c>
      <c r="J106" s="8">
        <v>1125223.2509999997</v>
      </c>
      <c r="K106" s="8">
        <v>1032605.353</v>
      </c>
      <c r="L106" s="7">
        <v>26</v>
      </c>
      <c r="M106" s="7">
        <v>1</v>
      </c>
      <c r="AG106">
        <f>YEAR(CF[[#This Row],[Fecha]])</f>
        <v>2019</v>
      </c>
      <c r="AH106">
        <f>MONTH(CF[[#This Row],[Fecha]])</f>
        <v>12</v>
      </c>
      <c r="AI106">
        <f>WEEKNUM(CF[[#This Row],[Fecha]],2)</f>
        <v>48</v>
      </c>
      <c r="AJ106" s="25">
        <v>43800</v>
      </c>
      <c r="AK106" t="s">
        <v>89</v>
      </c>
      <c r="AL106" t="s">
        <v>96</v>
      </c>
      <c r="AM106" t="s">
        <v>128</v>
      </c>
      <c r="AN106">
        <v>25</v>
      </c>
      <c r="AO106">
        <v>167021.22</v>
      </c>
    </row>
    <row r="107" spans="1:41" ht="15.75" x14ac:dyDescent="0.25">
      <c r="A107" s="10">
        <f>YEAR(VentaCerdo[[#This Row],[FECHA]])</f>
        <v>2020</v>
      </c>
      <c r="B107" s="5">
        <f>MONTH(VentaCerdo[[#This Row],[FECHA]])</f>
        <v>9</v>
      </c>
      <c r="C107" s="5">
        <f>WEEKNUM(VentaCerdo[[#This Row],[FECHA]],2)</f>
        <v>36</v>
      </c>
      <c r="D107" s="6">
        <v>44075</v>
      </c>
      <c r="E107" s="6" t="s">
        <v>7</v>
      </c>
      <c r="F107" s="7">
        <v>40250</v>
      </c>
      <c r="G107" s="7">
        <v>0</v>
      </c>
      <c r="H107" s="7">
        <v>389</v>
      </c>
      <c r="I107" s="7">
        <v>0</v>
      </c>
      <c r="J107" s="8">
        <v>1140054</v>
      </c>
      <c r="K107" s="8">
        <v>993727.8529999993</v>
      </c>
      <c r="L107" s="7">
        <v>103</v>
      </c>
      <c r="M107" s="7">
        <v>0</v>
      </c>
      <c r="AG107">
        <f>YEAR(CF[[#This Row],[Fecha]])</f>
        <v>2020</v>
      </c>
      <c r="AH107">
        <f>MONTH(CF[[#This Row],[Fecha]])</f>
        <v>1</v>
      </c>
      <c r="AI107">
        <f>WEEKNUM(CF[[#This Row],[Fecha]],2)</f>
        <v>1</v>
      </c>
      <c r="AJ107" s="25">
        <v>43831</v>
      </c>
      <c r="AK107" t="s">
        <v>89</v>
      </c>
      <c r="AL107" t="s">
        <v>96</v>
      </c>
      <c r="AM107" t="s">
        <v>128</v>
      </c>
      <c r="AN107">
        <v>30</v>
      </c>
      <c r="AO107">
        <v>189403.06</v>
      </c>
    </row>
    <row r="108" spans="1:41" ht="15.75" x14ac:dyDescent="0.25">
      <c r="A108" s="10">
        <f>YEAR(VentaCerdo[[#This Row],[FECHA]])</f>
        <v>2020</v>
      </c>
      <c r="B108" s="5">
        <f>MONTH(VentaCerdo[[#This Row],[FECHA]])</f>
        <v>9</v>
      </c>
      <c r="C108" s="5">
        <f>WEEKNUM(VentaCerdo[[#This Row],[FECHA]],2)</f>
        <v>36</v>
      </c>
      <c r="D108" s="6">
        <v>44075</v>
      </c>
      <c r="E108" s="6" t="s">
        <v>8</v>
      </c>
      <c r="F108" s="7">
        <v>118289.87000000001</v>
      </c>
      <c r="G108" s="7">
        <v>4220.8</v>
      </c>
      <c r="H108" s="7">
        <v>1111</v>
      </c>
      <c r="I108" s="7">
        <v>35</v>
      </c>
      <c r="J108" s="8">
        <v>3189156.0599999996</v>
      </c>
      <c r="K108" s="8">
        <v>3234845.5220000031</v>
      </c>
      <c r="L108" s="7">
        <v>255</v>
      </c>
      <c r="M108" s="7">
        <v>9</v>
      </c>
      <c r="AG108">
        <f>YEAR(CF[[#This Row],[Fecha]])</f>
        <v>2020</v>
      </c>
      <c r="AH108">
        <f>MONTH(CF[[#This Row],[Fecha]])</f>
        <v>2</v>
      </c>
      <c r="AI108">
        <f>WEEKNUM(CF[[#This Row],[Fecha]],2)</f>
        <v>5</v>
      </c>
      <c r="AJ108" s="25">
        <v>43862</v>
      </c>
      <c r="AK108" t="s">
        <v>89</v>
      </c>
      <c r="AL108" t="s">
        <v>96</v>
      </c>
      <c r="AM108" t="s">
        <v>128</v>
      </c>
      <c r="AN108">
        <v>31</v>
      </c>
      <c r="AO108">
        <v>191327.96000000002</v>
      </c>
    </row>
    <row r="109" spans="1:41" ht="15.75" x14ac:dyDescent="0.25">
      <c r="A109" s="10">
        <f>YEAR(VentaCerdo[[#This Row],[FECHA]])</f>
        <v>2020</v>
      </c>
      <c r="B109" s="5">
        <f>MONTH(VentaCerdo[[#This Row],[FECHA]])</f>
        <v>9</v>
      </c>
      <c r="C109" s="5">
        <f>WEEKNUM(VentaCerdo[[#This Row],[FECHA]],2)</f>
        <v>36</v>
      </c>
      <c r="D109" s="6">
        <v>44075</v>
      </c>
      <c r="E109" s="6" t="s">
        <v>9</v>
      </c>
      <c r="F109" s="7">
        <v>49622.7</v>
      </c>
      <c r="G109" s="7">
        <v>0</v>
      </c>
      <c r="H109" s="7">
        <v>528</v>
      </c>
      <c r="I109" s="7">
        <v>0</v>
      </c>
      <c r="J109" s="8">
        <v>1688230.6</v>
      </c>
      <c r="K109" s="8">
        <v>1330152.713</v>
      </c>
      <c r="L109" s="7">
        <v>43</v>
      </c>
      <c r="M109" s="7">
        <v>0</v>
      </c>
      <c r="AG109">
        <f>YEAR(CF[[#This Row],[Fecha]])</f>
        <v>2020</v>
      </c>
      <c r="AH109">
        <f>MONTH(CF[[#This Row],[Fecha]])</f>
        <v>3</v>
      </c>
      <c r="AI109">
        <f>WEEKNUM(CF[[#This Row],[Fecha]],2)</f>
        <v>9</v>
      </c>
      <c r="AJ109" s="25">
        <v>43891</v>
      </c>
      <c r="AK109" t="s">
        <v>89</v>
      </c>
      <c r="AL109" t="s">
        <v>96</v>
      </c>
      <c r="AM109" t="s">
        <v>128</v>
      </c>
      <c r="AN109">
        <v>44</v>
      </c>
      <c r="AO109">
        <v>293254.53999999998</v>
      </c>
    </row>
    <row r="110" spans="1:41" ht="15.75" x14ac:dyDescent="0.25">
      <c r="A110" s="10">
        <f>YEAR(VentaCerdo[[#This Row],[FECHA]])</f>
        <v>2020</v>
      </c>
      <c r="B110" s="5">
        <f>MONTH(VentaCerdo[[#This Row],[FECHA]])</f>
        <v>9</v>
      </c>
      <c r="C110" s="5">
        <f>WEEKNUM(VentaCerdo[[#This Row],[FECHA]],2)</f>
        <v>36</v>
      </c>
      <c r="D110" s="6">
        <v>44075</v>
      </c>
      <c r="E110" s="6" t="s">
        <v>10</v>
      </c>
      <c r="F110" s="7">
        <v>79633.600000000006</v>
      </c>
      <c r="G110" s="7">
        <v>421.8</v>
      </c>
      <c r="H110" s="7">
        <v>424</v>
      </c>
      <c r="I110" s="7">
        <v>4</v>
      </c>
      <c r="J110" s="8">
        <v>1331534.8010000002</v>
      </c>
      <c r="K110" s="8">
        <v>1026549.759</v>
      </c>
      <c r="L110" s="7">
        <v>23</v>
      </c>
      <c r="M110" s="7">
        <v>1</v>
      </c>
      <c r="AG110">
        <f>YEAR(CF[[#This Row],[Fecha]])</f>
        <v>2020</v>
      </c>
      <c r="AH110">
        <f>MONTH(CF[[#This Row],[Fecha]])</f>
        <v>4</v>
      </c>
      <c r="AI110">
        <f>WEEKNUM(CF[[#This Row],[Fecha]],2)</f>
        <v>14</v>
      </c>
      <c r="AJ110" s="25">
        <v>43922</v>
      </c>
      <c r="AK110" t="s">
        <v>89</v>
      </c>
      <c r="AL110" t="s">
        <v>96</v>
      </c>
      <c r="AM110" t="s">
        <v>128</v>
      </c>
      <c r="AN110">
        <v>30</v>
      </c>
      <c r="AO110">
        <v>212653.12000000002</v>
      </c>
    </row>
    <row r="111" spans="1:41" ht="15.75" x14ac:dyDescent="0.25">
      <c r="A111" s="10">
        <f>YEAR(VentaCerdo[[#This Row],[FECHA]])</f>
        <v>2020</v>
      </c>
      <c r="B111" s="5">
        <f>MONTH(VentaCerdo[[#This Row],[FECHA]])</f>
        <v>10</v>
      </c>
      <c r="C111" s="5">
        <f>WEEKNUM(VentaCerdo[[#This Row],[FECHA]],2)</f>
        <v>40</v>
      </c>
      <c r="D111" s="6">
        <v>44105</v>
      </c>
      <c r="E111" s="6" t="s">
        <v>7</v>
      </c>
      <c r="F111" s="7">
        <v>39228</v>
      </c>
      <c r="G111" s="7">
        <v>328</v>
      </c>
      <c r="H111" s="7">
        <v>380</v>
      </c>
      <c r="I111" s="7">
        <v>3</v>
      </c>
      <c r="J111" s="8">
        <v>1224928.75</v>
      </c>
      <c r="K111" s="8">
        <v>908217.30399999989</v>
      </c>
      <c r="L111" s="7">
        <v>99</v>
      </c>
      <c r="M111" s="7">
        <v>2</v>
      </c>
      <c r="AG111">
        <f>YEAR(CF[[#This Row],[Fecha]])</f>
        <v>2020</v>
      </c>
      <c r="AH111">
        <f>MONTH(CF[[#This Row],[Fecha]])</f>
        <v>5</v>
      </c>
      <c r="AI111">
        <f>WEEKNUM(CF[[#This Row],[Fecha]],2)</f>
        <v>18</v>
      </c>
      <c r="AJ111" s="25">
        <v>43952</v>
      </c>
      <c r="AK111" t="s">
        <v>89</v>
      </c>
      <c r="AL111" t="s">
        <v>96</v>
      </c>
      <c r="AM111" t="s">
        <v>128</v>
      </c>
      <c r="AN111">
        <v>20</v>
      </c>
      <c r="AO111">
        <v>149828.48000000001</v>
      </c>
    </row>
    <row r="112" spans="1:41" ht="15.75" x14ac:dyDescent="0.25">
      <c r="A112" s="10">
        <f>YEAR(VentaCerdo[[#This Row],[FECHA]])</f>
        <v>2020</v>
      </c>
      <c r="B112" s="5">
        <f>MONTH(VentaCerdo[[#This Row],[FECHA]])</f>
        <v>10</v>
      </c>
      <c r="C112" s="5">
        <f>WEEKNUM(VentaCerdo[[#This Row],[FECHA]],2)</f>
        <v>40</v>
      </c>
      <c r="D112" s="6">
        <v>44105</v>
      </c>
      <c r="E112" s="6" t="s">
        <v>8</v>
      </c>
      <c r="F112" s="7">
        <v>130876.20000000001</v>
      </c>
      <c r="G112" s="7">
        <v>529</v>
      </c>
      <c r="H112" s="7">
        <v>1213</v>
      </c>
      <c r="I112" s="7">
        <v>5</v>
      </c>
      <c r="J112" s="8">
        <v>4037451.0999999987</v>
      </c>
      <c r="K112" s="8">
        <v>3391151.5039999993</v>
      </c>
      <c r="L112" s="7">
        <v>265</v>
      </c>
      <c r="M112" s="7">
        <v>5</v>
      </c>
      <c r="AG112">
        <f>YEAR(CF[[#This Row],[Fecha]])</f>
        <v>2020</v>
      </c>
      <c r="AH112">
        <f>MONTH(CF[[#This Row],[Fecha]])</f>
        <v>6</v>
      </c>
      <c r="AI112">
        <f>WEEKNUM(CF[[#This Row],[Fecha]],2)</f>
        <v>23</v>
      </c>
      <c r="AJ112" s="25">
        <v>43983</v>
      </c>
      <c r="AK112" t="s">
        <v>89</v>
      </c>
      <c r="AL112" t="s">
        <v>96</v>
      </c>
      <c r="AM112" t="s">
        <v>128</v>
      </c>
      <c r="AN112">
        <v>40</v>
      </c>
      <c r="AO112">
        <v>3535284.85</v>
      </c>
    </row>
    <row r="113" spans="1:41" ht="15.75" x14ac:dyDescent="0.25">
      <c r="A113" s="10">
        <f>YEAR(VentaCerdo[[#This Row],[FECHA]])</f>
        <v>2020</v>
      </c>
      <c r="B113" s="5">
        <f>MONTH(VentaCerdo[[#This Row],[FECHA]])</f>
        <v>10</v>
      </c>
      <c r="C113" s="5">
        <f>WEEKNUM(VentaCerdo[[#This Row],[FECHA]],2)</f>
        <v>40</v>
      </c>
      <c r="D113" s="6">
        <v>44105</v>
      </c>
      <c r="E113" s="6" t="s">
        <v>9</v>
      </c>
      <c r="F113" s="7">
        <v>85608.799999999988</v>
      </c>
      <c r="G113" s="7">
        <v>0</v>
      </c>
      <c r="H113" s="7">
        <v>712</v>
      </c>
      <c r="I113" s="7">
        <v>0</v>
      </c>
      <c r="J113" s="8">
        <v>2510807.9500000002</v>
      </c>
      <c r="K113" s="8">
        <v>1795596.7380000001</v>
      </c>
      <c r="L113" s="7">
        <v>19</v>
      </c>
      <c r="M113" s="7">
        <v>0</v>
      </c>
      <c r="AG113">
        <f>YEAR(CF[[#This Row],[Fecha]])</f>
        <v>2020</v>
      </c>
      <c r="AH113">
        <f>MONTH(CF[[#This Row],[Fecha]])</f>
        <v>7</v>
      </c>
      <c r="AI113">
        <f>WEEKNUM(CF[[#This Row],[Fecha]],2)</f>
        <v>27</v>
      </c>
      <c r="AJ113" s="25">
        <v>44013</v>
      </c>
      <c r="AK113" t="s">
        <v>89</v>
      </c>
      <c r="AL113" t="s">
        <v>96</v>
      </c>
      <c r="AM113" t="s">
        <v>128</v>
      </c>
      <c r="AN113">
        <v>34</v>
      </c>
      <c r="AO113">
        <v>253948</v>
      </c>
    </row>
    <row r="114" spans="1:41" ht="15.75" x14ac:dyDescent="0.25">
      <c r="A114" s="10">
        <f>YEAR(VentaCerdo[[#This Row],[FECHA]])</f>
        <v>2020</v>
      </c>
      <c r="B114" s="5">
        <f>MONTH(VentaCerdo[[#This Row],[FECHA]])</f>
        <v>10</v>
      </c>
      <c r="C114" s="5">
        <f>WEEKNUM(VentaCerdo[[#This Row],[FECHA]],2)</f>
        <v>40</v>
      </c>
      <c r="D114" s="6">
        <v>44105</v>
      </c>
      <c r="E114" s="6" t="s">
        <v>10</v>
      </c>
      <c r="F114" s="7">
        <v>57541.2</v>
      </c>
      <c r="G114" s="7">
        <v>531.20000000000005</v>
      </c>
      <c r="H114" s="7">
        <v>253</v>
      </c>
      <c r="I114" s="7">
        <v>2</v>
      </c>
      <c r="J114" s="8">
        <v>889540.6</v>
      </c>
      <c r="K114" s="8">
        <v>842559.80200000003</v>
      </c>
      <c r="L114" s="7">
        <v>20</v>
      </c>
      <c r="M114" s="7">
        <v>2</v>
      </c>
      <c r="AG114">
        <f>YEAR(CF[[#This Row],[Fecha]])</f>
        <v>2020</v>
      </c>
      <c r="AH114">
        <f>MONTH(CF[[#This Row],[Fecha]])</f>
        <v>8</v>
      </c>
      <c r="AI114">
        <f>WEEKNUM(CF[[#This Row],[Fecha]],2)</f>
        <v>31</v>
      </c>
      <c r="AJ114" s="25">
        <v>44044</v>
      </c>
      <c r="AK114" t="s">
        <v>89</v>
      </c>
      <c r="AL114" t="s">
        <v>96</v>
      </c>
      <c r="AM114" t="s">
        <v>128</v>
      </c>
      <c r="AN114">
        <v>34</v>
      </c>
      <c r="AO114">
        <v>252437.72</v>
      </c>
    </row>
    <row r="115" spans="1:41" ht="15.75" x14ac:dyDescent="0.25">
      <c r="A115" s="10">
        <f>YEAR(VentaCerdo[[#This Row],[FECHA]])</f>
        <v>2020</v>
      </c>
      <c r="B115" s="5">
        <f>MONTH(VentaCerdo[[#This Row],[FECHA]])</f>
        <v>11</v>
      </c>
      <c r="C115" s="5">
        <f>WEEKNUM(VentaCerdo[[#This Row],[FECHA]],2)</f>
        <v>44</v>
      </c>
      <c r="D115" s="6">
        <v>44136</v>
      </c>
      <c r="E115" s="6" t="s">
        <v>7</v>
      </c>
      <c r="F115" s="7">
        <v>23696</v>
      </c>
      <c r="G115" s="7">
        <v>0</v>
      </c>
      <c r="H115" s="7">
        <v>239</v>
      </c>
      <c r="I115" s="7">
        <v>0</v>
      </c>
      <c r="J115" s="8">
        <v>846999.75</v>
      </c>
      <c r="K115" s="8">
        <v>651751.51199999987</v>
      </c>
      <c r="L115" s="7">
        <v>68</v>
      </c>
      <c r="M115" s="7">
        <v>0</v>
      </c>
      <c r="AG115">
        <f>YEAR(CF[[#This Row],[Fecha]])</f>
        <v>2020</v>
      </c>
      <c r="AH115">
        <f>MONTH(CF[[#This Row],[Fecha]])</f>
        <v>9</v>
      </c>
      <c r="AI115">
        <f>WEEKNUM(CF[[#This Row],[Fecha]],2)</f>
        <v>36</v>
      </c>
      <c r="AJ115" s="25">
        <v>44075</v>
      </c>
      <c r="AK115" t="s">
        <v>89</v>
      </c>
      <c r="AL115" t="s">
        <v>96</v>
      </c>
      <c r="AM115" t="s">
        <v>128</v>
      </c>
      <c r="AN115">
        <v>47</v>
      </c>
      <c r="AO115">
        <v>346872.22</v>
      </c>
    </row>
    <row r="116" spans="1:41" ht="15.75" x14ac:dyDescent="0.25">
      <c r="A116" s="10">
        <f>YEAR(VentaCerdo[[#This Row],[FECHA]])</f>
        <v>2020</v>
      </c>
      <c r="B116" s="5">
        <f>MONTH(VentaCerdo[[#This Row],[FECHA]])</f>
        <v>11</v>
      </c>
      <c r="C116" s="5">
        <f>WEEKNUM(VentaCerdo[[#This Row],[FECHA]],2)</f>
        <v>44</v>
      </c>
      <c r="D116" s="6">
        <v>44136</v>
      </c>
      <c r="E116" s="6" t="s">
        <v>8</v>
      </c>
      <c r="F116" s="7">
        <v>73224.3</v>
      </c>
      <c r="G116" s="7">
        <v>2189</v>
      </c>
      <c r="H116" s="7">
        <v>706</v>
      </c>
      <c r="I116" s="7">
        <v>22</v>
      </c>
      <c r="J116" s="8">
        <v>2585572.3000000007</v>
      </c>
      <c r="K116" s="8">
        <v>2045560.5609999981</v>
      </c>
      <c r="L116" s="7">
        <v>164</v>
      </c>
      <c r="M116" s="7">
        <v>1</v>
      </c>
      <c r="AG116">
        <f>YEAR(CF[[#This Row],[Fecha]])</f>
        <v>2020</v>
      </c>
      <c r="AH116">
        <f>MONTH(CF[[#This Row],[Fecha]])</f>
        <v>10</v>
      </c>
      <c r="AI116">
        <f>WEEKNUM(CF[[#This Row],[Fecha]],2)</f>
        <v>40</v>
      </c>
      <c r="AJ116" s="25">
        <v>44105</v>
      </c>
      <c r="AK116" t="s">
        <v>89</v>
      </c>
      <c r="AL116" t="s">
        <v>96</v>
      </c>
      <c r="AM116" t="s">
        <v>128</v>
      </c>
      <c r="AN116">
        <v>34</v>
      </c>
      <c r="AO116">
        <v>253000.7</v>
      </c>
    </row>
    <row r="117" spans="1:41" ht="15.75" x14ac:dyDescent="0.25">
      <c r="A117" s="10">
        <f>YEAR(VentaCerdo[[#This Row],[FECHA]])</f>
        <v>2020</v>
      </c>
      <c r="B117" s="5">
        <f>MONTH(VentaCerdo[[#This Row],[FECHA]])</f>
        <v>11</v>
      </c>
      <c r="C117" s="5">
        <f>WEEKNUM(VentaCerdo[[#This Row],[FECHA]],2)</f>
        <v>44</v>
      </c>
      <c r="D117" s="6">
        <v>44136</v>
      </c>
      <c r="E117" s="6" t="s">
        <v>9</v>
      </c>
      <c r="F117" s="7">
        <v>44834.280000000006</v>
      </c>
      <c r="G117" s="7">
        <v>860</v>
      </c>
      <c r="H117" s="7">
        <v>499</v>
      </c>
      <c r="I117" s="7">
        <v>12</v>
      </c>
      <c r="J117" s="8">
        <v>1994252.08</v>
      </c>
      <c r="K117" s="8">
        <v>1436932.73</v>
      </c>
      <c r="L117" s="7">
        <v>21</v>
      </c>
      <c r="M117" s="7">
        <v>1</v>
      </c>
      <c r="AG117">
        <f>YEAR(CF[[#This Row],[Fecha]])</f>
        <v>2020</v>
      </c>
      <c r="AH117">
        <f>MONTH(CF[[#This Row],[Fecha]])</f>
        <v>11</v>
      </c>
      <c r="AI117">
        <f>WEEKNUM(CF[[#This Row],[Fecha]],2)</f>
        <v>44</v>
      </c>
      <c r="AJ117" s="25">
        <v>44136</v>
      </c>
      <c r="AK117" t="s">
        <v>89</v>
      </c>
      <c r="AL117" t="s">
        <v>96</v>
      </c>
      <c r="AM117" t="s">
        <v>128</v>
      </c>
      <c r="AN117">
        <v>35</v>
      </c>
      <c r="AO117">
        <v>270660.34999999998</v>
      </c>
    </row>
    <row r="118" spans="1:41" ht="15.75" x14ac:dyDescent="0.25">
      <c r="A118" s="10">
        <f>YEAR(VentaCerdo[[#This Row],[FECHA]])</f>
        <v>2020</v>
      </c>
      <c r="B118" s="5">
        <f>MONTH(VentaCerdo[[#This Row],[FECHA]])</f>
        <v>11</v>
      </c>
      <c r="C118" s="5">
        <f>WEEKNUM(VentaCerdo[[#This Row],[FECHA]],2)</f>
        <v>44</v>
      </c>
      <c r="D118" s="6">
        <v>44136</v>
      </c>
      <c r="E118" s="6" t="s">
        <v>10</v>
      </c>
      <c r="F118" s="7">
        <v>29203</v>
      </c>
      <c r="G118" s="7">
        <v>0</v>
      </c>
      <c r="H118" s="7">
        <v>143</v>
      </c>
      <c r="I118" s="7">
        <v>0</v>
      </c>
      <c r="J118" s="8">
        <v>590764.85</v>
      </c>
      <c r="K118" s="8">
        <v>375464.6869999998</v>
      </c>
      <c r="L118" s="7">
        <v>21</v>
      </c>
      <c r="M118" s="7">
        <v>0</v>
      </c>
      <c r="AG118">
        <f>YEAR(CF[[#This Row],[Fecha]])</f>
        <v>2020</v>
      </c>
      <c r="AH118">
        <f>MONTH(CF[[#This Row],[Fecha]])</f>
        <v>12</v>
      </c>
      <c r="AI118">
        <f>WEEKNUM(CF[[#This Row],[Fecha]],2)</f>
        <v>49</v>
      </c>
      <c r="AJ118" s="25">
        <v>44166</v>
      </c>
      <c r="AK118" t="s">
        <v>89</v>
      </c>
      <c r="AL118" t="s">
        <v>96</v>
      </c>
      <c r="AM118" t="s">
        <v>128</v>
      </c>
      <c r="AN118">
        <v>48</v>
      </c>
      <c r="AO118">
        <v>377905.19999999995</v>
      </c>
    </row>
    <row r="119" spans="1:41" ht="15.75" x14ac:dyDescent="0.25">
      <c r="A119" s="10">
        <f>YEAR(VentaCerdo[[#This Row],[FECHA]])</f>
        <v>2020</v>
      </c>
      <c r="B119" s="5">
        <f>MONTH(VentaCerdo[[#This Row],[FECHA]])</f>
        <v>12</v>
      </c>
      <c r="C119" s="5">
        <f>WEEKNUM(VentaCerdo[[#This Row],[FECHA]],2)</f>
        <v>49</v>
      </c>
      <c r="D119" s="6">
        <v>44166</v>
      </c>
      <c r="E119" s="6" t="s">
        <v>7</v>
      </c>
      <c r="F119" s="7">
        <v>85836.5</v>
      </c>
      <c r="G119" s="7">
        <v>3583</v>
      </c>
      <c r="H119" s="7">
        <v>757</v>
      </c>
      <c r="I119" s="7">
        <v>36</v>
      </c>
      <c r="J119" s="8">
        <v>3087436.5</v>
      </c>
      <c r="K119" s="8">
        <v>1806315.8439999998</v>
      </c>
      <c r="L119" s="7">
        <v>180</v>
      </c>
      <c r="M119" s="7">
        <v>9</v>
      </c>
      <c r="AG119">
        <f>YEAR(CF[[#This Row],[Fecha]])</f>
        <v>2019</v>
      </c>
      <c r="AH119">
        <f>MONTH(CF[[#This Row],[Fecha]])</f>
        <v>8</v>
      </c>
      <c r="AI119">
        <f>WEEKNUM(CF[[#This Row],[Fecha]],2)</f>
        <v>31</v>
      </c>
      <c r="AJ119" s="25">
        <v>43678</v>
      </c>
      <c r="AK119" t="s">
        <v>89</v>
      </c>
      <c r="AL119" t="s">
        <v>98</v>
      </c>
      <c r="AM119" t="s">
        <v>128</v>
      </c>
      <c r="AN119">
        <v>12</v>
      </c>
      <c r="AO119">
        <v>82323.489999999991</v>
      </c>
    </row>
    <row r="120" spans="1:41" ht="15.75" x14ac:dyDescent="0.25">
      <c r="A120" s="10">
        <f>YEAR(VentaCerdo[[#This Row],[FECHA]])</f>
        <v>2020</v>
      </c>
      <c r="B120" s="5">
        <f>MONTH(VentaCerdo[[#This Row],[FECHA]])</f>
        <v>12</v>
      </c>
      <c r="C120" s="5">
        <f>WEEKNUM(VentaCerdo[[#This Row],[FECHA]],2)</f>
        <v>49</v>
      </c>
      <c r="D120" s="6">
        <v>44166</v>
      </c>
      <c r="E120" s="6" t="s">
        <v>8</v>
      </c>
      <c r="F120" s="7">
        <v>159489.09999999998</v>
      </c>
      <c r="G120" s="7">
        <v>7650.4</v>
      </c>
      <c r="H120" s="7">
        <v>1392</v>
      </c>
      <c r="I120" s="7">
        <v>69</v>
      </c>
      <c r="J120" s="8">
        <v>5700413.1499999994</v>
      </c>
      <c r="K120" s="8">
        <v>4096469.4150000014</v>
      </c>
      <c r="L120" s="7">
        <v>227</v>
      </c>
      <c r="M120" s="7">
        <v>7</v>
      </c>
      <c r="AG120">
        <f>YEAR(CF[[#This Row],[Fecha]])</f>
        <v>2019</v>
      </c>
      <c r="AH120">
        <f>MONTH(CF[[#This Row],[Fecha]])</f>
        <v>9</v>
      </c>
      <c r="AI120">
        <f>WEEKNUM(CF[[#This Row],[Fecha]],2)</f>
        <v>35</v>
      </c>
      <c r="AJ120" s="25">
        <v>43709</v>
      </c>
      <c r="AK120" t="s">
        <v>89</v>
      </c>
      <c r="AL120" t="s">
        <v>98</v>
      </c>
      <c r="AM120" t="s">
        <v>128</v>
      </c>
      <c r="AN120">
        <v>19</v>
      </c>
      <c r="AO120">
        <v>131429.09999999998</v>
      </c>
    </row>
    <row r="121" spans="1:41" ht="15.75" x14ac:dyDescent="0.25">
      <c r="A121" s="10">
        <f>YEAR(VentaCerdo[[#This Row],[FECHA]])</f>
        <v>2020</v>
      </c>
      <c r="B121" s="5">
        <f>MONTH(VentaCerdo[[#This Row],[FECHA]])</f>
        <v>12</v>
      </c>
      <c r="C121" s="5">
        <f>WEEKNUM(VentaCerdo[[#This Row],[FECHA]],2)</f>
        <v>49</v>
      </c>
      <c r="D121" s="6">
        <v>44166</v>
      </c>
      <c r="E121" s="6" t="s">
        <v>9</v>
      </c>
      <c r="F121" s="7">
        <v>71479.83</v>
      </c>
      <c r="G121" s="7">
        <v>12638</v>
      </c>
      <c r="H121" s="7">
        <v>613</v>
      </c>
      <c r="I121" s="7">
        <v>108</v>
      </c>
      <c r="J121" s="8">
        <v>2196772.25</v>
      </c>
      <c r="K121" s="8">
        <v>1180418.3409999998</v>
      </c>
      <c r="L121" s="7">
        <v>18</v>
      </c>
      <c r="M121" s="7">
        <v>1</v>
      </c>
      <c r="AG121">
        <f>YEAR(CF[[#This Row],[Fecha]])</f>
        <v>2019</v>
      </c>
      <c r="AH121">
        <f>MONTH(CF[[#This Row],[Fecha]])</f>
        <v>10</v>
      </c>
      <c r="AI121">
        <f>WEEKNUM(CF[[#This Row],[Fecha]],2)</f>
        <v>40</v>
      </c>
      <c r="AJ121" s="25">
        <v>43739</v>
      </c>
      <c r="AK121" t="s">
        <v>89</v>
      </c>
      <c r="AL121" t="s">
        <v>98</v>
      </c>
      <c r="AM121" t="s">
        <v>128</v>
      </c>
      <c r="AN121">
        <v>23</v>
      </c>
      <c r="AO121">
        <v>157703.63999999998</v>
      </c>
    </row>
    <row r="122" spans="1:41" ht="15.75" x14ac:dyDescent="0.25">
      <c r="A122" s="10">
        <f>YEAR(VentaCerdo[[#This Row],[FECHA]])</f>
        <v>2020</v>
      </c>
      <c r="B122" s="5">
        <f>MONTH(VentaCerdo[[#This Row],[FECHA]])</f>
        <v>12</v>
      </c>
      <c r="C122" s="5">
        <f>WEEKNUM(VentaCerdo[[#This Row],[FECHA]],2)</f>
        <v>49</v>
      </c>
      <c r="D122" s="6">
        <v>44166</v>
      </c>
      <c r="E122" s="6" t="s">
        <v>10</v>
      </c>
      <c r="F122" s="7">
        <v>54525.700000000004</v>
      </c>
      <c r="G122" s="7">
        <v>0</v>
      </c>
      <c r="H122" s="7">
        <v>265</v>
      </c>
      <c r="I122" s="7">
        <v>0</v>
      </c>
      <c r="J122" s="8">
        <v>1143846.2999999998</v>
      </c>
      <c r="K122" s="8">
        <v>762665.14999999991</v>
      </c>
      <c r="L122" s="7">
        <v>33</v>
      </c>
      <c r="M122" s="7">
        <v>0</v>
      </c>
      <c r="AG122">
        <f>YEAR(CF[[#This Row],[Fecha]])</f>
        <v>2019</v>
      </c>
      <c r="AH122">
        <f>MONTH(CF[[#This Row],[Fecha]])</f>
        <v>11</v>
      </c>
      <c r="AI122">
        <f>WEEKNUM(CF[[#This Row],[Fecha]],2)</f>
        <v>44</v>
      </c>
      <c r="AJ122" s="25">
        <v>43770</v>
      </c>
      <c r="AK122" t="s">
        <v>89</v>
      </c>
      <c r="AL122" t="s">
        <v>98</v>
      </c>
      <c r="AM122" t="s">
        <v>128</v>
      </c>
      <c r="AN122">
        <v>19</v>
      </c>
      <c r="AO122">
        <v>128162.41</v>
      </c>
    </row>
    <row r="123" spans="1:41" ht="15.75" x14ac:dyDescent="0.25">
      <c r="A123" s="35">
        <f>YEAR(VentaCerdo[[#This Row],[FECHA]])</f>
        <v>2021</v>
      </c>
      <c r="B123" s="35">
        <f>MONTH(VentaCerdo[[#This Row],[FECHA]])</f>
        <v>1</v>
      </c>
      <c r="C123" s="35">
        <f>WEEKNUM(VentaCerdo[[#This Row],[FECHA]],2)</f>
        <v>1</v>
      </c>
      <c r="D123" s="36">
        <v>44198</v>
      </c>
      <c r="E123" s="37" t="s">
        <v>8</v>
      </c>
      <c r="F123" s="38">
        <v>530</v>
      </c>
      <c r="G123" s="38">
        <v>0</v>
      </c>
      <c r="H123" s="38">
        <v>5</v>
      </c>
      <c r="I123" s="38">
        <v>0</v>
      </c>
      <c r="J123" s="39">
        <v>19345</v>
      </c>
      <c r="K123" s="39">
        <v>16367.69</v>
      </c>
      <c r="L123" s="39">
        <v>1</v>
      </c>
      <c r="M123" s="39">
        <v>0</v>
      </c>
      <c r="AG123">
        <f>YEAR(CF[[#This Row],[Fecha]])</f>
        <v>2019</v>
      </c>
      <c r="AH123">
        <f>MONTH(CF[[#This Row],[Fecha]])</f>
        <v>12</v>
      </c>
      <c r="AI123">
        <f>WEEKNUM(CF[[#This Row],[Fecha]],2)</f>
        <v>48</v>
      </c>
      <c r="AJ123" s="25">
        <v>43800</v>
      </c>
      <c r="AK123" t="s">
        <v>89</v>
      </c>
      <c r="AL123" t="s">
        <v>98</v>
      </c>
      <c r="AM123" t="s">
        <v>128</v>
      </c>
      <c r="AN123">
        <v>18</v>
      </c>
      <c r="AO123">
        <v>120078.96000000002</v>
      </c>
    </row>
    <row r="124" spans="1:41" ht="15.75" x14ac:dyDescent="0.25">
      <c r="A124" s="35">
        <f>YEAR(VentaCerdo[[#This Row],[FECHA]])</f>
        <v>2021</v>
      </c>
      <c r="B124" s="35">
        <f>MONTH(VentaCerdo[[#This Row],[FECHA]])</f>
        <v>1</v>
      </c>
      <c r="C124" s="35">
        <f>WEEKNUM(VentaCerdo[[#This Row],[FECHA]],2)</f>
        <v>1</v>
      </c>
      <c r="D124" s="36">
        <v>44198</v>
      </c>
      <c r="E124" s="37" t="s">
        <v>10</v>
      </c>
      <c r="F124" s="38">
        <v>13455</v>
      </c>
      <c r="G124" s="38">
        <v>0</v>
      </c>
      <c r="H124" s="38">
        <v>114</v>
      </c>
      <c r="I124" s="38">
        <v>0</v>
      </c>
      <c r="J124" s="39">
        <v>485477.5</v>
      </c>
      <c r="K124" s="39">
        <v>338133.66000000003</v>
      </c>
      <c r="L124" s="39">
        <v>2</v>
      </c>
      <c r="M124" s="39">
        <v>0</v>
      </c>
      <c r="AG124">
        <f>YEAR(CF[[#This Row],[Fecha]])</f>
        <v>2020</v>
      </c>
      <c r="AH124">
        <f>MONTH(CF[[#This Row],[Fecha]])</f>
        <v>1</v>
      </c>
      <c r="AI124">
        <f>WEEKNUM(CF[[#This Row],[Fecha]],2)</f>
        <v>1</v>
      </c>
      <c r="AJ124" s="25">
        <v>43831</v>
      </c>
      <c r="AK124" t="s">
        <v>89</v>
      </c>
      <c r="AL124" t="s">
        <v>98</v>
      </c>
      <c r="AM124" t="s">
        <v>128</v>
      </c>
      <c r="AN124">
        <v>39</v>
      </c>
      <c r="AO124">
        <v>249291.17</v>
      </c>
    </row>
    <row r="125" spans="1:41" ht="15.75" x14ac:dyDescent="0.25">
      <c r="A125" s="35">
        <f>YEAR(VentaCerdo[[#This Row],[FECHA]])</f>
        <v>2021</v>
      </c>
      <c r="B125" s="35">
        <f>MONTH(VentaCerdo[[#This Row],[FECHA]])</f>
        <v>1</v>
      </c>
      <c r="C125" s="35">
        <f>WEEKNUM(VentaCerdo[[#This Row],[FECHA]],2)</f>
        <v>2</v>
      </c>
      <c r="D125" s="36">
        <v>44200</v>
      </c>
      <c r="E125" s="37" t="s">
        <v>7</v>
      </c>
      <c r="F125" s="38">
        <v>1996.5</v>
      </c>
      <c r="G125" s="38">
        <v>0</v>
      </c>
      <c r="H125" s="38">
        <v>22</v>
      </c>
      <c r="I125" s="38">
        <v>0</v>
      </c>
      <c r="J125" s="39">
        <v>72811.25</v>
      </c>
      <c r="K125" s="39">
        <v>60176.89</v>
      </c>
      <c r="L125" s="39">
        <v>11</v>
      </c>
      <c r="M125" s="39">
        <v>0</v>
      </c>
      <c r="AG125">
        <f>YEAR(CF[[#This Row],[Fecha]])</f>
        <v>2020</v>
      </c>
      <c r="AH125">
        <f>MONTH(CF[[#This Row],[Fecha]])</f>
        <v>2</v>
      </c>
      <c r="AI125">
        <f>WEEKNUM(CF[[#This Row],[Fecha]],2)</f>
        <v>5</v>
      </c>
      <c r="AJ125" s="25">
        <v>43862</v>
      </c>
      <c r="AK125" t="s">
        <v>89</v>
      </c>
      <c r="AL125" t="s">
        <v>98</v>
      </c>
      <c r="AM125" t="s">
        <v>128</v>
      </c>
      <c r="AN125">
        <v>29</v>
      </c>
      <c r="AO125">
        <v>186120.93000000002</v>
      </c>
    </row>
    <row r="126" spans="1:41" ht="15.75" x14ac:dyDescent="0.25">
      <c r="A126" s="35">
        <f>YEAR(VentaCerdo[[#This Row],[FECHA]])</f>
        <v>2021</v>
      </c>
      <c r="B126" s="35">
        <f>MONTH(VentaCerdo[[#This Row],[FECHA]])</f>
        <v>1</v>
      </c>
      <c r="C126" s="35">
        <f>WEEKNUM(VentaCerdo[[#This Row],[FECHA]],2)</f>
        <v>2</v>
      </c>
      <c r="D126" s="36">
        <v>44200</v>
      </c>
      <c r="E126" s="37" t="s">
        <v>8</v>
      </c>
      <c r="F126" s="38">
        <v>37351.099999999991</v>
      </c>
      <c r="G126" s="38">
        <v>0</v>
      </c>
      <c r="H126" s="38">
        <v>338</v>
      </c>
      <c r="I126" s="38">
        <v>0</v>
      </c>
      <c r="J126" s="39">
        <v>1357823.1000000003</v>
      </c>
      <c r="K126" s="39">
        <v>1176660.2900000005</v>
      </c>
      <c r="L126" s="39">
        <v>68</v>
      </c>
      <c r="M126" s="39">
        <v>0</v>
      </c>
      <c r="AG126">
        <f>YEAR(CF[[#This Row],[Fecha]])</f>
        <v>2020</v>
      </c>
      <c r="AH126">
        <f>MONTH(CF[[#This Row],[Fecha]])</f>
        <v>3</v>
      </c>
      <c r="AI126">
        <f>WEEKNUM(CF[[#This Row],[Fecha]],2)</f>
        <v>9</v>
      </c>
      <c r="AJ126" s="25">
        <v>43891</v>
      </c>
      <c r="AK126" t="s">
        <v>89</v>
      </c>
      <c r="AL126" t="s">
        <v>98</v>
      </c>
      <c r="AM126" t="s">
        <v>128</v>
      </c>
      <c r="AN126">
        <v>24</v>
      </c>
      <c r="AO126">
        <v>159888.03</v>
      </c>
    </row>
    <row r="127" spans="1:41" ht="15.75" x14ac:dyDescent="0.25">
      <c r="A127" s="35">
        <f>YEAR(VentaCerdo[[#This Row],[FECHA]])</f>
        <v>2021</v>
      </c>
      <c r="B127" s="35">
        <f>MONTH(VentaCerdo[[#This Row],[FECHA]])</f>
        <v>1</v>
      </c>
      <c r="C127" s="35">
        <f>WEEKNUM(VentaCerdo[[#This Row],[FECHA]],2)</f>
        <v>2</v>
      </c>
      <c r="D127" s="36">
        <v>44200</v>
      </c>
      <c r="E127" s="37" t="s">
        <v>9</v>
      </c>
      <c r="F127" s="38">
        <v>30666</v>
      </c>
      <c r="G127" s="38">
        <v>0</v>
      </c>
      <c r="H127" s="38">
        <v>264</v>
      </c>
      <c r="I127" s="38">
        <v>0</v>
      </c>
      <c r="J127" s="39">
        <v>1081406.2</v>
      </c>
      <c r="K127" s="39">
        <v>751553.53</v>
      </c>
      <c r="L127" s="39">
        <v>6</v>
      </c>
      <c r="M127" s="39">
        <v>0</v>
      </c>
      <c r="AG127">
        <f>YEAR(CF[[#This Row],[Fecha]])</f>
        <v>2020</v>
      </c>
      <c r="AH127">
        <f>MONTH(CF[[#This Row],[Fecha]])</f>
        <v>4</v>
      </c>
      <c r="AI127">
        <f>WEEKNUM(CF[[#This Row],[Fecha]],2)</f>
        <v>14</v>
      </c>
      <c r="AJ127" s="25">
        <v>43922</v>
      </c>
      <c r="AK127" t="s">
        <v>89</v>
      </c>
      <c r="AL127" t="s">
        <v>98</v>
      </c>
      <c r="AM127" t="s">
        <v>128</v>
      </c>
      <c r="AN127">
        <v>26</v>
      </c>
      <c r="AO127">
        <v>184425.9</v>
      </c>
    </row>
    <row r="128" spans="1:41" ht="15.75" x14ac:dyDescent="0.25">
      <c r="A128" s="35">
        <f>YEAR(VentaCerdo[[#This Row],[FECHA]])</f>
        <v>2021</v>
      </c>
      <c r="B128" s="35">
        <f>MONTH(VentaCerdo[[#This Row],[FECHA]])</f>
        <v>1</v>
      </c>
      <c r="C128" s="35">
        <f>WEEKNUM(VentaCerdo[[#This Row],[FECHA]],2)</f>
        <v>2</v>
      </c>
      <c r="D128" s="36">
        <v>44200</v>
      </c>
      <c r="E128" s="37" t="s">
        <v>10</v>
      </c>
      <c r="F128" s="38">
        <v>1082</v>
      </c>
      <c r="G128" s="38">
        <v>557</v>
      </c>
      <c r="H128" s="38">
        <v>9</v>
      </c>
      <c r="I128" s="38">
        <v>4</v>
      </c>
      <c r="J128" s="39">
        <v>17245</v>
      </c>
      <c r="K128" s="39">
        <v>16238.91</v>
      </c>
      <c r="L128" s="39">
        <v>2</v>
      </c>
      <c r="M128" s="39">
        <v>1</v>
      </c>
      <c r="AG128">
        <f>YEAR(CF[[#This Row],[Fecha]])</f>
        <v>2020</v>
      </c>
      <c r="AH128">
        <f>MONTH(CF[[#This Row],[Fecha]])</f>
        <v>5</v>
      </c>
      <c r="AI128">
        <f>WEEKNUM(CF[[#This Row],[Fecha]],2)</f>
        <v>18</v>
      </c>
      <c r="AJ128" s="25">
        <v>43952</v>
      </c>
      <c r="AK128" t="s">
        <v>89</v>
      </c>
      <c r="AL128" t="s">
        <v>98</v>
      </c>
      <c r="AM128" t="s">
        <v>128</v>
      </c>
      <c r="AN128">
        <v>26</v>
      </c>
      <c r="AO128">
        <v>195172.86</v>
      </c>
    </row>
    <row r="129" spans="1:41" ht="15.75" x14ac:dyDescent="0.25">
      <c r="A129" s="35">
        <f>YEAR(VentaCerdo[[#This Row],[FECHA]])</f>
        <v>2021</v>
      </c>
      <c r="B129" s="35">
        <f>MONTH(VentaCerdo[[#This Row],[FECHA]])</f>
        <v>1</v>
      </c>
      <c r="C129" s="35">
        <f>WEEKNUM(VentaCerdo[[#This Row],[FECHA]],2)</f>
        <v>3</v>
      </c>
      <c r="D129" s="36">
        <v>44207</v>
      </c>
      <c r="E129" s="37" t="s">
        <v>7</v>
      </c>
      <c r="F129" s="38">
        <v>2715</v>
      </c>
      <c r="G129" s="38">
        <v>0</v>
      </c>
      <c r="H129" s="38">
        <v>29</v>
      </c>
      <c r="I129" s="38">
        <v>0</v>
      </c>
      <c r="J129" s="39">
        <v>95380.5</v>
      </c>
      <c r="K129" s="39">
        <v>80617.739999999991</v>
      </c>
      <c r="L129" s="39">
        <v>13</v>
      </c>
      <c r="M129" s="39">
        <v>0</v>
      </c>
      <c r="AG129">
        <f>YEAR(CF[[#This Row],[Fecha]])</f>
        <v>2020</v>
      </c>
      <c r="AH129">
        <f>MONTH(CF[[#This Row],[Fecha]])</f>
        <v>6</v>
      </c>
      <c r="AI129">
        <f>WEEKNUM(CF[[#This Row],[Fecha]],2)</f>
        <v>23</v>
      </c>
      <c r="AJ129" s="25">
        <v>43983</v>
      </c>
      <c r="AK129" t="s">
        <v>89</v>
      </c>
      <c r="AL129" t="s">
        <v>98</v>
      </c>
      <c r="AM129" t="s">
        <v>128</v>
      </c>
      <c r="AN129">
        <v>62</v>
      </c>
      <c r="AO129">
        <v>6010813.4900000002</v>
      </c>
    </row>
    <row r="130" spans="1:41" ht="15.75" x14ac:dyDescent="0.25">
      <c r="A130" s="35">
        <f>YEAR(VentaCerdo[[#This Row],[FECHA]])</f>
        <v>2021</v>
      </c>
      <c r="B130" s="35">
        <f>MONTH(VentaCerdo[[#This Row],[FECHA]])</f>
        <v>1</v>
      </c>
      <c r="C130" s="35">
        <f>WEEKNUM(VentaCerdo[[#This Row],[FECHA]],2)</f>
        <v>3</v>
      </c>
      <c r="D130" s="36">
        <v>44207</v>
      </c>
      <c r="E130" s="37" t="s">
        <v>8</v>
      </c>
      <c r="F130" s="38">
        <v>32772.399999999994</v>
      </c>
      <c r="G130" s="38">
        <v>0</v>
      </c>
      <c r="H130" s="38">
        <v>284</v>
      </c>
      <c r="I130" s="38">
        <v>0</v>
      </c>
      <c r="J130" s="39">
        <v>1160187.7000000002</v>
      </c>
      <c r="K130" s="39">
        <v>995179.52000000025</v>
      </c>
      <c r="L130" s="39">
        <v>68</v>
      </c>
      <c r="M130" s="39">
        <v>0</v>
      </c>
      <c r="AG130">
        <f>YEAR(CF[[#This Row],[Fecha]])</f>
        <v>2020</v>
      </c>
      <c r="AH130">
        <f>MONTH(CF[[#This Row],[Fecha]])</f>
        <v>7</v>
      </c>
      <c r="AI130">
        <f>WEEKNUM(CF[[#This Row],[Fecha]],2)</f>
        <v>27</v>
      </c>
      <c r="AJ130" s="25">
        <v>44013</v>
      </c>
      <c r="AK130" t="s">
        <v>89</v>
      </c>
      <c r="AL130" t="s">
        <v>98</v>
      </c>
      <c r="AM130" t="s">
        <v>128</v>
      </c>
      <c r="AN130">
        <v>52</v>
      </c>
      <c r="AO130">
        <v>388420.33999999997</v>
      </c>
    </row>
    <row r="131" spans="1:41" ht="15.75" x14ac:dyDescent="0.25">
      <c r="A131" s="35">
        <f>YEAR(VentaCerdo[[#This Row],[FECHA]])</f>
        <v>2021</v>
      </c>
      <c r="B131" s="35">
        <f>MONTH(VentaCerdo[[#This Row],[FECHA]])</f>
        <v>1</v>
      </c>
      <c r="C131" s="35">
        <f>WEEKNUM(VentaCerdo[[#This Row],[FECHA]],2)</f>
        <v>3</v>
      </c>
      <c r="D131" s="36">
        <v>44207</v>
      </c>
      <c r="E131" s="37" t="s">
        <v>9</v>
      </c>
      <c r="F131" s="38">
        <v>7435</v>
      </c>
      <c r="G131" s="38">
        <v>0</v>
      </c>
      <c r="H131" s="38">
        <v>63</v>
      </c>
      <c r="I131" s="38">
        <v>0</v>
      </c>
      <c r="J131" s="39">
        <v>260275</v>
      </c>
      <c r="K131" s="39">
        <v>188658.46000000002</v>
      </c>
      <c r="L131" s="39">
        <v>3</v>
      </c>
      <c r="M131" s="39">
        <v>0</v>
      </c>
      <c r="AG131">
        <f>YEAR(CF[[#This Row],[Fecha]])</f>
        <v>2018</v>
      </c>
      <c r="AH131">
        <f>MONTH(CF[[#This Row],[Fecha]])</f>
        <v>11</v>
      </c>
      <c r="AI131">
        <f>WEEKNUM(CF[[#This Row],[Fecha]],2)</f>
        <v>44</v>
      </c>
      <c r="AJ131" s="25">
        <v>43405</v>
      </c>
      <c r="AK131" t="s">
        <v>89</v>
      </c>
      <c r="AL131" t="s">
        <v>88</v>
      </c>
      <c r="AM131" t="s">
        <v>128</v>
      </c>
      <c r="AN131">
        <v>3</v>
      </c>
      <c r="AO131">
        <v>19568.36</v>
      </c>
    </row>
    <row r="132" spans="1:41" ht="15.75" x14ac:dyDescent="0.25">
      <c r="A132" s="35">
        <f>YEAR(VentaCerdo[[#This Row],[FECHA]])</f>
        <v>2021</v>
      </c>
      <c r="B132" s="35">
        <f>MONTH(VentaCerdo[[#This Row],[FECHA]])</f>
        <v>1</v>
      </c>
      <c r="C132" s="35">
        <f>WEEKNUM(VentaCerdo[[#This Row],[FECHA]],2)</f>
        <v>3</v>
      </c>
      <c r="D132" s="36">
        <v>44207</v>
      </c>
      <c r="E132" s="37" t="s">
        <v>10</v>
      </c>
      <c r="F132" s="38">
        <v>19490</v>
      </c>
      <c r="G132" s="38">
        <v>122</v>
      </c>
      <c r="H132" s="38">
        <v>81</v>
      </c>
      <c r="I132" s="38">
        <v>1</v>
      </c>
      <c r="J132" s="39">
        <v>342972</v>
      </c>
      <c r="K132" s="39">
        <v>220845.04</v>
      </c>
      <c r="L132" s="39">
        <v>4</v>
      </c>
      <c r="M132" s="39">
        <v>1</v>
      </c>
      <c r="AG132">
        <f>YEAR(CF[[#This Row],[Fecha]])</f>
        <v>2018</v>
      </c>
      <c r="AH132">
        <f>MONTH(CF[[#This Row],[Fecha]])</f>
        <v>12</v>
      </c>
      <c r="AI132">
        <f>WEEKNUM(CF[[#This Row],[Fecha]],2)</f>
        <v>48</v>
      </c>
      <c r="AJ132" s="25">
        <v>43435</v>
      </c>
      <c r="AK132" t="s">
        <v>89</v>
      </c>
      <c r="AL132" t="s">
        <v>88</v>
      </c>
      <c r="AM132" t="s">
        <v>128</v>
      </c>
      <c r="AN132">
        <v>1</v>
      </c>
      <c r="AO132">
        <v>7049.02</v>
      </c>
    </row>
    <row r="133" spans="1:41" ht="15.75" x14ac:dyDescent="0.25">
      <c r="A133" s="35">
        <f>YEAR(VentaCerdo[[#This Row],[FECHA]])</f>
        <v>2021</v>
      </c>
      <c r="B133" s="35">
        <f>MONTH(VentaCerdo[[#This Row],[FECHA]])</f>
        <v>1</v>
      </c>
      <c r="C133" s="35">
        <f>WEEKNUM(VentaCerdo[[#This Row],[FECHA]],2)</f>
        <v>4</v>
      </c>
      <c r="D133" s="36">
        <v>44214</v>
      </c>
      <c r="E133" s="37" t="s">
        <v>8</v>
      </c>
      <c r="F133" s="38">
        <v>26039.4</v>
      </c>
      <c r="G133" s="38">
        <v>321.39999999999998</v>
      </c>
      <c r="H133" s="38">
        <v>227</v>
      </c>
      <c r="I133" s="38">
        <v>3</v>
      </c>
      <c r="J133" s="39">
        <v>894312</v>
      </c>
      <c r="K133" s="39">
        <v>578180.94000000018</v>
      </c>
      <c r="L133" s="39">
        <v>55</v>
      </c>
      <c r="M133" s="39">
        <v>1</v>
      </c>
      <c r="AG133">
        <f>YEAR(CF[[#This Row],[Fecha]])</f>
        <v>2019</v>
      </c>
      <c r="AH133">
        <f>MONTH(CF[[#This Row],[Fecha]])</f>
        <v>2</v>
      </c>
      <c r="AI133">
        <f>WEEKNUM(CF[[#This Row],[Fecha]],2)</f>
        <v>5</v>
      </c>
      <c r="AJ133" s="25">
        <v>43497</v>
      </c>
      <c r="AK133" t="s">
        <v>89</v>
      </c>
      <c r="AL133" t="s">
        <v>88</v>
      </c>
      <c r="AM133" t="s">
        <v>128</v>
      </c>
      <c r="AN133">
        <v>2</v>
      </c>
      <c r="AO133">
        <v>12914.07</v>
      </c>
    </row>
    <row r="134" spans="1:41" ht="15.75" x14ac:dyDescent="0.25">
      <c r="A134" s="35">
        <f>YEAR(VentaCerdo[[#This Row],[FECHA]])</f>
        <v>2021</v>
      </c>
      <c r="B134" s="35">
        <f>MONTH(VentaCerdo[[#This Row],[FECHA]])</f>
        <v>1</v>
      </c>
      <c r="C134" s="35">
        <f>WEEKNUM(VentaCerdo[[#This Row],[FECHA]],2)</f>
        <v>4</v>
      </c>
      <c r="D134" s="36">
        <v>44214</v>
      </c>
      <c r="E134" s="37" t="s">
        <v>9</v>
      </c>
      <c r="F134" s="38">
        <v>10512</v>
      </c>
      <c r="G134" s="38">
        <v>10</v>
      </c>
      <c r="H134" s="38">
        <v>106</v>
      </c>
      <c r="I134" s="38">
        <v>10</v>
      </c>
      <c r="J134" s="39">
        <v>359374.4</v>
      </c>
      <c r="K134" s="39">
        <v>224933.3</v>
      </c>
      <c r="L134" s="39">
        <v>4</v>
      </c>
      <c r="M134" s="39">
        <v>1</v>
      </c>
      <c r="AG134">
        <f>YEAR(CF[[#This Row],[Fecha]])</f>
        <v>2019</v>
      </c>
      <c r="AH134">
        <f>MONTH(CF[[#This Row],[Fecha]])</f>
        <v>3</v>
      </c>
      <c r="AI134">
        <f>WEEKNUM(CF[[#This Row],[Fecha]],2)</f>
        <v>9</v>
      </c>
      <c r="AJ134" s="25">
        <v>43525</v>
      </c>
      <c r="AK134" t="s">
        <v>89</v>
      </c>
      <c r="AL134" t="s">
        <v>88</v>
      </c>
      <c r="AM134" t="s">
        <v>128</v>
      </c>
      <c r="AN134">
        <v>1</v>
      </c>
      <c r="AO134">
        <v>6463.38</v>
      </c>
    </row>
    <row r="135" spans="1:41" ht="15.75" x14ac:dyDescent="0.25">
      <c r="A135" s="35">
        <f>YEAR(VentaCerdo[[#This Row],[FECHA]])</f>
        <v>2021</v>
      </c>
      <c r="B135" s="35">
        <f>MONTH(VentaCerdo[[#This Row],[FECHA]])</f>
        <v>1</v>
      </c>
      <c r="C135" s="35">
        <f>WEEKNUM(VentaCerdo[[#This Row],[FECHA]],2)</f>
        <v>4</v>
      </c>
      <c r="D135" s="36">
        <v>44214</v>
      </c>
      <c r="E135" s="37" t="s">
        <v>10</v>
      </c>
      <c r="F135" s="38">
        <v>18575.12</v>
      </c>
      <c r="G135" s="38">
        <v>0</v>
      </c>
      <c r="H135" s="38">
        <v>116</v>
      </c>
      <c r="I135" s="38">
        <v>0</v>
      </c>
      <c r="J135" s="39">
        <v>445373.2</v>
      </c>
      <c r="K135" s="39">
        <v>303573.81999999995</v>
      </c>
      <c r="L135" s="39">
        <v>26</v>
      </c>
      <c r="M135" s="39">
        <v>0</v>
      </c>
      <c r="AG135">
        <f>YEAR(CF[[#This Row],[Fecha]])</f>
        <v>2019</v>
      </c>
      <c r="AH135">
        <f>MONTH(CF[[#This Row],[Fecha]])</f>
        <v>6</v>
      </c>
      <c r="AI135">
        <f>WEEKNUM(CF[[#This Row],[Fecha]],2)</f>
        <v>22</v>
      </c>
      <c r="AJ135" s="25">
        <v>43617</v>
      </c>
      <c r="AK135" t="s">
        <v>89</v>
      </c>
      <c r="AL135" t="s">
        <v>88</v>
      </c>
      <c r="AM135" t="s">
        <v>128</v>
      </c>
      <c r="AN135">
        <v>1</v>
      </c>
      <c r="AO135">
        <v>6591.27</v>
      </c>
    </row>
    <row r="136" spans="1:41" ht="15.75" x14ac:dyDescent="0.25">
      <c r="A136" s="35">
        <f>YEAR(VentaCerdo[[#This Row],[FECHA]])</f>
        <v>2021</v>
      </c>
      <c r="B136" s="35">
        <f>MONTH(VentaCerdo[[#This Row],[FECHA]])</f>
        <v>1</v>
      </c>
      <c r="C136" s="35">
        <f>WEEKNUM(VentaCerdo[[#This Row],[FECHA]],2)</f>
        <v>5</v>
      </c>
      <c r="D136" s="36">
        <v>44221</v>
      </c>
      <c r="E136" s="37" t="s">
        <v>7</v>
      </c>
      <c r="F136" s="38">
        <v>9499</v>
      </c>
      <c r="G136" s="38">
        <v>0</v>
      </c>
      <c r="H136" s="38">
        <v>90</v>
      </c>
      <c r="I136" s="38">
        <v>0</v>
      </c>
      <c r="J136" s="39">
        <v>324966.25</v>
      </c>
      <c r="K136" s="39">
        <v>247406.68999999986</v>
      </c>
      <c r="L136" s="39">
        <v>28</v>
      </c>
      <c r="M136" s="39">
        <v>0</v>
      </c>
      <c r="AG136">
        <f>YEAR(CF[[#This Row],[Fecha]])</f>
        <v>2019</v>
      </c>
      <c r="AH136">
        <f>MONTH(CF[[#This Row],[Fecha]])</f>
        <v>10</v>
      </c>
      <c r="AI136">
        <f>WEEKNUM(CF[[#This Row],[Fecha]],2)</f>
        <v>40</v>
      </c>
      <c r="AJ136" s="25">
        <v>43739</v>
      </c>
      <c r="AK136" t="s">
        <v>89</v>
      </c>
      <c r="AL136" t="s">
        <v>88</v>
      </c>
      <c r="AM136" t="s">
        <v>128</v>
      </c>
      <c r="AN136">
        <v>1</v>
      </c>
      <c r="AO136">
        <v>6856.45</v>
      </c>
    </row>
    <row r="137" spans="1:41" ht="15.75" x14ac:dyDescent="0.25">
      <c r="A137" s="35">
        <f>YEAR(VentaCerdo[[#This Row],[FECHA]])</f>
        <v>2021</v>
      </c>
      <c r="B137" s="35">
        <f>MONTH(VentaCerdo[[#This Row],[FECHA]])</f>
        <v>1</v>
      </c>
      <c r="C137" s="35">
        <f>WEEKNUM(VentaCerdo[[#This Row],[FECHA]],2)</f>
        <v>5</v>
      </c>
      <c r="D137" s="36">
        <v>44221</v>
      </c>
      <c r="E137" s="37" t="s">
        <v>8</v>
      </c>
      <c r="F137" s="38">
        <v>25285.3</v>
      </c>
      <c r="G137" s="38">
        <v>804.5</v>
      </c>
      <c r="H137" s="38">
        <v>227</v>
      </c>
      <c r="I137" s="38">
        <v>7</v>
      </c>
      <c r="J137" s="39">
        <v>835695.3</v>
      </c>
      <c r="K137" s="39">
        <v>711463.20000000019</v>
      </c>
      <c r="L137" s="39">
        <v>54</v>
      </c>
      <c r="M137" s="39">
        <v>4</v>
      </c>
      <c r="AG137">
        <f>YEAR(CF[[#This Row],[Fecha]])</f>
        <v>2019</v>
      </c>
      <c r="AH137">
        <f>MONTH(CF[[#This Row],[Fecha]])</f>
        <v>11</v>
      </c>
      <c r="AI137">
        <f>WEEKNUM(CF[[#This Row],[Fecha]],2)</f>
        <v>44</v>
      </c>
      <c r="AJ137" s="25">
        <v>43770</v>
      </c>
      <c r="AK137" t="s">
        <v>89</v>
      </c>
      <c r="AL137" t="s">
        <v>88</v>
      </c>
      <c r="AM137" t="s">
        <v>128</v>
      </c>
      <c r="AN137">
        <v>1</v>
      </c>
      <c r="AO137">
        <v>6577.73</v>
      </c>
    </row>
    <row r="138" spans="1:41" ht="15.75" x14ac:dyDescent="0.25">
      <c r="A138" s="35">
        <f>YEAR(VentaCerdo[[#This Row],[FECHA]])</f>
        <v>2021</v>
      </c>
      <c r="B138" s="35">
        <f>MONTH(VentaCerdo[[#This Row],[FECHA]])</f>
        <v>1</v>
      </c>
      <c r="C138" s="35">
        <f>WEEKNUM(VentaCerdo[[#This Row],[FECHA]],2)</f>
        <v>5</v>
      </c>
      <c r="D138" s="36">
        <v>44221</v>
      </c>
      <c r="E138" s="37" t="s">
        <v>9</v>
      </c>
      <c r="F138" s="38">
        <v>23470.800000000003</v>
      </c>
      <c r="G138" s="38">
        <v>0</v>
      </c>
      <c r="H138" s="38">
        <v>203</v>
      </c>
      <c r="I138" s="38">
        <v>0</v>
      </c>
      <c r="J138" s="39">
        <v>794032.8</v>
      </c>
      <c r="K138" s="39">
        <v>501381.18999999994</v>
      </c>
      <c r="L138" s="39">
        <v>10</v>
      </c>
      <c r="M138" s="39">
        <v>0</v>
      </c>
      <c r="AG138">
        <f>YEAR(CF[[#This Row],[Fecha]])</f>
        <v>2019</v>
      </c>
      <c r="AH138">
        <f>MONTH(CF[[#This Row],[Fecha]])</f>
        <v>12</v>
      </c>
      <c r="AI138">
        <f>WEEKNUM(CF[[#This Row],[Fecha]],2)</f>
        <v>48</v>
      </c>
      <c r="AJ138" s="25">
        <v>43800</v>
      </c>
      <c r="AK138" t="s">
        <v>89</v>
      </c>
      <c r="AL138" t="s">
        <v>88</v>
      </c>
      <c r="AM138" t="s">
        <v>128</v>
      </c>
      <c r="AN138">
        <v>1</v>
      </c>
      <c r="AO138">
        <v>6711.31</v>
      </c>
    </row>
    <row r="139" spans="1:41" ht="15.75" x14ac:dyDescent="0.25">
      <c r="A139" s="35">
        <f>YEAR(VentaCerdo[[#This Row],[FECHA]])</f>
        <v>2021</v>
      </c>
      <c r="B139" s="35">
        <f>MONTH(VentaCerdo[[#This Row],[FECHA]])</f>
        <v>1</v>
      </c>
      <c r="C139" s="35">
        <f>WEEKNUM(VentaCerdo[[#This Row],[FECHA]],2)</f>
        <v>5</v>
      </c>
      <c r="D139" s="36">
        <v>44221</v>
      </c>
      <c r="E139" s="37" t="s">
        <v>10</v>
      </c>
      <c r="F139" s="38">
        <v>15125.900000000001</v>
      </c>
      <c r="G139" s="38">
        <v>113.2</v>
      </c>
      <c r="H139" s="38">
        <v>98</v>
      </c>
      <c r="I139" s="38">
        <v>1</v>
      </c>
      <c r="J139" s="39">
        <v>362398.39999999997</v>
      </c>
      <c r="K139" s="39">
        <v>298935.31</v>
      </c>
      <c r="L139" s="39">
        <v>12</v>
      </c>
      <c r="M139" s="39">
        <v>1</v>
      </c>
      <c r="AG139">
        <f>YEAR(CF[[#This Row],[Fecha]])</f>
        <v>2020</v>
      </c>
      <c r="AH139">
        <f>MONTH(CF[[#This Row],[Fecha]])</f>
        <v>1</v>
      </c>
      <c r="AI139">
        <f>WEEKNUM(CF[[#This Row],[Fecha]],2)</f>
        <v>1</v>
      </c>
      <c r="AJ139" s="25">
        <v>43831</v>
      </c>
      <c r="AK139" t="s">
        <v>89</v>
      </c>
      <c r="AL139" t="s">
        <v>88</v>
      </c>
      <c r="AM139" t="s">
        <v>128</v>
      </c>
      <c r="AN139">
        <v>2</v>
      </c>
      <c r="AO139">
        <v>13303.68</v>
      </c>
    </row>
    <row r="140" spans="1:41" x14ac:dyDescent="0.25">
      <c r="D140" s="25"/>
      <c r="AG140">
        <f>YEAR(CF[[#This Row],[Fecha]])</f>
        <v>2020</v>
      </c>
      <c r="AH140">
        <f>MONTH(CF[[#This Row],[Fecha]])</f>
        <v>3</v>
      </c>
      <c r="AI140">
        <f>WEEKNUM(CF[[#This Row],[Fecha]],2)</f>
        <v>9</v>
      </c>
      <c r="AJ140" s="25">
        <v>43891</v>
      </c>
      <c r="AK140" t="s">
        <v>89</v>
      </c>
      <c r="AL140" t="s">
        <v>88</v>
      </c>
      <c r="AM140" t="s">
        <v>128</v>
      </c>
      <c r="AN140">
        <v>1</v>
      </c>
      <c r="AO140">
        <v>6667.43</v>
      </c>
    </row>
    <row r="141" spans="1:41" x14ac:dyDescent="0.25">
      <c r="AG141">
        <f>YEAR(CF[[#This Row],[Fecha]])</f>
        <v>2020</v>
      </c>
      <c r="AH141">
        <f>MONTH(CF[[#This Row],[Fecha]])</f>
        <v>4</v>
      </c>
      <c r="AI141">
        <f>WEEKNUM(CF[[#This Row],[Fecha]],2)</f>
        <v>14</v>
      </c>
      <c r="AJ141" s="25">
        <v>43922</v>
      </c>
      <c r="AK141" t="s">
        <v>89</v>
      </c>
      <c r="AL141" t="s">
        <v>88</v>
      </c>
      <c r="AM141" t="s">
        <v>128</v>
      </c>
      <c r="AN141">
        <v>1</v>
      </c>
      <c r="AO141">
        <v>7187.08</v>
      </c>
    </row>
    <row r="142" spans="1:41" x14ac:dyDescent="0.25">
      <c r="AG142">
        <f>YEAR(CF[[#This Row],[Fecha]])</f>
        <v>2020</v>
      </c>
      <c r="AH142">
        <f>MONTH(CF[[#This Row],[Fecha]])</f>
        <v>7</v>
      </c>
      <c r="AI142">
        <f>WEEKNUM(CF[[#This Row],[Fecha]],2)</f>
        <v>27</v>
      </c>
      <c r="AJ142" s="25">
        <v>44013</v>
      </c>
      <c r="AK142" t="s">
        <v>89</v>
      </c>
      <c r="AL142" t="s">
        <v>88</v>
      </c>
      <c r="AM142" t="s">
        <v>128</v>
      </c>
      <c r="AN142">
        <v>2</v>
      </c>
      <c r="AO142">
        <v>14956.02</v>
      </c>
    </row>
    <row r="143" spans="1:41" x14ac:dyDescent="0.25">
      <c r="AG143">
        <f>YEAR(CF[[#This Row],[Fecha]])</f>
        <v>2020</v>
      </c>
      <c r="AH143">
        <f>MONTH(CF[[#This Row],[Fecha]])</f>
        <v>9</v>
      </c>
      <c r="AI143">
        <f>WEEKNUM(CF[[#This Row],[Fecha]],2)</f>
        <v>36</v>
      </c>
      <c r="AJ143" s="25">
        <v>44075</v>
      </c>
      <c r="AK143" t="s">
        <v>89</v>
      </c>
      <c r="AL143" t="s">
        <v>88</v>
      </c>
      <c r="AM143" t="s">
        <v>128</v>
      </c>
      <c r="AN143">
        <v>1</v>
      </c>
      <c r="AO143">
        <v>7376.91</v>
      </c>
    </row>
    <row r="144" spans="1:41" x14ac:dyDescent="0.25">
      <c r="AG144">
        <f>YEAR(CF[[#This Row],[Fecha]])</f>
        <v>2020</v>
      </c>
      <c r="AH144">
        <f>MONTH(CF[[#This Row],[Fecha]])</f>
        <v>10</v>
      </c>
      <c r="AI144">
        <f>WEEKNUM(CF[[#This Row],[Fecha]],2)</f>
        <v>40</v>
      </c>
      <c r="AJ144" s="25">
        <v>44105</v>
      </c>
      <c r="AK144" t="s">
        <v>89</v>
      </c>
      <c r="AL144" t="s">
        <v>88</v>
      </c>
      <c r="AM144" t="s">
        <v>128</v>
      </c>
      <c r="AN144">
        <v>1</v>
      </c>
      <c r="AO144">
        <v>7460.78</v>
      </c>
    </row>
    <row r="145" spans="33:41" x14ac:dyDescent="0.25">
      <c r="AG145">
        <f>YEAR(CF[[#This Row],[Fecha]])</f>
        <v>2018</v>
      </c>
      <c r="AH145">
        <f>MONTH(CF[[#This Row],[Fecha]])</f>
        <v>11</v>
      </c>
      <c r="AI145">
        <f>WEEKNUM(CF[[#This Row],[Fecha]],2)</f>
        <v>44</v>
      </c>
      <c r="AJ145" s="25">
        <v>43405</v>
      </c>
      <c r="AK145" t="s">
        <v>89</v>
      </c>
      <c r="AL145" t="s">
        <v>90</v>
      </c>
      <c r="AM145" t="s">
        <v>128</v>
      </c>
      <c r="AN145">
        <v>3</v>
      </c>
      <c r="AO145">
        <v>19399.400000000001</v>
      </c>
    </row>
    <row r="146" spans="33:41" x14ac:dyDescent="0.25">
      <c r="AG146">
        <f>YEAR(CF[[#This Row],[Fecha]])</f>
        <v>2018</v>
      </c>
      <c r="AH146">
        <f>MONTH(CF[[#This Row],[Fecha]])</f>
        <v>12</v>
      </c>
      <c r="AI146">
        <f>WEEKNUM(CF[[#This Row],[Fecha]],2)</f>
        <v>48</v>
      </c>
      <c r="AJ146" s="25">
        <v>43435</v>
      </c>
      <c r="AK146" t="s">
        <v>89</v>
      </c>
      <c r="AL146" t="s">
        <v>90</v>
      </c>
      <c r="AM146" t="s">
        <v>128</v>
      </c>
      <c r="AN146">
        <v>1</v>
      </c>
      <c r="AO146">
        <v>6572.68</v>
      </c>
    </row>
    <row r="147" spans="33:41" x14ac:dyDescent="0.25">
      <c r="AG147">
        <f>YEAR(CF[[#This Row],[Fecha]])</f>
        <v>2019</v>
      </c>
      <c r="AH147">
        <f>MONTH(CF[[#This Row],[Fecha]])</f>
        <v>1</v>
      </c>
      <c r="AI147">
        <f>WEEKNUM(CF[[#This Row],[Fecha]],2)</f>
        <v>1</v>
      </c>
      <c r="AJ147" s="25">
        <v>43466</v>
      </c>
      <c r="AK147" t="s">
        <v>89</v>
      </c>
      <c r="AL147" t="s">
        <v>90</v>
      </c>
      <c r="AM147" t="s">
        <v>128</v>
      </c>
      <c r="AN147">
        <v>1</v>
      </c>
      <c r="AO147">
        <v>6456.26</v>
      </c>
    </row>
    <row r="148" spans="33:41" x14ac:dyDescent="0.25">
      <c r="AG148">
        <f>YEAR(CF[[#This Row],[Fecha]])</f>
        <v>2019</v>
      </c>
      <c r="AH148">
        <f>MONTH(CF[[#This Row],[Fecha]])</f>
        <v>4</v>
      </c>
      <c r="AI148">
        <f>WEEKNUM(CF[[#This Row],[Fecha]],2)</f>
        <v>14</v>
      </c>
      <c r="AJ148" s="25">
        <v>43556</v>
      </c>
      <c r="AK148" t="s">
        <v>89</v>
      </c>
      <c r="AL148" t="s">
        <v>90</v>
      </c>
      <c r="AM148" t="s">
        <v>128</v>
      </c>
      <c r="AN148">
        <v>1</v>
      </c>
      <c r="AO148">
        <v>6515.57</v>
      </c>
    </row>
    <row r="149" spans="33:41" x14ac:dyDescent="0.25">
      <c r="AG149">
        <f>YEAR(CF[[#This Row],[Fecha]])</f>
        <v>2019</v>
      </c>
      <c r="AH149">
        <f>MONTH(CF[[#This Row],[Fecha]])</f>
        <v>6</v>
      </c>
      <c r="AI149">
        <f>WEEKNUM(CF[[#This Row],[Fecha]],2)</f>
        <v>22</v>
      </c>
      <c r="AJ149" s="25">
        <v>43617</v>
      </c>
      <c r="AK149" t="s">
        <v>89</v>
      </c>
      <c r="AL149" t="s">
        <v>90</v>
      </c>
      <c r="AM149" t="s">
        <v>128</v>
      </c>
      <c r="AN149">
        <v>1</v>
      </c>
      <c r="AO149">
        <v>6593.65</v>
      </c>
    </row>
    <row r="150" spans="33:41" x14ac:dyDescent="0.25">
      <c r="AG150">
        <f>YEAR(CF[[#This Row],[Fecha]])</f>
        <v>2019</v>
      </c>
      <c r="AH150">
        <f>MONTH(CF[[#This Row],[Fecha]])</f>
        <v>10</v>
      </c>
      <c r="AI150">
        <f>WEEKNUM(CF[[#This Row],[Fecha]],2)</f>
        <v>40</v>
      </c>
      <c r="AJ150" s="25">
        <v>43739</v>
      </c>
      <c r="AK150" t="s">
        <v>89</v>
      </c>
      <c r="AL150" t="s">
        <v>90</v>
      </c>
      <c r="AM150" t="s">
        <v>128</v>
      </c>
      <c r="AN150">
        <v>1</v>
      </c>
      <c r="AO150">
        <v>6883.74</v>
      </c>
    </row>
    <row r="151" spans="33:41" x14ac:dyDescent="0.25">
      <c r="AG151">
        <f>YEAR(CF[[#This Row],[Fecha]])</f>
        <v>2019</v>
      </c>
      <c r="AH151">
        <f>MONTH(CF[[#This Row],[Fecha]])</f>
        <v>11</v>
      </c>
      <c r="AI151">
        <f>WEEKNUM(CF[[#This Row],[Fecha]],2)</f>
        <v>44</v>
      </c>
      <c r="AJ151" s="25">
        <v>43770</v>
      </c>
      <c r="AK151" t="s">
        <v>89</v>
      </c>
      <c r="AL151" t="s">
        <v>90</v>
      </c>
      <c r="AM151" t="s">
        <v>128</v>
      </c>
      <c r="AN151">
        <v>2</v>
      </c>
      <c r="AO151">
        <v>13427.7</v>
      </c>
    </row>
    <row r="152" spans="33:41" x14ac:dyDescent="0.25">
      <c r="AG152">
        <f>YEAR(CF[[#This Row],[Fecha]])</f>
        <v>2019</v>
      </c>
      <c r="AH152">
        <f>MONTH(CF[[#This Row],[Fecha]])</f>
        <v>12</v>
      </c>
      <c r="AI152">
        <f>WEEKNUM(CF[[#This Row],[Fecha]],2)</f>
        <v>48</v>
      </c>
      <c r="AJ152" s="25">
        <v>43800</v>
      </c>
      <c r="AK152" t="s">
        <v>89</v>
      </c>
      <c r="AL152" t="s">
        <v>90</v>
      </c>
      <c r="AM152" t="s">
        <v>128</v>
      </c>
      <c r="AN152">
        <v>4</v>
      </c>
      <c r="AO152">
        <v>26719.21</v>
      </c>
    </row>
    <row r="153" spans="33:41" x14ac:dyDescent="0.25">
      <c r="AG153">
        <f>YEAR(CF[[#This Row],[Fecha]])</f>
        <v>2020</v>
      </c>
      <c r="AH153">
        <f>MONTH(CF[[#This Row],[Fecha]])</f>
        <v>1</v>
      </c>
      <c r="AI153">
        <f>WEEKNUM(CF[[#This Row],[Fecha]],2)</f>
        <v>1</v>
      </c>
      <c r="AJ153" s="25">
        <v>43831</v>
      </c>
      <c r="AK153" t="s">
        <v>89</v>
      </c>
      <c r="AL153" t="s">
        <v>90</v>
      </c>
      <c r="AM153" t="s">
        <v>128</v>
      </c>
      <c r="AN153">
        <v>5</v>
      </c>
      <c r="AO153">
        <v>31430.200000000004</v>
      </c>
    </row>
    <row r="154" spans="33:41" x14ac:dyDescent="0.25">
      <c r="AG154">
        <f>YEAR(CF[[#This Row],[Fecha]])</f>
        <v>2020</v>
      </c>
      <c r="AH154">
        <f>MONTH(CF[[#This Row],[Fecha]])</f>
        <v>2</v>
      </c>
      <c r="AI154">
        <f>WEEKNUM(CF[[#This Row],[Fecha]],2)</f>
        <v>5</v>
      </c>
      <c r="AJ154" s="25">
        <v>43862</v>
      </c>
      <c r="AK154" t="s">
        <v>89</v>
      </c>
      <c r="AL154" t="s">
        <v>90</v>
      </c>
      <c r="AM154" t="s">
        <v>128</v>
      </c>
      <c r="AN154">
        <v>7</v>
      </c>
      <c r="AO154">
        <v>44863.509999999995</v>
      </c>
    </row>
    <row r="155" spans="33:41" x14ac:dyDescent="0.25">
      <c r="AG155">
        <f>YEAR(CF[[#This Row],[Fecha]])</f>
        <v>2020</v>
      </c>
      <c r="AH155">
        <f>MONTH(CF[[#This Row],[Fecha]])</f>
        <v>3</v>
      </c>
      <c r="AI155">
        <f>WEEKNUM(CF[[#This Row],[Fecha]],2)</f>
        <v>9</v>
      </c>
      <c r="AJ155" s="25">
        <v>43891</v>
      </c>
      <c r="AK155" t="s">
        <v>89</v>
      </c>
      <c r="AL155" t="s">
        <v>90</v>
      </c>
      <c r="AM155" t="s">
        <v>128</v>
      </c>
      <c r="AN155">
        <v>4</v>
      </c>
      <c r="AO155">
        <v>26591.84</v>
      </c>
    </row>
    <row r="156" spans="33:41" x14ac:dyDescent="0.25">
      <c r="AG156">
        <f>YEAR(CF[[#This Row],[Fecha]])</f>
        <v>2020</v>
      </c>
      <c r="AH156">
        <f>MONTH(CF[[#This Row],[Fecha]])</f>
        <v>4</v>
      </c>
      <c r="AI156">
        <f>WEEKNUM(CF[[#This Row],[Fecha]],2)</f>
        <v>14</v>
      </c>
      <c r="AJ156" s="25">
        <v>43922</v>
      </c>
      <c r="AK156" t="s">
        <v>89</v>
      </c>
      <c r="AL156" t="s">
        <v>90</v>
      </c>
      <c r="AM156" t="s">
        <v>128</v>
      </c>
      <c r="AN156">
        <v>7</v>
      </c>
      <c r="AO156">
        <v>49885.979999999996</v>
      </c>
    </row>
    <row r="157" spans="33:41" x14ac:dyDescent="0.25">
      <c r="AG157">
        <f>YEAR(CF[[#This Row],[Fecha]])</f>
        <v>2020</v>
      </c>
      <c r="AH157">
        <f>MONTH(CF[[#This Row],[Fecha]])</f>
        <v>5</v>
      </c>
      <c r="AI157">
        <f>WEEKNUM(CF[[#This Row],[Fecha]],2)</f>
        <v>18</v>
      </c>
      <c r="AJ157" s="25">
        <v>43952</v>
      </c>
      <c r="AK157" t="s">
        <v>89</v>
      </c>
      <c r="AL157" t="s">
        <v>90</v>
      </c>
      <c r="AM157" t="s">
        <v>128</v>
      </c>
      <c r="AN157">
        <v>2</v>
      </c>
      <c r="AO157">
        <v>15015.34</v>
      </c>
    </row>
    <row r="158" spans="33:41" x14ac:dyDescent="0.25">
      <c r="AG158">
        <f>YEAR(CF[[#This Row],[Fecha]])</f>
        <v>2020</v>
      </c>
      <c r="AH158">
        <f>MONTH(CF[[#This Row],[Fecha]])</f>
        <v>6</v>
      </c>
      <c r="AI158">
        <f>WEEKNUM(CF[[#This Row],[Fecha]],2)</f>
        <v>23</v>
      </c>
      <c r="AJ158" s="25">
        <v>43983</v>
      </c>
      <c r="AK158" t="s">
        <v>89</v>
      </c>
      <c r="AL158" t="s">
        <v>90</v>
      </c>
      <c r="AM158" t="s">
        <v>128</v>
      </c>
      <c r="AN158">
        <v>1</v>
      </c>
      <c r="AO158">
        <v>7549.07</v>
      </c>
    </row>
    <row r="159" spans="33:41" x14ac:dyDescent="0.25">
      <c r="AG159">
        <f>YEAR(CF[[#This Row],[Fecha]])</f>
        <v>2020</v>
      </c>
      <c r="AH159">
        <f>MONTH(CF[[#This Row],[Fecha]])</f>
        <v>7</v>
      </c>
      <c r="AI159">
        <f>WEEKNUM(CF[[#This Row],[Fecha]],2)</f>
        <v>27</v>
      </c>
      <c r="AJ159" s="25">
        <v>44013</v>
      </c>
      <c r="AK159" t="s">
        <v>89</v>
      </c>
      <c r="AL159" t="s">
        <v>90</v>
      </c>
      <c r="AM159" t="s">
        <v>128</v>
      </c>
      <c r="AN159">
        <v>2</v>
      </c>
      <c r="AO159">
        <v>13316.18</v>
      </c>
    </row>
    <row r="160" spans="33:41" x14ac:dyDescent="0.25">
      <c r="AG160">
        <f>YEAR(CF[[#This Row],[Fecha]])</f>
        <v>2020</v>
      </c>
      <c r="AH160">
        <f>MONTH(CF[[#This Row],[Fecha]])</f>
        <v>8</v>
      </c>
      <c r="AI160">
        <f>WEEKNUM(CF[[#This Row],[Fecha]],2)</f>
        <v>31</v>
      </c>
      <c r="AJ160" s="25">
        <v>44044</v>
      </c>
      <c r="AK160" t="s">
        <v>89</v>
      </c>
      <c r="AL160" t="s">
        <v>90</v>
      </c>
      <c r="AM160" t="s">
        <v>128</v>
      </c>
      <c r="AN160">
        <v>2</v>
      </c>
      <c r="AO160">
        <v>14863.53</v>
      </c>
    </row>
    <row r="161" spans="33:41" x14ac:dyDescent="0.25">
      <c r="AG161">
        <f>YEAR(CF[[#This Row],[Fecha]])</f>
        <v>2020</v>
      </c>
      <c r="AH161">
        <f>MONTH(CF[[#This Row],[Fecha]])</f>
        <v>10</v>
      </c>
      <c r="AI161">
        <f>WEEKNUM(CF[[#This Row],[Fecha]],2)</f>
        <v>40</v>
      </c>
      <c r="AJ161" s="25">
        <v>44105</v>
      </c>
      <c r="AK161" t="s">
        <v>89</v>
      </c>
      <c r="AL161" t="s">
        <v>90</v>
      </c>
      <c r="AM161" t="s">
        <v>128</v>
      </c>
      <c r="AN161">
        <v>1</v>
      </c>
      <c r="AO161">
        <v>7394.48</v>
      </c>
    </row>
    <row r="162" spans="33:41" x14ac:dyDescent="0.25">
      <c r="AG162">
        <f>YEAR(CF[[#This Row],[Fecha]])</f>
        <v>2020</v>
      </c>
      <c r="AH162">
        <f>MONTH(CF[[#This Row],[Fecha]])</f>
        <v>11</v>
      </c>
      <c r="AI162">
        <f>WEEKNUM(CF[[#This Row],[Fecha]],2)</f>
        <v>44</v>
      </c>
      <c r="AJ162" s="25">
        <v>44136</v>
      </c>
      <c r="AK162" t="s">
        <v>89</v>
      </c>
      <c r="AL162" t="s">
        <v>90</v>
      </c>
      <c r="AM162" t="s">
        <v>128</v>
      </c>
      <c r="AN162">
        <v>2</v>
      </c>
      <c r="AO162">
        <v>15438.97</v>
      </c>
    </row>
    <row r="163" spans="33:41" x14ac:dyDescent="0.25">
      <c r="AG163">
        <f>YEAR(CF[[#This Row],[Fecha]])</f>
        <v>2020</v>
      </c>
      <c r="AH163">
        <f>MONTH(CF[[#This Row],[Fecha]])</f>
        <v>12</v>
      </c>
      <c r="AI163">
        <f>WEEKNUM(CF[[#This Row],[Fecha]],2)</f>
        <v>49</v>
      </c>
      <c r="AJ163" s="25">
        <v>44166</v>
      </c>
      <c r="AK163" t="s">
        <v>89</v>
      </c>
      <c r="AL163" t="s">
        <v>90</v>
      </c>
      <c r="AM163" t="s">
        <v>128</v>
      </c>
      <c r="AN163">
        <v>1</v>
      </c>
      <c r="AO163">
        <v>7857.42</v>
      </c>
    </row>
    <row r="164" spans="33:41" x14ac:dyDescent="0.25">
      <c r="AG164">
        <f>YEAR(CF[[#This Row],[Fecha]])</f>
        <v>2019</v>
      </c>
      <c r="AH164">
        <f>MONTH(CF[[#This Row],[Fecha]])</f>
        <v>7</v>
      </c>
      <c r="AI164">
        <f>WEEKNUM(CF[[#This Row],[Fecha]],2)</f>
        <v>27</v>
      </c>
      <c r="AJ164" s="25">
        <v>43647</v>
      </c>
      <c r="AK164" t="s">
        <v>89</v>
      </c>
      <c r="AL164" t="s">
        <v>9</v>
      </c>
      <c r="AM164" t="s">
        <v>128</v>
      </c>
      <c r="AN164">
        <v>3.5</v>
      </c>
      <c r="AO164">
        <v>21247.510000000002</v>
      </c>
    </row>
    <row r="165" spans="33:41" x14ac:dyDescent="0.25">
      <c r="AG165">
        <f>YEAR(CF[[#This Row],[Fecha]])</f>
        <v>2020</v>
      </c>
      <c r="AH165">
        <f>MONTH(CF[[#This Row],[Fecha]])</f>
        <v>11</v>
      </c>
      <c r="AI165">
        <f>WEEKNUM(CF[[#This Row],[Fecha]],2)</f>
        <v>44</v>
      </c>
      <c r="AJ165" s="25">
        <v>44136</v>
      </c>
      <c r="AK165" t="s">
        <v>89</v>
      </c>
      <c r="AL165" t="s">
        <v>9</v>
      </c>
      <c r="AM165" t="s">
        <v>128</v>
      </c>
      <c r="AN165">
        <v>6</v>
      </c>
      <c r="AO165">
        <v>46279.7</v>
      </c>
    </row>
    <row r="166" spans="33:41" x14ac:dyDescent="0.25">
      <c r="AG166">
        <f>YEAR(CF[[#This Row],[Fecha]])</f>
        <v>2020</v>
      </c>
      <c r="AH166">
        <f>MONTH(CF[[#This Row],[Fecha]])</f>
        <v>8</v>
      </c>
      <c r="AI166">
        <f>WEEKNUM(CF[[#This Row],[Fecha]],2)</f>
        <v>31</v>
      </c>
      <c r="AJ166" s="25">
        <v>44044</v>
      </c>
      <c r="AK166" t="s">
        <v>89</v>
      </c>
      <c r="AL166" t="s">
        <v>9</v>
      </c>
      <c r="AM166" t="s">
        <v>128</v>
      </c>
      <c r="AN166">
        <v>24</v>
      </c>
      <c r="AO166">
        <v>178349.45</v>
      </c>
    </row>
    <row r="167" spans="33:41" x14ac:dyDescent="0.25">
      <c r="AG167">
        <f>YEAR(CF[[#This Row],[Fecha]])</f>
        <v>2020</v>
      </c>
      <c r="AH167">
        <f>MONTH(CF[[#This Row],[Fecha]])</f>
        <v>12</v>
      </c>
      <c r="AI167">
        <f>WEEKNUM(CF[[#This Row],[Fecha]],2)</f>
        <v>49</v>
      </c>
      <c r="AJ167" s="25">
        <v>44166</v>
      </c>
      <c r="AK167" t="s">
        <v>89</v>
      </c>
      <c r="AL167" t="s">
        <v>9</v>
      </c>
      <c r="AM167" t="s">
        <v>128</v>
      </c>
      <c r="AN167">
        <v>18</v>
      </c>
      <c r="AO167">
        <v>141600.85</v>
      </c>
    </row>
    <row r="168" spans="33:41" x14ac:dyDescent="0.25">
      <c r="AG168">
        <f>YEAR(CF[[#This Row],[Fecha]])</f>
        <v>2020</v>
      </c>
      <c r="AH168">
        <f>MONTH(CF[[#This Row],[Fecha]])</f>
        <v>9</v>
      </c>
      <c r="AI168">
        <f>WEEKNUM(CF[[#This Row],[Fecha]],2)</f>
        <v>36</v>
      </c>
      <c r="AJ168" s="25">
        <v>44075</v>
      </c>
      <c r="AK168" t="s">
        <v>89</v>
      </c>
      <c r="AL168" t="s">
        <v>9</v>
      </c>
      <c r="AM168" t="s">
        <v>128</v>
      </c>
      <c r="AN168">
        <v>27</v>
      </c>
      <c r="AO168">
        <v>199254.74</v>
      </c>
    </row>
    <row r="169" spans="33:41" x14ac:dyDescent="0.25">
      <c r="AG169">
        <f>YEAR(CF[[#This Row],[Fecha]])</f>
        <v>2020</v>
      </c>
      <c r="AH169">
        <f>MONTH(CF[[#This Row],[Fecha]])</f>
        <v>10</v>
      </c>
      <c r="AI169">
        <f>WEEKNUM(CF[[#This Row],[Fecha]],2)</f>
        <v>40</v>
      </c>
      <c r="AJ169" s="25">
        <v>44105</v>
      </c>
      <c r="AK169" t="s">
        <v>89</v>
      </c>
      <c r="AL169" t="s">
        <v>9</v>
      </c>
      <c r="AM169" t="s">
        <v>128</v>
      </c>
      <c r="AN169">
        <v>10</v>
      </c>
      <c r="AO169">
        <v>74210.03</v>
      </c>
    </row>
    <row r="170" spans="33:41" x14ac:dyDescent="0.25">
      <c r="AG170">
        <f>YEAR(CF[[#This Row],[Fecha]])</f>
        <v>2019</v>
      </c>
      <c r="AH170">
        <f>MONTH(CF[[#This Row],[Fecha]])</f>
        <v>7</v>
      </c>
      <c r="AI170">
        <f>WEEKNUM(CF[[#This Row],[Fecha]],2)</f>
        <v>27</v>
      </c>
      <c r="AJ170" s="25">
        <v>43647</v>
      </c>
      <c r="AK170" t="s">
        <v>89</v>
      </c>
      <c r="AL170" t="s">
        <v>101</v>
      </c>
      <c r="AM170" t="s">
        <v>128</v>
      </c>
      <c r="AN170">
        <v>4.5</v>
      </c>
      <c r="AO170">
        <v>30546.400000000001</v>
      </c>
    </row>
    <row r="171" spans="33:41" x14ac:dyDescent="0.25">
      <c r="AG171">
        <f>YEAR(CF[[#This Row],[Fecha]])</f>
        <v>2020</v>
      </c>
      <c r="AH171">
        <f>MONTH(CF[[#This Row],[Fecha]])</f>
        <v>11</v>
      </c>
      <c r="AI171">
        <f>WEEKNUM(CF[[#This Row],[Fecha]],2)</f>
        <v>44</v>
      </c>
      <c r="AJ171" s="25">
        <v>44136</v>
      </c>
      <c r="AK171" t="s">
        <v>89</v>
      </c>
      <c r="AL171" t="s">
        <v>101</v>
      </c>
      <c r="AM171" t="s">
        <v>128</v>
      </c>
      <c r="AN171">
        <v>6</v>
      </c>
      <c r="AO171">
        <v>45684.3</v>
      </c>
    </row>
    <row r="172" spans="33:41" x14ac:dyDescent="0.25">
      <c r="AG172">
        <f>YEAR(CF[[#This Row],[Fecha]])</f>
        <v>2018</v>
      </c>
      <c r="AH172">
        <f>MONTH(CF[[#This Row],[Fecha]])</f>
        <v>1</v>
      </c>
      <c r="AI172">
        <f>WEEKNUM(CF[[#This Row],[Fecha]],2)</f>
        <v>1</v>
      </c>
      <c r="AJ172" s="25">
        <v>43101</v>
      </c>
      <c r="AK172" t="s">
        <v>91</v>
      </c>
      <c r="AL172" t="s">
        <v>94</v>
      </c>
      <c r="AM172" t="s">
        <v>128</v>
      </c>
      <c r="AN172">
        <v>46</v>
      </c>
      <c r="AO172">
        <v>239776.11999999997</v>
      </c>
    </row>
    <row r="173" spans="33:41" x14ac:dyDescent="0.25">
      <c r="AG173">
        <f>YEAR(CF[[#This Row],[Fecha]])</f>
        <v>2018</v>
      </c>
      <c r="AH173">
        <f>MONTH(CF[[#This Row],[Fecha]])</f>
        <v>2</v>
      </c>
      <c r="AI173">
        <f>WEEKNUM(CF[[#This Row],[Fecha]],2)</f>
        <v>5</v>
      </c>
      <c r="AJ173" s="25">
        <v>43132</v>
      </c>
      <c r="AK173" t="s">
        <v>91</v>
      </c>
      <c r="AL173" t="s">
        <v>94</v>
      </c>
      <c r="AM173" t="s">
        <v>128</v>
      </c>
      <c r="AN173">
        <v>46</v>
      </c>
      <c r="AO173">
        <v>246112.6</v>
      </c>
    </row>
    <row r="174" spans="33:41" x14ac:dyDescent="0.25">
      <c r="AG174">
        <f>YEAR(CF[[#This Row],[Fecha]])</f>
        <v>2018</v>
      </c>
      <c r="AH174">
        <f>MONTH(CF[[#This Row],[Fecha]])</f>
        <v>3</v>
      </c>
      <c r="AI174">
        <f>WEEKNUM(CF[[#This Row],[Fecha]],2)</f>
        <v>9</v>
      </c>
      <c r="AJ174" s="25">
        <v>43160</v>
      </c>
      <c r="AK174" t="s">
        <v>91</v>
      </c>
      <c r="AL174" t="s">
        <v>94</v>
      </c>
      <c r="AM174" t="s">
        <v>128</v>
      </c>
      <c r="AN174">
        <v>36</v>
      </c>
      <c r="AO174">
        <v>200376.44</v>
      </c>
    </row>
    <row r="175" spans="33:41" x14ac:dyDescent="0.25">
      <c r="AG175">
        <f>YEAR(CF[[#This Row],[Fecha]])</f>
        <v>2018</v>
      </c>
      <c r="AH175">
        <f>MONTH(CF[[#This Row],[Fecha]])</f>
        <v>3</v>
      </c>
      <c r="AI175">
        <f>WEEKNUM(CF[[#This Row],[Fecha]],2)</f>
        <v>9</v>
      </c>
      <c r="AJ175" s="25">
        <v>43160</v>
      </c>
      <c r="AK175" t="s">
        <v>91</v>
      </c>
      <c r="AL175" t="s">
        <v>8</v>
      </c>
      <c r="AM175" t="s">
        <v>128</v>
      </c>
      <c r="AN175">
        <v>91</v>
      </c>
      <c r="AO175">
        <v>508109.70999999979</v>
      </c>
    </row>
    <row r="176" spans="33:41" x14ac:dyDescent="0.25">
      <c r="AG176">
        <f>YEAR(CF[[#This Row],[Fecha]])</f>
        <v>2018</v>
      </c>
      <c r="AH176">
        <f>MONTH(CF[[#This Row],[Fecha]])</f>
        <v>1</v>
      </c>
      <c r="AI176">
        <f>WEEKNUM(CF[[#This Row],[Fecha]],2)</f>
        <v>1</v>
      </c>
      <c r="AJ176" s="25">
        <v>43101</v>
      </c>
      <c r="AK176" t="s">
        <v>91</v>
      </c>
      <c r="AL176" t="s">
        <v>8</v>
      </c>
      <c r="AM176" t="s">
        <v>128</v>
      </c>
      <c r="AN176">
        <v>136</v>
      </c>
      <c r="AO176">
        <v>711403.57</v>
      </c>
    </row>
    <row r="177" spans="33:41" x14ac:dyDescent="0.25">
      <c r="AG177">
        <f>YEAR(CF[[#This Row],[Fecha]])</f>
        <v>2018</v>
      </c>
      <c r="AH177">
        <f>MONTH(CF[[#This Row],[Fecha]])</f>
        <v>2</v>
      </c>
      <c r="AI177">
        <f>WEEKNUM(CF[[#This Row],[Fecha]],2)</f>
        <v>5</v>
      </c>
      <c r="AJ177" s="25">
        <v>43132</v>
      </c>
      <c r="AK177" t="s">
        <v>91</v>
      </c>
      <c r="AL177" t="s">
        <v>8</v>
      </c>
      <c r="AM177" t="s">
        <v>128</v>
      </c>
      <c r="AN177">
        <v>94.05</v>
      </c>
      <c r="AO177">
        <v>503827.06000000006</v>
      </c>
    </row>
    <row r="178" spans="33:41" x14ac:dyDescent="0.25">
      <c r="AG178">
        <f>YEAR(CF[[#This Row],[Fecha]])</f>
        <v>2018</v>
      </c>
      <c r="AH178">
        <f>MONTH(CF[[#This Row],[Fecha]])</f>
        <v>4</v>
      </c>
      <c r="AI178">
        <f>WEEKNUM(CF[[#This Row],[Fecha]],2)</f>
        <v>13</v>
      </c>
      <c r="AJ178" s="25">
        <v>43191</v>
      </c>
      <c r="AK178" t="s">
        <v>91</v>
      </c>
      <c r="AL178" t="s">
        <v>94</v>
      </c>
      <c r="AM178" t="s">
        <v>128</v>
      </c>
      <c r="AN178">
        <v>31</v>
      </c>
      <c r="AO178">
        <v>184114.47999999998</v>
      </c>
    </row>
    <row r="179" spans="33:41" x14ac:dyDescent="0.25">
      <c r="AG179">
        <f>YEAR(CF[[#This Row],[Fecha]])</f>
        <v>2018</v>
      </c>
      <c r="AH179">
        <f>MONTH(CF[[#This Row],[Fecha]])</f>
        <v>5</v>
      </c>
      <c r="AI179">
        <f>WEEKNUM(CF[[#This Row],[Fecha]],2)</f>
        <v>18</v>
      </c>
      <c r="AJ179" s="25">
        <v>43221</v>
      </c>
      <c r="AK179" t="s">
        <v>91</v>
      </c>
      <c r="AL179" t="s">
        <v>94</v>
      </c>
      <c r="AM179" t="s">
        <v>128</v>
      </c>
      <c r="AN179">
        <v>42</v>
      </c>
      <c r="AO179">
        <v>248006.24</v>
      </c>
    </row>
    <row r="180" spans="33:41" x14ac:dyDescent="0.25">
      <c r="AG180">
        <f>YEAR(CF[[#This Row],[Fecha]])</f>
        <v>2018</v>
      </c>
      <c r="AH180">
        <f>MONTH(CF[[#This Row],[Fecha]])</f>
        <v>6</v>
      </c>
      <c r="AI180">
        <f>WEEKNUM(CF[[#This Row],[Fecha]],2)</f>
        <v>22</v>
      </c>
      <c r="AJ180" s="25">
        <v>43252</v>
      </c>
      <c r="AK180" t="s">
        <v>91</v>
      </c>
      <c r="AL180" t="s">
        <v>94</v>
      </c>
      <c r="AM180" t="s">
        <v>128</v>
      </c>
      <c r="AN180">
        <v>36</v>
      </c>
      <c r="AO180">
        <v>228117.76000000001</v>
      </c>
    </row>
    <row r="181" spans="33:41" x14ac:dyDescent="0.25">
      <c r="AG181">
        <f>YEAR(CF[[#This Row],[Fecha]])</f>
        <v>2018</v>
      </c>
      <c r="AH181">
        <f>MONTH(CF[[#This Row],[Fecha]])</f>
        <v>7</v>
      </c>
      <c r="AI181">
        <f>WEEKNUM(CF[[#This Row],[Fecha]],2)</f>
        <v>26</v>
      </c>
      <c r="AJ181" s="25">
        <v>43282</v>
      </c>
      <c r="AK181" t="s">
        <v>91</v>
      </c>
      <c r="AL181" t="s">
        <v>94</v>
      </c>
      <c r="AM181" t="s">
        <v>128</v>
      </c>
      <c r="AN181">
        <v>20</v>
      </c>
      <c r="AO181">
        <v>121957.04000000001</v>
      </c>
    </row>
    <row r="182" spans="33:41" x14ac:dyDescent="0.25">
      <c r="AG182">
        <f>YEAR(CF[[#This Row],[Fecha]])</f>
        <v>2018</v>
      </c>
      <c r="AH182">
        <f>MONTH(CF[[#This Row],[Fecha]])</f>
        <v>8</v>
      </c>
      <c r="AI182">
        <f>WEEKNUM(CF[[#This Row],[Fecha]],2)</f>
        <v>31</v>
      </c>
      <c r="AJ182" s="25">
        <v>43313</v>
      </c>
      <c r="AK182" t="s">
        <v>91</v>
      </c>
      <c r="AL182" t="s">
        <v>94</v>
      </c>
      <c r="AM182" t="s">
        <v>128</v>
      </c>
      <c r="AN182">
        <v>28</v>
      </c>
      <c r="AO182">
        <v>165051.01999999999</v>
      </c>
    </row>
    <row r="183" spans="33:41" x14ac:dyDescent="0.25">
      <c r="AG183">
        <f>YEAR(CF[[#This Row],[Fecha]])</f>
        <v>2018</v>
      </c>
      <c r="AH183">
        <f>MONTH(CF[[#This Row],[Fecha]])</f>
        <v>9</v>
      </c>
      <c r="AI183">
        <f>WEEKNUM(CF[[#This Row],[Fecha]],2)</f>
        <v>35</v>
      </c>
      <c r="AJ183" s="25">
        <v>43344</v>
      </c>
      <c r="AK183" t="s">
        <v>91</v>
      </c>
      <c r="AL183" t="s">
        <v>94</v>
      </c>
      <c r="AM183" t="s">
        <v>128</v>
      </c>
      <c r="AN183">
        <v>39</v>
      </c>
      <c r="AO183">
        <v>226512.8</v>
      </c>
    </row>
    <row r="184" spans="33:41" x14ac:dyDescent="0.25">
      <c r="AG184">
        <f>YEAR(CF[[#This Row],[Fecha]])</f>
        <v>2018</v>
      </c>
      <c r="AH184">
        <f>MONTH(CF[[#This Row],[Fecha]])</f>
        <v>10</v>
      </c>
      <c r="AI184">
        <f>WEEKNUM(CF[[#This Row],[Fecha]],2)</f>
        <v>40</v>
      </c>
      <c r="AJ184" s="25">
        <v>43374</v>
      </c>
      <c r="AK184" t="s">
        <v>91</v>
      </c>
      <c r="AL184" t="s">
        <v>94</v>
      </c>
      <c r="AM184" t="s">
        <v>128</v>
      </c>
      <c r="AN184">
        <v>36</v>
      </c>
      <c r="AO184">
        <v>205545.03</v>
      </c>
    </row>
    <row r="185" spans="33:41" x14ac:dyDescent="0.25">
      <c r="AG185">
        <f>YEAR(CF[[#This Row],[Fecha]])</f>
        <v>2018</v>
      </c>
      <c r="AH185">
        <f>MONTH(CF[[#This Row],[Fecha]])</f>
        <v>11</v>
      </c>
      <c r="AI185">
        <f>WEEKNUM(CF[[#This Row],[Fecha]],2)</f>
        <v>44</v>
      </c>
      <c r="AJ185" s="25">
        <v>43405</v>
      </c>
      <c r="AK185" t="s">
        <v>91</v>
      </c>
      <c r="AL185" t="s">
        <v>94</v>
      </c>
      <c r="AM185" t="s">
        <v>128</v>
      </c>
      <c r="AN185">
        <v>31</v>
      </c>
      <c r="AO185">
        <v>184099.15999999997</v>
      </c>
    </row>
    <row r="186" spans="33:41" x14ac:dyDescent="0.25">
      <c r="AG186">
        <f>YEAR(CF[[#This Row],[Fecha]])</f>
        <v>2018</v>
      </c>
      <c r="AH186">
        <f>MONTH(CF[[#This Row],[Fecha]])</f>
        <v>12</v>
      </c>
      <c r="AI186">
        <f>WEEKNUM(CF[[#This Row],[Fecha]],2)</f>
        <v>48</v>
      </c>
      <c r="AJ186" s="25">
        <v>43435</v>
      </c>
      <c r="AK186" t="s">
        <v>91</v>
      </c>
      <c r="AL186" t="s">
        <v>94</v>
      </c>
      <c r="AM186" t="s">
        <v>128</v>
      </c>
      <c r="AN186">
        <v>35</v>
      </c>
      <c r="AO186">
        <v>216434.65999999997</v>
      </c>
    </row>
    <row r="187" spans="33:41" x14ac:dyDescent="0.25">
      <c r="AG187">
        <f>YEAR(CF[[#This Row],[Fecha]])</f>
        <v>2019</v>
      </c>
      <c r="AH187">
        <f>MONTH(CF[[#This Row],[Fecha]])</f>
        <v>1</v>
      </c>
      <c r="AI187">
        <f>WEEKNUM(CF[[#This Row],[Fecha]],2)</f>
        <v>1</v>
      </c>
      <c r="AJ187" s="25">
        <v>43466</v>
      </c>
      <c r="AK187" t="s">
        <v>91</v>
      </c>
      <c r="AL187" t="s">
        <v>94</v>
      </c>
      <c r="AM187" t="s">
        <v>128</v>
      </c>
      <c r="AN187">
        <v>20</v>
      </c>
      <c r="AO187">
        <v>118266.73000000001</v>
      </c>
    </row>
    <row r="188" spans="33:41" x14ac:dyDescent="0.25">
      <c r="AG188">
        <f>YEAR(CF[[#This Row],[Fecha]])</f>
        <v>2019</v>
      </c>
      <c r="AH188">
        <f>MONTH(CF[[#This Row],[Fecha]])</f>
        <v>2</v>
      </c>
      <c r="AI188">
        <f>WEEKNUM(CF[[#This Row],[Fecha]],2)</f>
        <v>5</v>
      </c>
      <c r="AJ188" s="25">
        <v>43497</v>
      </c>
      <c r="AK188" t="s">
        <v>91</v>
      </c>
      <c r="AL188" t="s">
        <v>94</v>
      </c>
      <c r="AM188" t="s">
        <v>128</v>
      </c>
      <c r="AN188">
        <v>16</v>
      </c>
      <c r="AO188">
        <v>93400.19</v>
      </c>
    </row>
    <row r="189" spans="33:41" x14ac:dyDescent="0.25">
      <c r="AG189">
        <f>YEAR(CF[[#This Row],[Fecha]])</f>
        <v>2019</v>
      </c>
      <c r="AH189">
        <f>MONTH(CF[[#This Row],[Fecha]])</f>
        <v>3</v>
      </c>
      <c r="AI189">
        <f>WEEKNUM(CF[[#This Row],[Fecha]],2)</f>
        <v>9</v>
      </c>
      <c r="AJ189" s="25">
        <v>43525</v>
      </c>
      <c r="AK189" t="s">
        <v>91</v>
      </c>
      <c r="AL189" t="s">
        <v>94</v>
      </c>
      <c r="AM189" t="s">
        <v>128</v>
      </c>
      <c r="AN189">
        <v>18</v>
      </c>
      <c r="AO189">
        <v>105176.22</v>
      </c>
    </row>
    <row r="190" spans="33:41" x14ac:dyDescent="0.25">
      <c r="AG190">
        <f>YEAR(CF[[#This Row],[Fecha]])</f>
        <v>2019</v>
      </c>
      <c r="AH190">
        <f>MONTH(CF[[#This Row],[Fecha]])</f>
        <v>4</v>
      </c>
      <c r="AI190">
        <f>WEEKNUM(CF[[#This Row],[Fecha]],2)</f>
        <v>14</v>
      </c>
      <c r="AJ190" s="25">
        <v>43556</v>
      </c>
      <c r="AK190" t="s">
        <v>91</v>
      </c>
      <c r="AL190" t="s">
        <v>94</v>
      </c>
      <c r="AM190" t="s">
        <v>128</v>
      </c>
      <c r="AN190">
        <v>26</v>
      </c>
      <c r="AO190">
        <v>155273.37</v>
      </c>
    </row>
    <row r="191" spans="33:41" x14ac:dyDescent="0.25">
      <c r="AG191">
        <f>YEAR(CF[[#This Row],[Fecha]])</f>
        <v>2019</v>
      </c>
      <c r="AH191">
        <f>MONTH(CF[[#This Row],[Fecha]])</f>
        <v>5</v>
      </c>
      <c r="AI191">
        <f>WEEKNUM(CF[[#This Row],[Fecha]],2)</f>
        <v>18</v>
      </c>
      <c r="AJ191" s="25">
        <v>43586</v>
      </c>
      <c r="AK191" t="s">
        <v>91</v>
      </c>
      <c r="AL191" t="s">
        <v>94</v>
      </c>
      <c r="AM191" t="s">
        <v>128</v>
      </c>
      <c r="AN191">
        <v>25</v>
      </c>
      <c r="AO191">
        <v>151849.52000000002</v>
      </c>
    </row>
    <row r="192" spans="33:41" x14ac:dyDescent="0.25">
      <c r="AG192">
        <f>YEAR(CF[[#This Row],[Fecha]])</f>
        <v>2019</v>
      </c>
      <c r="AH192">
        <f>MONTH(CF[[#This Row],[Fecha]])</f>
        <v>6</v>
      </c>
      <c r="AI192">
        <f>WEEKNUM(CF[[#This Row],[Fecha]],2)</f>
        <v>22</v>
      </c>
      <c r="AJ192" s="25">
        <v>43617</v>
      </c>
      <c r="AK192" t="s">
        <v>91</v>
      </c>
      <c r="AL192" t="s">
        <v>94</v>
      </c>
      <c r="AM192" t="s">
        <v>128</v>
      </c>
      <c r="AN192">
        <v>27</v>
      </c>
      <c r="AO192">
        <v>164241.52000000002</v>
      </c>
    </row>
    <row r="193" spans="33:41" x14ac:dyDescent="0.25">
      <c r="AG193">
        <f>YEAR(CF[[#This Row],[Fecha]])</f>
        <v>2019</v>
      </c>
      <c r="AH193">
        <f>MONTH(CF[[#This Row],[Fecha]])</f>
        <v>7</v>
      </c>
      <c r="AI193">
        <f>WEEKNUM(CF[[#This Row],[Fecha]],2)</f>
        <v>27</v>
      </c>
      <c r="AJ193" s="25">
        <v>43647</v>
      </c>
      <c r="AK193" t="s">
        <v>91</v>
      </c>
      <c r="AL193" t="s">
        <v>94</v>
      </c>
      <c r="AM193" t="s">
        <v>128</v>
      </c>
      <c r="AN193">
        <v>44</v>
      </c>
      <c r="AO193">
        <v>264467.76</v>
      </c>
    </row>
    <row r="194" spans="33:41" x14ac:dyDescent="0.25">
      <c r="AG194">
        <f>YEAR(CF[[#This Row],[Fecha]])</f>
        <v>2019</v>
      </c>
      <c r="AH194">
        <f>MONTH(CF[[#This Row],[Fecha]])</f>
        <v>8</v>
      </c>
      <c r="AI194">
        <f>WEEKNUM(CF[[#This Row],[Fecha]],2)</f>
        <v>31</v>
      </c>
      <c r="AJ194" s="25">
        <v>43678</v>
      </c>
      <c r="AK194" t="s">
        <v>91</v>
      </c>
      <c r="AL194" t="s">
        <v>94</v>
      </c>
      <c r="AM194" t="s">
        <v>128</v>
      </c>
      <c r="AN194">
        <v>45</v>
      </c>
      <c r="AO194">
        <v>295026.72000000003</v>
      </c>
    </row>
    <row r="195" spans="33:41" x14ac:dyDescent="0.25">
      <c r="AG195">
        <f>YEAR(CF[[#This Row],[Fecha]])</f>
        <v>2019</v>
      </c>
      <c r="AH195">
        <f>MONTH(CF[[#This Row],[Fecha]])</f>
        <v>9</v>
      </c>
      <c r="AI195">
        <f>WEEKNUM(CF[[#This Row],[Fecha]],2)</f>
        <v>35</v>
      </c>
      <c r="AJ195" s="25">
        <v>43709</v>
      </c>
      <c r="AK195" t="s">
        <v>91</v>
      </c>
      <c r="AL195" t="s">
        <v>94</v>
      </c>
      <c r="AM195" t="s">
        <v>128</v>
      </c>
      <c r="AN195">
        <v>38</v>
      </c>
      <c r="AO195">
        <v>233401.00999999998</v>
      </c>
    </row>
    <row r="196" spans="33:41" x14ac:dyDescent="0.25">
      <c r="AG196">
        <f>YEAR(CF[[#This Row],[Fecha]])</f>
        <v>2019</v>
      </c>
      <c r="AH196">
        <f>MONTH(CF[[#This Row],[Fecha]])</f>
        <v>10</v>
      </c>
      <c r="AI196">
        <f>WEEKNUM(CF[[#This Row],[Fecha]],2)</f>
        <v>40</v>
      </c>
      <c r="AJ196" s="25">
        <v>43739</v>
      </c>
      <c r="AK196" t="s">
        <v>91</v>
      </c>
      <c r="AL196" t="s">
        <v>94</v>
      </c>
      <c r="AM196" t="s">
        <v>128</v>
      </c>
      <c r="AN196">
        <v>50</v>
      </c>
      <c r="AO196">
        <v>313794.02999999997</v>
      </c>
    </row>
    <row r="197" spans="33:41" x14ac:dyDescent="0.25">
      <c r="AG197">
        <f>YEAR(CF[[#This Row],[Fecha]])</f>
        <v>2019</v>
      </c>
      <c r="AH197">
        <f>MONTH(CF[[#This Row],[Fecha]])</f>
        <v>11</v>
      </c>
      <c r="AI197">
        <f>WEEKNUM(CF[[#This Row],[Fecha]],2)</f>
        <v>44</v>
      </c>
      <c r="AJ197" s="25">
        <v>43770</v>
      </c>
      <c r="AK197" t="s">
        <v>91</v>
      </c>
      <c r="AL197" t="s">
        <v>94</v>
      </c>
      <c r="AM197" t="s">
        <v>128</v>
      </c>
      <c r="AN197">
        <v>37</v>
      </c>
      <c r="AO197">
        <v>229469.47</v>
      </c>
    </row>
    <row r="198" spans="33:41" x14ac:dyDescent="0.25">
      <c r="AG198">
        <f>YEAR(CF[[#This Row],[Fecha]])</f>
        <v>2019</v>
      </c>
      <c r="AH198">
        <f>MONTH(CF[[#This Row],[Fecha]])</f>
        <v>12</v>
      </c>
      <c r="AI198">
        <f>WEEKNUM(CF[[#This Row],[Fecha]],2)</f>
        <v>48</v>
      </c>
      <c r="AJ198" s="25">
        <v>43800</v>
      </c>
      <c r="AK198" t="s">
        <v>91</v>
      </c>
      <c r="AL198" t="s">
        <v>94</v>
      </c>
      <c r="AM198" t="s">
        <v>128</v>
      </c>
      <c r="AN198">
        <v>34</v>
      </c>
      <c r="AO198">
        <v>204607.69</v>
      </c>
    </row>
    <row r="199" spans="33:41" x14ac:dyDescent="0.25">
      <c r="AG199">
        <f>YEAR(CF[[#This Row],[Fecha]])</f>
        <v>2020</v>
      </c>
      <c r="AH199">
        <f>MONTH(CF[[#This Row],[Fecha]])</f>
        <v>1</v>
      </c>
      <c r="AI199">
        <f>WEEKNUM(CF[[#This Row],[Fecha]],2)</f>
        <v>1</v>
      </c>
      <c r="AJ199" s="25">
        <v>43831</v>
      </c>
      <c r="AK199" t="s">
        <v>91</v>
      </c>
      <c r="AL199" t="s">
        <v>94</v>
      </c>
      <c r="AM199" t="s">
        <v>128</v>
      </c>
      <c r="AN199">
        <v>40</v>
      </c>
      <c r="AO199">
        <v>239332.19</v>
      </c>
    </row>
    <row r="200" spans="33:41" x14ac:dyDescent="0.25">
      <c r="AG200">
        <f>YEAR(CF[[#This Row],[Fecha]])</f>
        <v>2020</v>
      </c>
      <c r="AH200">
        <f>MONTH(CF[[#This Row],[Fecha]])</f>
        <v>2</v>
      </c>
      <c r="AI200">
        <f>WEEKNUM(CF[[#This Row],[Fecha]],2)</f>
        <v>5</v>
      </c>
      <c r="AJ200" s="25">
        <v>43862</v>
      </c>
      <c r="AK200" t="s">
        <v>91</v>
      </c>
      <c r="AL200" t="s">
        <v>94</v>
      </c>
      <c r="AM200" t="s">
        <v>128</v>
      </c>
      <c r="AN200">
        <v>31</v>
      </c>
      <c r="AO200">
        <v>184787.40999999997</v>
      </c>
    </row>
    <row r="201" spans="33:41" x14ac:dyDescent="0.25">
      <c r="AG201">
        <f>YEAR(CF[[#This Row],[Fecha]])</f>
        <v>2020</v>
      </c>
      <c r="AH201">
        <f>MONTH(CF[[#This Row],[Fecha]])</f>
        <v>3</v>
      </c>
      <c r="AI201">
        <f>WEEKNUM(CF[[#This Row],[Fecha]],2)</f>
        <v>9</v>
      </c>
      <c r="AJ201" s="25">
        <v>43891</v>
      </c>
      <c r="AK201" t="s">
        <v>91</v>
      </c>
      <c r="AL201" t="s">
        <v>94</v>
      </c>
      <c r="AM201" t="s">
        <v>128</v>
      </c>
      <c r="AN201">
        <v>40</v>
      </c>
      <c r="AO201">
        <v>240022.16999999998</v>
      </c>
    </row>
    <row r="202" spans="33:41" x14ac:dyDescent="0.25">
      <c r="AG202">
        <f>YEAR(CF[[#This Row],[Fecha]])</f>
        <v>2020</v>
      </c>
      <c r="AH202">
        <f>MONTH(CF[[#This Row],[Fecha]])</f>
        <v>4</v>
      </c>
      <c r="AI202">
        <f>WEEKNUM(CF[[#This Row],[Fecha]],2)</f>
        <v>14</v>
      </c>
      <c r="AJ202" s="25">
        <v>43922</v>
      </c>
      <c r="AK202" t="s">
        <v>91</v>
      </c>
      <c r="AL202" t="s">
        <v>94</v>
      </c>
      <c r="AM202" t="s">
        <v>128</v>
      </c>
      <c r="AN202">
        <v>29</v>
      </c>
      <c r="AO202">
        <v>185763.17</v>
      </c>
    </row>
    <row r="203" spans="33:41" x14ac:dyDescent="0.25">
      <c r="AG203">
        <f>YEAR(CF[[#This Row],[Fecha]])</f>
        <v>2020</v>
      </c>
      <c r="AH203">
        <f>MONTH(CF[[#This Row],[Fecha]])</f>
        <v>5</v>
      </c>
      <c r="AI203">
        <f>WEEKNUM(CF[[#This Row],[Fecha]],2)</f>
        <v>18</v>
      </c>
      <c r="AJ203" s="25">
        <v>43952</v>
      </c>
      <c r="AK203" t="s">
        <v>91</v>
      </c>
      <c r="AL203" t="s">
        <v>94</v>
      </c>
      <c r="AM203" t="s">
        <v>128</v>
      </c>
      <c r="AN203">
        <v>26</v>
      </c>
      <c r="AO203">
        <v>177913.79</v>
      </c>
    </row>
    <row r="204" spans="33:41" x14ac:dyDescent="0.25">
      <c r="AG204">
        <f>YEAR(CF[[#This Row],[Fecha]])</f>
        <v>2020</v>
      </c>
      <c r="AH204">
        <f>MONTH(CF[[#This Row],[Fecha]])</f>
        <v>6</v>
      </c>
      <c r="AI204">
        <f>WEEKNUM(CF[[#This Row],[Fecha]],2)</f>
        <v>23</v>
      </c>
      <c r="AJ204" s="25">
        <v>43983</v>
      </c>
      <c r="AK204" t="s">
        <v>91</v>
      </c>
      <c r="AL204" t="s">
        <v>94</v>
      </c>
      <c r="AM204" t="s">
        <v>128</v>
      </c>
      <c r="AN204">
        <v>46</v>
      </c>
      <c r="AO204">
        <v>2586236.36</v>
      </c>
    </row>
    <row r="205" spans="33:41" x14ac:dyDescent="0.25">
      <c r="AG205">
        <f>YEAR(CF[[#This Row],[Fecha]])</f>
        <v>2020</v>
      </c>
      <c r="AH205">
        <f>MONTH(CF[[#This Row],[Fecha]])</f>
        <v>7</v>
      </c>
      <c r="AI205">
        <f>WEEKNUM(CF[[#This Row],[Fecha]],2)</f>
        <v>27</v>
      </c>
      <c r="AJ205" s="25">
        <v>44013</v>
      </c>
      <c r="AK205" t="s">
        <v>91</v>
      </c>
      <c r="AL205" t="s">
        <v>94</v>
      </c>
      <c r="AM205" t="s">
        <v>128</v>
      </c>
      <c r="AN205">
        <v>17</v>
      </c>
      <c r="AO205">
        <v>116369.53</v>
      </c>
    </row>
    <row r="206" spans="33:41" x14ac:dyDescent="0.25">
      <c r="AG206">
        <f>YEAR(CF[[#This Row],[Fecha]])</f>
        <v>2020</v>
      </c>
      <c r="AH206">
        <f>MONTH(CF[[#This Row],[Fecha]])</f>
        <v>8</v>
      </c>
      <c r="AI206">
        <f>WEEKNUM(CF[[#This Row],[Fecha]],2)</f>
        <v>31</v>
      </c>
      <c r="AJ206" s="25">
        <v>44044</v>
      </c>
      <c r="AK206" t="s">
        <v>91</v>
      </c>
      <c r="AL206" t="s">
        <v>94</v>
      </c>
      <c r="AM206" t="s">
        <v>128</v>
      </c>
      <c r="AN206">
        <v>19</v>
      </c>
      <c r="AO206">
        <v>129394.30000000002</v>
      </c>
    </row>
    <row r="207" spans="33:41" x14ac:dyDescent="0.25">
      <c r="AG207">
        <f>YEAR(CF[[#This Row],[Fecha]])</f>
        <v>2020</v>
      </c>
      <c r="AH207">
        <f>MONTH(CF[[#This Row],[Fecha]])</f>
        <v>9</v>
      </c>
      <c r="AI207">
        <f>WEEKNUM(CF[[#This Row],[Fecha]],2)</f>
        <v>36</v>
      </c>
      <c r="AJ207" s="25">
        <v>44075</v>
      </c>
      <c r="AK207" t="s">
        <v>91</v>
      </c>
      <c r="AL207" t="s">
        <v>94</v>
      </c>
      <c r="AM207" t="s">
        <v>128</v>
      </c>
      <c r="AN207">
        <v>21</v>
      </c>
      <c r="AO207">
        <v>142097.24</v>
      </c>
    </row>
    <row r="208" spans="33:41" x14ac:dyDescent="0.25">
      <c r="AG208">
        <f>YEAR(CF[[#This Row],[Fecha]])</f>
        <v>2020</v>
      </c>
      <c r="AH208">
        <f>MONTH(CF[[#This Row],[Fecha]])</f>
        <v>10</v>
      </c>
      <c r="AI208">
        <f>WEEKNUM(CF[[#This Row],[Fecha]],2)</f>
        <v>40</v>
      </c>
      <c r="AJ208" s="25">
        <v>44105</v>
      </c>
      <c r="AK208" t="s">
        <v>91</v>
      </c>
      <c r="AL208" t="s">
        <v>94</v>
      </c>
      <c r="AM208" t="s">
        <v>128</v>
      </c>
      <c r="AN208">
        <v>25</v>
      </c>
      <c r="AO208">
        <v>170611.08000000002</v>
      </c>
    </row>
    <row r="209" spans="33:41" x14ac:dyDescent="0.25">
      <c r="AG209">
        <f>YEAR(CF[[#This Row],[Fecha]])</f>
        <v>2020</v>
      </c>
      <c r="AH209">
        <f>MONTH(CF[[#This Row],[Fecha]])</f>
        <v>11</v>
      </c>
      <c r="AI209">
        <f>WEEKNUM(CF[[#This Row],[Fecha]],2)</f>
        <v>44</v>
      </c>
      <c r="AJ209" s="25">
        <v>44136</v>
      </c>
      <c r="AK209" t="s">
        <v>91</v>
      </c>
      <c r="AL209" t="s">
        <v>94</v>
      </c>
      <c r="AM209" t="s">
        <v>128</v>
      </c>
      <c r="AN209">
        <v>26</v>
      </c>
      <c r="AO209">
        <v>182397.63999999998</v>
      </c>
    </row>
    <row r="210" spans="33:41" x14ac:dyDescent="0.25">
      <c r="AG210">
        <f>YEAR(CF[[#This Row],[Fecha]])</f>
        <v>2020</v>
      </c>
      <c r="AH210">
        <f>MONTH(CF[[#This Row],[Fecha]])</f>
        <v>12</v>
      </c>
      <c r="AI210">
        <f>WEEKNUM(CF[[#This Row],[Fecha]],2)</f>
        <v>49</v>
      </c>
      <c r="AJ210" s="25">
        <v>44166</v>
      </c>
      <c r="AK210" t="s">
        <v>91</v>
      </c>
      <c r="AL210" t="s">
        <v>94</v>
      </c>
      <c r="AM210" t="s">
        <v>128</v>
      </c>
      <c r="AN210">
        <v>38</v>
      </c>
      <c r="AO210">
        <v>270179.25</v>
      </c>
    </row>
    <row r="211" spans="33:41" x14ac:dyDescent="0.25">
      <c r="AG211">
        <f>YEAR(CF[[#This Row],[Fecha]])</f>
        <v>2018</v>
      </c>
      <c r="AH211">
        <f>MONTH(CF[[#This Row],[Fecha]])</f>
        <v>3</v>
      </c>
      <c r="AI211">
        <f>WEEKNUM(CF[[#This Row],[Fecha]],2)</f>
        <v>9</v>
      </c>
      <c r="AJ211" s="25">
        <v>43160</v>
      </c>
      <c r="AK211" t="s">
        <v>91</v>
      </c>
      <c r="AL211" t="s">
        <v>96</v>
      </c>
      <c r="AM211" t="s">
        <v>128</v>
      </c>
      <c r="AN211">
        <v>1</v>
      </c>
      <c r="AO211">
        <v>5648.01</v>
      </c>
    </row>
    <row r="212" spans="33:41" x14ac:dyDescent="0.25">
      <c r="AG212">
        <f>YEAR(CF[[#This Row],[Fecha]])</f>
        <v>2019</v>
      </c>
      <c r="AH212">
        <f>MONTH(CF[[#This Row],[Fecha]])</f>
        <v>10</v>
      </c>
      <c r="AI212">
        <f>WEEKNUM(CF[[#This Row],[Fecha]],2)</f>
        <v>40</v>
      </c>
      <c r="AJ212" s="25">
        <v>43739</v>
      </c>
      <c r="AK212" t="s">
        <v>91</v>
      </c>
      <c r="AL212" t="s">
        <v>98</v>
      </c>
      <c r="AM212" t="s">
        <v>128</v>
      </c>
      <c r="AN212">
        <v>39</v>
      </c>
      <c r="AO212">
        <v>244618.91999999998</v>
      </c>
    </row>
    <row r="213" spans="33:41" x14ac:dyDescent="0.25">
      <c r="AG213">
        <f>YEAR(CF[[#This Row],[Fecha]])</f>
        <v>2019</v>
      </c>
      <c r="AH213">
        <f>MONTH(CF[[#This Row],[Fecha]])</f>
        <v>11</v>
      </c>
      <c r="AI213">
        <f>WEEKNUM(CF[[#This Row],[Fecha]],2)</f>
        <v>44</v>
      </c>
      <c r="AJ213" s="25">
        <v>43770</v>
      </c>
      <c r="AK213" t="s">
        <v>91</v>
      </c>
      <c r="AL213" t="s">
        <v>98</v>
      </c>
      <c r="AM213" t="s">
        <v>128</v>
      </c>
      <c r="AN213">
        <v>47</v>
      </c>
      <c r="AO213">
        <v>291651.09999999998</v>
      </c>
    </row>
    <row r="214" spans="33:41" x14ac:dyDescent="0.25">
      <c r="AG214">
        <f>YEAR(CF[[#This Row],[Fecha]])</f>
        <v>2019</v>
      </c>
      <c r="AH214">
        <f>MONTH(CF[[#This Row],[Fecha]])</f>
        <v>12</v>
      </c>
      <c r="AI214">
        <f>WEEKNUM(CF[[#This Row],[Fecha]],2)</f>
        <v>48</v>
      </c>
      <c r="AJ214" s="25">
        <v>43800</v>
      </c>
      <c r="AK214" t="s">
        <v>91</v>
      </c>
      <c r="AL214" t="s">
        <v>98</v>
      </c>
      <c r="AM214" t="s">
        <v>128</v>
      </c>
      <c r="AN214">
        <v>51</v>
      </c>
      <c r="AO214">
        <v>306895.8</v>
      </c>
    </row>
    <row r="215" spans="33:41" x14ac:dyDescent="0.25">
      <c r="AG215">
        <f>YEAR(CF[[#This Row],[Fecha]])</f>
        <v>2020</v>
      </c>
      <c r="AH215">
        <f>MONTH(CF[[#This Row],[Fecha]])</f>
        <v>1</v>
      </c>
      <c r="AI215">
        <f>WEEKNUM(CF[[#This Row],[Fecha]],2)</f>
        <v>1</v>
      </c>
      <c r="AJ215" s="25">
        <v>43831</v>
      </c>
      <c r="AK215" t="s">
        <v>91</v>
      </c>
      <c r="AL215" t="s">
        <v>98</v>
      </c>
      <c r="AM215" t="s">
        <v>128</v>
      </c>
      <c r="AN215">
        <v>70</v>
      </c>
      <c r="AO215">
        <v>417869.11</v>
      </c>
    </row>
    <row r="216" spans="33:41" x14ac:dyDescent="0.25">
      <c r="AG216">
        <f>YEAR(CF[[#This Row],[Fecha]])</f>
        <v>2020</v>
      </c>
      <c r="AH216">
        <f>MONTH(CF[[#This Row],[Fecha]])</f>
        <v>2</v>
      </c>
      <c r="AI216">
        <f>WEEKNUM(CF[[#This Row],[Fecha]],2)</f>
        <v>5</v>
      </c>
      <c r="AJ216" s="25">
        <v>43862</v>
      </c>
      <c r="AK216" t="s">
        <v>91</v>
      </c>
      <c r="AL216" t="s">
        <v>98</v>
      </c>
      <c r="AM216" t="s">
        <v>128</v>
      </c>
      <c r="AN216">
        <v>59</v>
      </c>
      <c r="AO216">
        <v>351610.66</v>
      </c>
    </row>
    <row r="217" spans="33:41" x14ac:dyDescent="0.25">
      <c r="AG217">
        <f>YEAR(CF[[#This Row],[Fecha]])</f>
        <v>2020</v>
      </c>
      <c r="AH217">
        <f>MONTH(CF[[#This Row],[Fecha]])</f>
        <v>3</v>
      </c>
      <c r="AI217">
        <f>WEEKNUM(CF[[#This Row],[Fecha]],2)</f>
        <v>9</v>
      </c>
      <c r="AJ217" s="25">
        <v>43891</v>
      </c>
      <c r="AK217" t="s">
        <v>91</v>
      </c>
      <c r="AL217" t="s">
        <v>98</v>
      </c>
      <c r="AM217" t="s">
        <v>128</v>
      </c>
      <c r="AN217">
        <v>50</v>
      </c>
      <c r="AO217">
        <v>300212.14</v>
      </c>
    </row>
    <row r="218" spans="33:41" x14ac:dyDescent="0.25">
      <c r="AG218">
        <f>YEAR(CF[[#This Row],[Fecha]])</f>
        <v>2020</v>
      </c>
      <c r="AH218">
        <f>MONTH(CF[[#This Row],[Fecha]])</f>
        <v>4</v>
      </c>
      <c r="AI218">
        <f>WEEKNUM(CF[[#This Row],[Fecha]],2)</f>
        <v>14</v>
      </c>
      <c r="AJ218" s="25">
        <v>43922</v>
      </c>
      <c r="AK218" t="s">
        <v>91</v>
      </c>
      <c r="AL218" t="s">
        <v>98</v>
      </c>
      <c r="AM218" t="s">
        <v>128</v>
      </c>
      <c r="AN218">
        <v>49</v>
      </c>
      <c r="AO218">
        <v>313706.37</v>
      </c>
    </row>
    <row r="219" spans="33:41" x14ac:dyDescent="0.25">
      <c r="AG219">
        <f>YEAR(CF[[#This Row],[Fecha]])</f>
        <v>2020</v>
      </c>
      <c r="AH219">
        <f>MONTH(CF[[#This Row],[Fecha]])</f>
        <v>5</v>
      </c>
      <c r="AI219">
        <f>WEEKNUM(CF[[#This Row],[Fecha]],2)</f>
        <v>18</v>
      </c>
      <c r="AJ219" s="25">
        <v>43952</v>
      </c>
      <c r="AK219" t="s">
        <v>91</v>
      </c>
      <c r="AL219" t="s">
        <v>98</v>
      </c>
      <c r="AM219" t="s">
        <v>128</v>
      </c>
      <c r="AN219">
        <v>44</v>
      </c>
      <c r="AO219">
        <v>300712.84999999998</v>
      </c>
    </row>
    <row r="220" spans="33:41" x14ac:dyDescent="0.25">
      <c r="AG220">
        <f>YEAR(CF[[#This Row],[Fecha]])</f>
        <v>2020</v>
      </c>
      <c r="AH220">
        <f>MONTH(CF[[#This Row],[Fecha]])</f>
        <v>6</v>
      </c>
      <c r="AI220">
        <f>WEEKNUM(CF[[#This Row],[Fecha]],2)</f>
        <v>23</v>
      </c>
      <c r="AJ220" s="25">
        <v>43983</v>
      </c>
      <c r="AK220" t="s">
        <v>91</v>
      </c>
      <c r="AL220" t="s">
        <v>98</v>
      </c>
      <c r="AM220" t="s">
        <v>128</v>
      </c>
      <c r="AN220">
        <v>49</v>
      </c>
      <c r="AO220">
        <v>2930932.9899999998</v>
      </c>
    </row>
    <row r="221" spans="33:41" x14ac:dyDescent="0.25">
      <c r="AG221">
        <f>YEAR(CF[[#This Row],[Fecha]])</f>
        <v>2020</v>
      </c>
      <c r="AH221">
        <f>MONTH(CF[[#This Row],[Fecha]])</f>
        <v>7</v>
      </c>
      <c r="AI221">
        <f>WEEKNUM(CF[[#This Row],[Fecha]],2)</f>
        <v>27</v>
      </c>
      <c r="AJ221" s="25">
        <v>44013</v>
      </c>
      <c r="AK221" t="s">
        <v>91</v>
      </c>
      <c r="AL221" t="s">
        <v>98</v>
      </c>
      <c r="AM221" t="s">
        <v>128</v>
      </c>
      <c r="AN221">
        <v>41</v>
      </c>
      <c r="AO221">
        <v>280628.42</v>
      </c>
    </row>
    <row r="222" spans="33:41" x14ac:dyDescent="0.25">
      <c r="AG222">
        <f>YEAR(CF[[#This Row],[Fecha]])</f>
        <v>2018</v>
      </c>
      <c r="AH222">
        <f>MONTH(CF[[#This Row],[Fecha]])</f>
        <v>4</v>
      </c>
      <c r="AI222">
        <f>WEEKNUM(CF[[#This Row],[Fecha]],2)</f>
        <v>13</v>
      </c>
      <c r="AJ222" s="25">
        <v>43191</v>
      </c>
      <c r="AK222" t="s">
        <v>91</v>
      </c>
      <c r="AL222" t="s">
        <v>8</v>
      </c>
      <c r="AM222" t="s">
        <v>128</v>
      </c>
      <c r="AN222">
        <v>79</v>
      </c>
      <c r="AO222">
        <v>463283.8899999999</v>
      </c>
    </row>
    <row r="223" spans="33:41" x14ac:dyDescent="0.25">
      <c r="AG223">
        <f>YEAR(CF[[#This Row],[Fecha]])</f>
        <v>2018</v>
      </c>
      <c r="AH223">
        <f>MONTH(CF[[#This Row],[Fecha]])</f>
        <v>6</v>
      </c>
      <c r="AI223">
        <f>WEEKNUM(CF[[#This Row],[Fecha]],2)</f>
        <v>22</v>
      </c>
      <c r="AJ223" s="25">
        <v>43252</v>
      </c>
      <c r="AK223" t="s">
        <v>91</v>
      </c>
      <c r="AL223" t="s">
        <v>8</v>
      </c>
      <c r="AM223" t="s">
        <v>128</v>
      </c>
      <c r="AN223">
        <v>55</v>
      </c>
      <c r="AO223">
        <v>348544.16000000003</v>
      </c>
    </row>
    <row r="224" spans="33:41" x14ac:dyDescent="0.25">
      <c r="AG224">
        <f>YEAR(CF[[#This Row],[Fecha]])</f>
        <v>2018</v>
      </c>
      <c r="AH224">
        <f>MONTH(CF[[#This Row],[Fecha]])</f>
        <v>7</v>
      </c>
      <c r="AI224">
        <f>WEEKNUM(CF[[#This Row],[Fecha]],2)</f>
        <v>26</v>
      </c>
      <c r="AJ224" s="25">
        <v>43282</v>
      </c>
      <c r="AK224" t="s">
        <v>91</v>
      </c>
      <c r="AL224" t="s">
        <v>8</v>
      </c>
      <c r="AM224" t="s">
        <v>128</v>
      </c>
      <c r="AN224">
        <v>58</v>
      </c>
      <c r="AO224">
        <v>351620.97000000003</v>
      </c>
    </row>
    <row r="225" spans="33:41" x14ac:dyDescent="0.25">
      <c r="AG225">
        <f>YEAR(CF[[#This Row],[Fecha]])</f>
        <v>2018</v>
      </c>
      <c r="AH225">
        <f>MONTH(CF[[#This Row],[Fecha]])</f>
        <v>8</v>
      </c>
      <c r="AI225">
        <f>WEEKNUM(CF[[#This Row],[Fecha]],2)</f>
        <v>31</v>
      </c>
      <c r="AJ225" s="25">
        <v>43313</v>
      </c>
      <c r="AK225" t="s">
        <v>91</v>
      </c>
      <c r="AL225" t="s">
        <v>8</v>
      </c>
      <c r="AM225" t="s">
        <v>128</v>
      </c>
      <c r="AN225">
        <v>109</v>
      </c>
      <c r="AO225">
        <v>642696.28000000014</v>
      </c>
    </row>
    <row r="226" spans="33:41" x14ac:dyDescent="0.25">
      <c r="AG226">
        <f>YEAR(CF[[#This Row],[Fecha]])</f>
        <v>2018</v>
      </c>
      <c r="AH226">
        <f>MONTH(CF[[#This Row],[Fecha]])</f>
        <v>10</v>
      </c>
      <c r="AI226">
        <f>WEEKNUM(CF[[#This Row],[Fecha]],2)</f>
        <v>40</v>
      </c>
      <c r="AJ226" s="25">
        <v>43374</v>
      </c>
      <c r="AK226" t="s">
        <v>91</v>
      </c>
      <c r="AL226" t="s">
        <v>8</v>
      </c>
      <c r="AM226" t="s">
        <v>128</v>
      </c>
      <c r="AN226">
        <v>89</v>
      </c>
      <c r="AO226">
        <v>507443.21999999986</v>
      </c>
    </row>
    <row r="227" spans="33:41" x14ac:dyDescent="0.25">
      <c r="AG227">
        <f>YEAR(CF[[#This Row],[Fecha]])</f>
        <v>2018</v>
      </c>
      <c r="AH227">
        <f>MONTH(CF[[#This Row],[Fecha]])</f>
        <v>11</v>
      </c>
      <c r="AI227">
        <f>WEEKNUM(CF[[#This Row],[Fecha]],2)</f>
        <v>44</v>
      </c>
      <c r="AJ227" s="25">
        <v>43405</v>
      </c>
      <c r="AK227" t="s">
        <v>91</v>
      </c>
      <c r="AL227" t="s">
        <v>8</v>
      </c>
      <c r="AM227" t="s">
        <v>128</v>
      </c>
      <c r="AN227">
        <v>87</v>
      </c>
      <c r="AO227">
        <v>517466.88</v>
      </c>
    </row>
    <row r="228" spans="33:41" x14ac:dyDescent="0.25">
      <c r="AG228">
        <f>YEAR(CF[[#This Row],[Fecha]])</f>
        <v>2019</v>
      </c>
      <c r="AH228">
        <f>MONTH(CF[[#This Row],[Fecha]])</f>
        <v>1</v>
      </c>
      <c r="AI228">
        <f>WEEKNUM(CF[[#This Row],[Fecha]],2)</f>
        <v>1</v>
      </c>
      <c r="AJ228" s="25">
        <v>43466</v>
      </c>
      <c r="AK228" t="s">
        <v>91</v>
      </c>
      <c r="AL228" t="s">
        <v>8</v>
      </c>
      <c r="AM228" t="s">
        <v>128</v>
      </c>
      <c r="AN228">
        <v>41</v>
      </c>
      <c r="AO228">
        <v>242183.52</v>
      </c>
    </row>
    <row r="229" spans="33:41" x14ac:dyDescent="0.25">
      <c r="AG229">
        <f>YEAR(CF[[#This Row],[Fecha]])</f>
        <v>2019</v>
      </c>
      <c r="AH229">
        <f>MONTH(CF[[#This Row],[Fecha]])</f>
        <v>8</v>
      </c>
      <c r="AI229">
        <f>WEEKNUM(CF[[#This Row],[Fecha]],2)</f>
        <v>31</v>
      </c>
      <c r="AJ229" s="25">
        <v>43678</v>
      </c>
      <c r="AK229" t="s">
        <v>91</v>
      </c>
      <c r="AL229" t="s">
        <v>8</v>
      </c>
      <c r="AM229" t="s">
        <v>128</v>
      </c>
      <c r="AN229">
        <v>130</v>
      </c>
      <c r="AO229">
        <v>853453.64999999991</v>
      </c>
    </row>
    <row r="230" spans="33:41" x14ac:dyDescent="0.25">
      <c r="AG230">
        <f>YEAR(CF[[#This Row],[Fecha]])</f>
        <v>2019</v>
      </c>
      <c r="AH230">
        <f>MONTH(CF[[#This Row],[Fecha]])</f>
        <v>9</v>
      </c>
      <c r="AI230">
        <f>WEEKNUM(CF[[#This Row],[Fecha]],2)</f>
        <v>35</v>
      </c>
      <c r="AJ230" s="25">
        <v>43709</v>
      </c>
      <c r="AK230" t="s">
        <v>91</v>
      </c>
      <c r="AL230" t="s">
        <v>8</v>
      </c>
      <c r="AM230" t="s">
        <v>128</v>
      </c>
      <c r="AN230">
        <v>85</v>
      </c>
      <c r="AO230">
        <v>546193.96999999986</v>
      </c>
    </row>
    <row r="231" spans="33:41" x14ac:dyDescent="0.25">
      <c r="AG231">
        <f>YEAR(CF[[#This Row],[Fecha]])</f>
        <v>2019</v>
      </c>
      <c r="AH231">
        <f>MONTH(CF[[#This Row],[Fecha]])</f>
        <v>12</v>
      </c>
      <c r="AI231">
        <f>WEEKNUM(CF[[#This Row],[Fecha]],2)</f>
        <v>48</v>
      </c>
      <c r="AJ231" s="25">
        <v>43800</v>
      </c>
      <c r="AK231" t="s">
        <v>91</v>
      </c>
      <c r="AL231" t="s">
        <v>8</v>
      </c>
      <c r="AM231" t="s">
        <v>128</v>
      </c>
      <c r="AN231">
        <v>106</v>
      </c>
      <c r="AO231">
        <v>638064.4800000001</v>
      </c>
    </row>
    <row r="232" spans="33:41" x14ac:dyDescent="0.25">
      <c r="AG232">
        <f>YEAR(CF[[#This Row],[Fecha]])</f>
        <v>2020</v>
      </c>
      <c r="AH232">
        <f>MONTH(CF[[#This Row],[Fecha]])</f>
        <v>1</v>
      </c>
      <c r="AI232">
        <f>WEEKNUM(CF[[#This Row],[Fecha]],2)</f>
        <v>1</v>
      </c>
      <c r="AJ232" s="25">
        <v>43831</v>
      </c>
      <c r="AK232" t="s">
        <v>91</v>
      </c>
      <c r="AL232" t="s">
        <v>8</v>
      </c>
      <c r="AM232" t="s">
        <v>128</v>
      </c>
      <c r="AN232">
        <v>122</v>
      </c>
      <c r="AO232">
        <v>714631.04000000027</v>
      </c>
    </row>
    <row r="233" spans="33:41" x14ac:dyDescent="0.25">
      <c r="AG233">
        <f>YEAR(CF[[#This Row],[Fecha]])</f>
        <v>2020</v>
      </c>
      <c r="AH233">
        <f>MONTH(CF[[#This Row],[Fecha]])</f>
        <v>3</v>
      </c>
      <c r="AI233">
        <f>WEEKNUM(CF[[#This Row],[Fecha]],2)</f>
        <v>9</v>
      </c>
      <c r="AJ233" s="25">
        <v>43891</v>
      </c>
      <c r="AK233" t="s">
        <v>91</v>
      </c>
      <c r="AL233" t="s">
        <v>8</v>
      </c>
      <c r="AM233" t="s">
        <v>128</v>
      </c>
      <c r="AN233">
        <v>109</v>
      </c>
      <c r="AO233">
        <v>653834.34999999986</v>
      </c>
    </row>
    <row r="234" spans="33:41" x14ac:dyDescent="0.25">
      <c r="AG234">
        <f>YEAR(CF[[#This Row],[Fecha]])</f>
        <v>2020</v>
      </c>
      <c r="AH234">
        <f>MONTH(CF[[#This Row],[Fecha]])</f>
        <v>4</v>
      </c>
      <c r="AI234">
        <f>WEEKNUM(CF[[#This Row],[Fecha]],2)</f>
        <v>14</v>
      </c>
      <c r="AJ234" s="25">
        <v>43922</v>
      </c>
      <c r="AK234" t="s">
        <v>91</v>
      </c>
      <c r="AL234" t="s">
        <v>8</v>
      </c>
      <c r="AM234" t="s">
        <v>128</v>
      </c>
      <c r="AN234">
        <v>91</v>
      </c>
      <c r="AO234">
        <v>585068.30000000016</v>
      </c>
    </row>
    <row r="235" spans="33:41" x14ac:dyDescent="0.25">
      <c r="AG235">
        <f>YEAR(CF[[#This Row],[Fecha]])</f>
        <v>2020</v>
      </c>
      <c r="AH235">
        <f>MONTH(CF[[#This Row],[Fecha]])</f>
        <v>7</v>
      </c>
      <c r="AI235">
        <f>WEEKNUM(CF[[#This Row],[Fecha]],2)</f>
        <v>27</v>
      </c>
      <c r="AJ235" s="25">
        <v>44013</v>
      </c>
      <c r="AK235" t="s">
        <v>91</v>
      </c>
      <c r="AL235" t="s">
        <v>8</v>
      </c>
      <c r="AM235" t="s">
        <v>128</v>
      </c>
      <c r="AN235">
        <v>70</v>
      </c>
      <c r="AO235">
        <v>479122.96</v>
      </c>
    </row>
    <row r="236" spans="33:41" x14ac:dyDescent="0.25">
      <c r="AG236">
        <f>YEAR(CF[[#This Row],[Fecha]])</f>
        <v>2020</v>
      </c>
      <c r="AH236">
        <f>MONTH(CF[[#This Row],[Fecha]])</f>
        <v>10</v>
      </c>
      <c r="AI236">
        <f>WEEKNUM(CF[[#This Row],[Fecha]],2)</f>
        <v>40</v>
      </c>
      <c r="AJ236" s="25">
        <v>44105</v>
      </c>
      <c r="AK236" t="s">
        <v>91</v>
      </c>
      <c r="AL236" t="s">
        <v>8</v>
      </c>
      <c r="AM236" t="s">
        <v>128</v>
      </c>
      <c r="AN236">
        <v>77</v>
      </c>
      <c r="AO236">
        <v>525424.46</v>
      </c>
    </row>
    <row r="237" spans="33:41" x14ac:dyDescent="0.25">
      <c r="AG237">
        <f>YEAR(CF[[#This Row],[Fecha]])</f>
        <v>2020</v>
      </c>
      <c r="AH237">
        <f>MONTH(CF[[#This Row],[Fecha]])</f>
        <v>11</v>
      </c>
      <c r="AI237">
        <f>WEEKNUM(CF[[#This Row],[Fecha]],2)</f>
        <v>44</v>
      </c>
      <c r="AJ237" s="25">
        <v>44136</v>
      </c>
      <c r="AK237" t="s">
        <v>91</v>
      </c>
      <c r="AL237" t="s">
        <v>8</v>
      </c>
      <c r="AM237" t="s">
        <v>128</v>
      </c>
      <c r="AN237">
        <v>72</v>
      </c>
      <c r="AO237">
        <v>506032.44000000006</v>
      </c>
    </row>
    <row r="238" spans="33:41" x14ac:dyDescent="0.25">
      <c r="AG238">
        <f>YEAR(CF[[#This Row],[Fecha]])</f>
        <v>2020</v>
      </c>
      <c r="AH238">
        <f>MONTH(CF[[#This Row],[Fecha]])</f>
        <v>5</v>
      </c>
      <c r="AI238">
        <f>WEEKNUM(CF[[#This Row],[Fecha]],2)</f>
        <v>18</v>
      </c>
      <c r="AJ238" s="25">
        <v>43952</v>
      </c>
      <c r="AK238" t="s">
        <v>91</v>
      </c>
      <c r="AL238" t="s">
        <v>8</v>
      </c>
      <c r="AM238" t="s">
        <v>128</v>
      </c>
      <c r="AN238">
        <v>89</v>
      </c>
      <c r="AO238">
        <v>609011.95999999985</v>
      </c>
    </row>
    <row r="239" spans="33:41" x14ac:dyDescent="0.25">
      <c r="AG239">
        <f>YEAR(CF[[#This Row],[Fecha]])</f>
        <v>2018</v>
      </c>
      <c r="AH239">
        <f>MONTH(CF[[#This Row],[Fecha]])</f>
        <v>12</v>
      </c>
      <c r="AI239">
        <f>WEEKNUM(CF[[#This Row],[Fecha]],2)</f>
        <v>48</v>
      </c>
      <c r="AJ239" s="25">
        <v>43435</v>
      </c>
      <c r="AK239" t="s">
        <v>91</v>
      </c>
      <c r="AL239" t="s">
        <v>8</v>
      </c>
      <c r="AM239" t="s">
        <v>128</v>
      </c>
      <c r="AN239">
        <v>120</v>
      </c>
      <c r="AO239">
        <v>743346.09</v>
      </c>
    </row>
    <row r="240" spans="33:41" x14ac:dyDescent="0.25">
      <c r="AG240">
        <f>YEAR(CF[[#This Row],[Fecha]])</f>
        <v>2019</v>
      </c>
      <c r="AH240">
        <f>MONTH(CF[[#This Row],[Fecha]])</f>
        <v>2</v>
      </c>
      <c r="AI240">
        <f>WEEKNUM(CF[[#This Row],[Fecha]],2)</f>
        <v>5</v>
      </c>
      <c r="AJ240" s="25">
        <v>43497</v>
      </c>
      <c r="AK240" t="s">
        <v>91</v>
      </c>
      <c r="AL240" t="s">
        <v>8</v>
      </c>
      <c r="AM240" t="s">
        <v>128</v>
      </c>
      <c r="AN240">
        <v>20</v>
      </c>
      <c r="AO240">
        <v>116773.40000000001</v>
      </c>
    </row>
    <row r="241" spans="33:41" x14ac:dyDescent="0.25">
      <c r="AG241">
        <f>YEAR(CF[[#This Row],[Fecha]])</f>
        <v>2019</v>
      </c>
      <c r="AH241">
        <f>MONTH(CF[[#This Row],[Fecha]])</f>
        <v>10</v>
      </c>
      <c r="AI241">
        <f>WEEKNUM(CF[[#This Row],[Fecha]],2)</f>
        <v>40</v>
      </c>
      <c r="AJ241" s="25">
        <v>43739</v>
      </c>
      <c r="AK241" t="s">
        <v>91</v>
      </c>
      <c r="AL241" t="s">
        <v>8</v>
      </c>
      <c r="AM241" t="s">
        <v>128</v>
      </c>
      <c r="AN241">
        <v>105</v>
      </c>
      <c r="AO241">
        <v>658450.92999999982</v>
      </c>
    </row>
    <row r="242" spans="33:41" x14ac:dyDescent="0.25">
      <c r="AG242">
        <f>YEAR(CF[[#This Row],[Fecha]])</f>
        <v>2020</v>
      </c>
      <c r="AH242">
        <f>MONTH(CF[[#This Row],[Fecha]])</f>
        <v>8</v>
      </c>
      <c r="AI242">
        <f>WEEKNUM(CF[[#This Row],[Fecha]],2)</f>
        <v>31</v>
      </c>
      <c r="AJ242" s="25">
        <v>44044</v>
      </c>
      <c r="AK242" t="s">
        <v>91</v>
      </c>
      <c r="AL242" t="s">
        <v>8</v>
      </c>
      <c r="AM242" t="s">
        <v>128</v>
      </c>
      <c r="AN242">
        <v>73</v>
      </c>
      <c r="AO242">
        <v>497041.01</v>
      </c>
    </row>
    <row r="243" spans="33:41" x14ac:dyDescent="0.25">
      <c r="AG243">
        <f>YEAR(CF[[#This Row],[Fecha]])</f>
        <v>2020</v>
      </c>
      <c r="AH243">
        <f>MONTH(CF[[#This Row],[Fecha]])</f>
        <v>12</v>
      </c>
      <c r="AI243">
        <f>WEEKNUM(CF[[#This Row],[Fecha]],2)</f>
        <v>49</v>
      </c>
      <c r="AJ243" s="25">
        <v>44166</v>
      </c>
      <c r="AK243" t="s">
        <v>91</v>
      </c>
      <c r="AL243" t="s">
        <v>8</v>
      </c>
      <c r="AM243" t="s">
        <v>128</v>
      </c>
      <c r="AN243">
        <v>106</v>
      </c>
      <c r="AO243">
        <v>754126.56</v>
      </c>
    </row>
    <row r="244" spans="33:41" x14ac:dyDescent="0.25">
      <c r="AG244">
        <f>YEAR(CF[[#This Row],[Fecha]])</f>
        <v>2018</v>
      </c>
      <c r="AH244">
        <f>MONTH(CF[[#This Row],[Fecha]])</f>
        <v>5</v>
      </c>
      <c r="AI244">
        <f>WEEKNUM(CF[[#This Row],[Fecha]],2)</f>
        <v>18</v>
      </c>
      <c r="AJ244" s="25">
        <v>43221</v>
      </c>
      <c r="AK244" t="s">
        <v>91</v>
      </c>
      <c r="AL244" t="s">
        <v>8</v>
      </c>
      <c r="AM244" t="s">
        <v>128</v>
      </c>
      <c r="AN244">
        <v>60</v>
      </c>
      <c r="AO244">
        <v>372444.43</v>
      </c>
    </row>
    <row r="245" spans="33:41" x14ac:dyDescent="0.25">
      <c r="AG245">
        <f>YEAR(CF[[#This Row],[Fecha]])</f>
        <v>2018</v>
      </c>
      <c r="AH245">
        <f>MONTH(CF[[#This Row],[Fecha]])</f>
        <v>9</v>
      </c>
      <c r="AI245">
        <f>WEEKNUM(CF[[#This Row],[Fecha]],2)</f>
        <v>35</v>
      </c>
      <c r="AJ245" s="25">
        <v>43344</v>
      </c>
      <c r="AK245" t="s">
        <v>91</v>
      </c>
      <c r="AL245" t="s">
        <v>8</v>
      </c>
      <c r="AM245" t="s">
        <v>128</v>
      </c>
      <c r="AN245">
        <v>71</v>
      </c>
      <c r="AO245">
        <v>412494.66999999993</v>
      </c>
    </row>
    <row r="246" spans="33:41" x14ac:dyDescent="0.25">
      <c r="AG246">
        <f>YEAR(CF[[#This Row],[Fecha]])</f>
        <v>2019</v>
      </c>
      <c r="AH246">
        <f>MONTH(CF[[#This Row],[Fecha]])</f>
        <v>4</v>
      </c>
      <c r="AI246">
        <f>WEEKNUM(CF[[#This Row],[Fecha]],2)</f>
        <v>14</v>
      </c>
      <c r="AJ246" s="25">
        <v>43556</v>
      </c>
      <c r="AK246" t="s">
        <v>91</v>
      </c>
      <c r="AL246" t="s">
        <v>8</v>
      </c>
      <c r="AM246" t="s">
        <v>128</v>
      </c>
      <c r="AN246">
        <v>66</v>
      </c>
      <c r="AO246">
        <v>393842.66000000003</v>
      </c>
    </row>
    <row r="247" spans="33:41" x14ac:dyDescent="0.25">
      <c r="AG247">
        <f>YEAR(CF[[#This Row],[Fecha]])</f>
        <v>2019</v>
      </c>
      <c r="AH247">
        <f>MONTH(CF[[#This Row],[Fecha]])</f>
        <v>7</v>
      </c>
      <c r="AI247">
        <f>WEEKNUM(CF[[#This Row],[Fecha]],2)</f>
        <v>27</v>
      </c>
      <c r="AJ247" s="25">
        <v>43647</v>
      </c>
      <c r="AK247" t="s">
        <v>91</v>
      </c>
      <c r="AL247" t="s">
        <v>8</v>
      </c>
      <c r="AM247" t="s">
        <v>128</v>
      </c>
      <c r="AN247">
        <v>128</v>
      </c>
      <c r="AO247">
        <v>804075.95999999973</v>
      </c>
    </row>
    <row r="248" spans="33:41" x14ac:dyDescent="0.25">
      <c r="AG248">
        <f>YEAR(CF[[#This Row],[Fecha]])</f>
        <v>2019</v>
      </c>
      <c r="AH248">
        <f>MONTH(CF[[#This Row],[Fecha]])</f>
        <v>11</v>
      </c>
      <c r="AI248">
        <f>WEEKNUM(CF[[#This Row],[Fecha]],2)</f>
        <v>44</v>
      </c>
      <c r="AJ248" s="25">
        <v>43770</v>
      </c>
      <c r="AK248" t="s">
        <v>91</v>
      </c>
      <c r="AL248" t="s">
        <v>8</v>
      </c>
      <c r="AM248" t="s">
        <v>128</v>
      </c>
      <c r="AN248">
        <v>93</v>
      </c>
      <c r="AO248">
        <v>573259.23</v>
      </c>
    </row>
    <row r="249" spans="33:41" x14ac:dyDescent="0.25">
      <c r="AG249">
        <f>YEAR(CF[[#This Row],[Fecha]])</f>
        <v>2020</v>
      </c>
      <c r="AH249">
        <f>MONTH(CF[[#This Row],[Fecha]])</f>
        <v>2</v>
      </c>
      <c r="AI249">
        <f>WEEKNUM(CF[[#This Row],[Fecha]],2)</f>
        <v>5</v>
      </c>
      <c r="AJ249" s="25">
        <v>43862</v>
      </c>
      <c r="AK249" t="s">
        <v>91</v>
      </c>
      <c r="AL249" t="s">
        <v>8</v>
      </c>
      <c r="AM249" t="s">
        <v>128</v>
      </c>
      <c r="AN249">
        <v>117</v>
      </c>
      <c r="AO249">
        <v>695919.27</v>
      </c>
    </row>
    <row r="250" spans="33:41" x14ac:dyDescent="0.25">
      <c r="AG250">
        <f>YEAR(CF[[#This Row],[Fecha]])</f>
        <v>2020</v>
      </c>
      <c r="AH250">
        <f>MONTH(CF[[#This Row],[Fecha]])</f>
        <v>6</v>
      </c>
      <c r="AI250">
        <f>WEEKNUM(CF[[#This Row],[Fecha]],2)</f>
        <v>23</v>
      </c>
      <c r="AJ250" s="25">
        <v>43983</v>
      </c>
      <c r="AK250" t="s">
        <v>91</v>
      </c>
      <c r="AL250" t="s">
        <v>8</v>
      </c>
      <c r="AM250" t="s">
        <v>128</v>
      </c>
      <c r="AN250">
        <v>127</v>
      </c>
      <c r="AO250">
        <v>6061892.129999998</v>
      </c>
    </row>
    <row r="251" spans="33:41" x14ac:dyDescent="0.25">
      <c r="AG251">
        <f>YEAR(CF[[#This Row],[Fecha]])</f>
        <v>2020</v>
      </c>
      <c r="AH251">
        <f>MONTH(CF[[#This Row],[Fecha]])</f>
        <v>9</v>
      </c>
      <c r="AI251">
        <f>WEEKNUM(CF[[#This Row],[Fecha]],2)</f>
        <v>36</v>
      </c>
      <c r="AJ251" s="25">
        <v>44075</v>
      </c>
      <c r="AK251" t="s">
        <v>91</v>
      </c>
      <c r="AL251" t="s">
        <v>8</v>
      </c>
      <c r="AM251" t="s">
        <v>128</v>
      </c>
      <c r="AN251">
        <v>85</v>
      </c>
      <c r="AO251">
        <v>575052.94999999995</v>
      </c>
    </row>
    <row r="252" spans="33:41" x14ac:dyDescent="0.25">
      <c r="AG252">
        <f>YEAR(CF[[#This Row],[Fecha]])</f>
        <v>2019</v>
      </c>
      <c r="AH252">
        <f>MONTH(CF[[#This Row],[Fecha]])</f>
        <v>5</v>
      </c>
      <c r="AI252">
        <f>WEEKNUM(CF[[#This Row],[Fecha]],2)</f>
        <v>18</v>
      </c>
      <c r="AJ252" s="25">
        <v>43586</v>
      </c>
      <c r="AK252" t="s">
        <v>91</v>
      </c>
      <c r="AL252" t="s">
        <v>8</v>
      </c>
      <c r="AM252" t="s">
        <v>128</v>
      </c>
      <c r="AN252">
        <v>13</v>
      </c>
      <c r="AO252">
        <v>77633.649999999994</v>
      </c>
    </row>
    <row r="253" spans="33:41" x14ac:dyDescent="0.25">
      <c r="AG253">
        <f>YEAR(CF[[#This Row],[Fecha]])</f>
        <v>2019</v>
      </c>
      <c r="AH253">
        <f>MONTH(CF[[#This Row],[Fecha]])</f>
        <v>3</v>
      </c>
      <c r="AI253">
        <f>WEEKNUM(CF[[#This Row],[Fecha]],2)</f>
        <v>9</v>
      </c>
      <c r="AJ253" s="25">
        <v>43525</v>
      </c>
      <c r="AK253" t="s">
        <v>91</v>
      </c>
      <c r="AL253" t="s">
        <v>8</v>
      </c>
      <c r="AM253" t="s">
        <v>128</v>
      </c>
      <c r="AN253">
        <v>54</v>
      </c>
      <c r="AO253">
        <v>315534.40000000002</v>
      </c>
    </row>
    <row r="254" spans="33:41" x14ac:dyDescent="0.25">
      <c r="AG254">
        <f>YEAR(CF[[#This Row],[Fecha]])</f>
        <v>2019</v>
      </c>
      <c r="AH254">
        <f>MONTH(CF[[#This Row],[Fecha]])</f>
        <v>6</v>
      </c>
      <c r="AI254">
        <f>WEEKNUM(CF[[#This Row],[Fecha]],2)</f>
        <v>22</v>
      </c>
      <c r="AJ254" s="25">
        <v>43617</v>
      </c>
      <c r="AK254" t="s">
        <v>91</v>
      </c>
      <c r="AL254" t="s">
        <v>8</v>
      </c>
      <c r="AM254" t="s">
        <v>128</v>
      </c>
      <c r="AN254">
        <v>33</v>
      </c>
      <c r="AO254">
        <v>201225.68</v>
      </c>
    </row>
    <row r="255" spans="33:41" x14ac:dyDescent="0.25">
      <c r="AG255">
        <f>YEAR(CF[[#This Row],[Fecha]])</f>
        <v>2020</v>
      </c>
      <c r="AH255">
        <f>MONTH(CF[[#This Row],[Fecha]])</f>
        <v>8</v>
      </c>
      <c r="AI255">
        <f>WEEKNUM(CF[[#This Row],[Fecha]],2)</f>
        <v>31</v>
      </c>
      <c r="AJ255" s="25">
        <v>44044</v>
      </c>
      <c r="AK255" t="s">
        <v>91</v>
      </c>
      <c r="AL255" t="s">
        <v>9</v>
      </c>
      <c r="AM255" t="s">
        <v>128</v>
      </c>
      <c r="AN255">
        <v>31</v>
      </c>
      <c r="AO255">
        <v>210901.54</v>
      </c>
    </row>
    <row r="256" spans="33:41" x14ac:dyDescent="0.25">
      <c r="AG256">
        <f>YEAR(CF[[#This Row],[Fecha]])</f>
        <v>2020</v>
      </c>
      <c r="AH256">
        <f>MONTH(CF[[#This Row],[Fecha]])</f>
        <v>9</v>
      </c>
      <c r="AI256">
        <f>WEEKNUM(CF[[#This Row],[Fecha]],2)</f>
        <v>36</v>
      </c>
      <c r="AJ256" s="25">
        <v>44075</v>
      </c>
      <c r="AK256" t="s">
        <v>91</v>
      </c>
      <c r="AL256" t="s">
        <v>9</v>
      </c>
      <c r="AM256" t="s">
        <v>128</v>
      </c>
      <c r="AN256">
        <v>80</v>
      </c>
      <c r="AO256">
        <v>541261.35000000009</v>
      </c>
    </row>
    <row r="257" spans="33:41" x14ac:dyDescent="0.25">
      <c r="AG257">
        <f>YEAR(CF[[#This Row],[Fecha]])</f>
        <v>2020</v>
      </c>
      <c r="AH257">
        <f>MONTH(CF[[#This Row],[Fecha]])</f>
        <v>10</v>
      </c>
      <c r="AI257">
        <f>WEEKNUM(CF[[#This Row],[Fecha]],2)</f>
        <v>40</v>
      </c>
      <c r="AJ257" s="25">
        <v>44105</v>
      </c>
      <c r="AK257" t="s">
        <v>91</v>
      </c>
      <c r="AL257" t="s">
        <v>9</v>
      </c>
      <c r="AM257" t="s">
        <v>128</v>
      </c>
      <c r="AN257">
        <v>44</v>
      </c>
      <c r="AO257">
        <v>299474.76999999996</v>
      </c>
    </row>
    <row r="258" spans="33:41" x14ac:dyDescent="0.25">
      <c r="AG258">
        <f>YEAR(CF[[#This Row],[Fecha]])</f>
        <v>2020</v>
      </c>
      <c r="AH258">
        <f>MONTH(CF[[#This Row],[Fecha]])</f>
        <v>11</v>
      </c>
      <c r="AI258">
        <f>WEEKNUM(CF[[#This Row],[Fecha]],2)</f>
        <v>44</v>
      </c>
      <c r="AJ258" s="25">
        <v>44136</v>
      </c>
      <c r="AK258" t="s">
        <v>91</v>
      </c>
      <c r="AL258" t="s">
        <v>9</v>
      </c>
      <c r="AM258" t="s">
        <v>128</v>
      </c>
      <c r="AN258">
        <v>26</v>
      </c>
      <c r="AO258">
        <v>182391.12</v>
      </c>
    </row>
    <row r="259" spans="33:41" x14ac:dyDescent="0.25">
      <c r="AG259">
        <f>YEAR(CF[[#This Row],[Fecha]])</f>
        <v>2020</v>
      </c>
      <c r="AH259">
        <f>MONTH(CF[[#This Row],[Fecha]])</f>
        <v>12</v>
      </c>
      <c r="AI259">
        <f>WEEKNUM(CF[[#This Row],[Fecha]],2)</f>
        <v>49</v>
      </c>
      <c r="AJ259" s="25">
        <v>44166</v>
      </c>
      <c r="AK259" t="s">
        <v>91</v>
      </c>
      <c r="AL259" t="s">
        <v>9</v>
      </c>
      <c r="AM259" t="s">
        <v>128</v>
      </c>
      <c r="AN259">
        <v>53</v>
      </c>
      <c r="AO259">
        <v>377296.20999999996</v>
      </c>
    </row>
    <row r="260" spans="33:41" x14ac:dyDescent="0.25">
      <c r="AG260">
        <f>YEAR(CF[[#This Row],[Fecha]])</f>
        <v>2020</v>
      </c>
      <c r="AH260">
        <f>MONTH(CF[[#This Row],[Fecha]])</f>
        <v>8</v>
      </c>
      <c r="AI260">
        <f>WEEKNUM(CF[[#This Row],[Fecha]],2)</f>
        <v>31</v>
      </c>
      <c r="AJ260" s="25">
        <v>44044</v>
      </c>
      <c r="AK260" t="s">
        <v>91</v>
      </c>
      <c r="AL260" t="s">
        <v>101</v>
      </c>
      <c r="AM260" t="s">
        <v>128</v>
      </c>
      <c r="AN260">
        <v>19</v>
      </c>
      <c r="AO260">
        <v>129562.34</v>
      </c>
    </row>
    <row r="261" spans="33:41" x14ac:dyDescent="0.25">
      <c r="AG261">
        <f>YEAR(CF[[#This Row],[Fecha]])</f>
        <v>2020</v>
      </c>
      <c r="AH261">
        <f>MONTH(CF[[#This Row],[Fecha]])</f>
        <v>2</v>
      </c>
      <c r="AI261">
        <f>WEEKNUM(CF[[#This Row],[Fecha]],2)</f>
        <v>5</v>
      </c>
      <c r="AJ261" s="25">
        <v>43862</v>
      </c>
      <c r="AK261" t="s">
        <v>93</v>
      </c>
      <c r="AL261" t="s">
        <v>104</v>
      </c>
      <c r="AM261" t="s">
        <v>128</v>
      </c>
      <c r="AN261">
        <v>5</v>
      </c>
      <c r="AO261">
        <v>27579.29</v>
      </c>
    </row>
    <row r="262" spans="33:41" x14ac:dyDescent="0.25">
      <c r="AG262">
        <f>YEAR(CF[[#This Row],[Fecha]])</f>
        <v>2020</v>
      </c>
      <c r="AH262">
        <f>MONTH(CF[[#This Row],[Fecha]])</f>
        <v>4</v>
      </c>
      <c r="AI262">
        <f>WEEKNUM(CF[[#This Row],[Fecha]],2)</f>
        <v>14</v>
      </c>
      <c r="AJ262" s="25">
        <v>43922</v>
      </c>
      <c r="AK262" t="s">
        <v>93</v>
      </c>
      <c r="AL262" t="s">
        <v>104</v>
      </c>
      <c r="AM262" t="s">
        <v>128</v>
      </c>
      <c r="AN262">
        <v>6</v>
      </c>
      <c r="AO262">
        <v>34225.980000000003</v>
      </c>
    </row>
    <row r="263" spans="33:41" x14ac:dyDescent="0.25">
      <c r="AG263">
        <f>YEAR(CF[[#This Row],[Fecha]])</f>
        <v>2018</v>
      </c>
      <c r="AH263">
        <f>MONTH(CF[[#This Row],[Fecha]])</f>
        <v>1</v>
      </c>
      <c r="AI263">
        <f>WEEKNUM(CF[[#This Row],[Fecha]],2)</f>
        <v>1</v>
      </c>
      <c r="AJ263" s="25">
        <v>43101</v>
      </c>
      <c r="AK263" t="s">
        <v>93</v>
      </c>
      <c r="AL263" t="s">
        <v>88</v>
      </c>
      <c r="AM263" t="s">
        <v>128</v>
      </c>
      <c r="AN263">
        <v>16</v>
      </c>
      <c r="AO263">
        <v>73595.3</v>
      </c>
    </row>
    <row r="264" spans="33:41" x14ac:dyDescent="0.25">
      <c r="AG264">
        <f>YEAR(CF[[#This Row],[Fecha]])</f>
        <v>2018</v>
      </c>
      <c r="AH264">
        <f>MONTH(CF[[#This Row],[Fecha]])</f>
        <v>2</v>
      </c>
      <c r="AI264">
        <f>WEEKNUM(CF[[#This Row],[Fecha]],2)</f>
        <v>5</v>
      </c>
      <c r="AJ264" s="25">
        <v>43132</v>
      </c>
      <c r="AK264" t="s">
        <v>93</v>
      </c>
      <c r="AL264" t="s">
        <v>88</v>
      </c>
      <c r="AM264" t="s">
        <v>128</v>
      </c>
      <c r="AN264">
        <v>12</v>
      </c>
      <c r="AO264">
        <v>58313.56</v>
      </c>
    </row>
    <row r="265" spans="33:41" x14ac:dyDescent="0.25">
      <c r="AG265">
        <f>YEAR(CF[[#This Row],[Fecha]])</f>
        <v>2018</v>
      </c>
      <c r="AH265">
        <f>MONTH(CF[[#This Row],[Fecha]])</f>
        <v>3</v>
      </c>
      <c r="AI265">
        <f>WEEKNUM(CF[[#This Row],[Fecha]],2)</f>
        <v>9</v>
      </c>
      <c r="AJ265" s="25">
        <v>43160</v>
      </c>
      <c r="AK265" t="s">
        <v>93</v>
      </c>
      <c r="AL265" t="s">
        <v>88</v>
      </c>
      <c r="AM265" t="s">
        <v>128</v>
      </c>
      <c r="AN265">
        <v>14</v>
      </c>
      <c r="AO265">
        <v>68226.350000000006</v>
      </c>
    </row>
    <row r="266" spans="33:41" x14ac:dyDescent="0.25">
      <c r="AG266">
        <f>YEAR(CF[[#This Row],[Fecha]])</f>
        <v>2018</v>
      </c>
      <c r="AH266">
        <f>MONTH(CF[[#This Row],[Fecha]])</f>
        <v>4</v>
      </c>
      <c r="AI266">
        <f>WEEKNUM(CF[[#This Row],[Fecha]],2)</f>
        <v>13</v>
      </c>
      <c r="AJ266" s="25">
        <v>43191</v>
      </c>
      <c r="AK266" t="s">
        <v>93</v>
      </c>
      <c r="AL266" t="s">
        <v>88</v>
      </c>
      <c r="AM266" t="s">
        <v>128</v>
      </c>
      <c r="AN266">
        <v>18</v>
      </c>
      <c r="AO266">
        <v>91653.85</v>
      </c>
    </row>
    <row r="267" spans="33:41" x14ac:dyDescent="0.25">
      <c r="AG267">
        <f>YEAR(CF[[#This Row],[Fecha]])</f>
        <v>2018</v>
      </c>
      <c r="AH267">
        <f>MONTH(CF[[#This Row],[Fecha]])</f>
        <v>5</v>
      </c>
      <c r="AI267">
        <f>WEEKNUM(CF[[#This Row],[Fecha]],2)</f>
        <v>18</v>
      </c>
      <c r="AJ267" s="25">
        <v>43221</v>
      </c>
      <c r="AK267" t="s">
        <v>93</v>
      </c>
      <c r="AL267" t="s">
        <v>88</v>
      </c>
      <c r="AM267" t="s">
        <v>128</v>
      </c>
      <c r="AN267">
        <v>14</v>
      </c>
      <c r="AO267">
        <v>73329.14</v>
      </c>
    </row>
    <row r="268" spans="33:41" x14ac:dyDescent="0.25">
      <c r="AG268">
        <f>YEAR(CF[[#This Row],[Fecha]])</f>
        <v>2018</v>
      </c>
      <c r="AH268">
        <f>MONTH(CF[[#This Row],[Fecha]])</f>
        <v>6</v>
      </c>
      <c r="AI268">
        <f>WEEKNUM(CF[[#This Row],[Fecha]],2)</f>
        <v>22</v>
      </c>
      <c r="AJ268" s="25">
        <v>43252</v>
      </c>
      <c r="AK268" t="s">
        <v>93</v>
      </c>
      <c r="AL268" t="s">
        <v>88</v>
      </c>
      <c r="AM268" t="s">
        <v>128</v>
      </c>
      <c r="AN268">
        <v>15</v>
      </c>
      <c r="AO268">
        <v>81969.31</v>
      </c>
    </row>
    <row r="269" spans="33:41" x14ac:dyDescent="0.25">
      <c r="AG269">
        <f>YEAR(CF[[#This Row],[Fecha]])</f>
        <v>2018</v>
      </c>
      <c r="AH269">
        <f>MONTH(CF[[#This Row],[Fecha]])</f>
        <v>7</v>
      </c>
      <c r="AI269">
        <f>WEEKNUM(CF[[#This Row],[Fecha]],2)</f>
        <v>26</v>
      </c>
      <c r="AJ269" s="25">
        <v>43282</v>
      </c>
      <c r="AK269" t="s">
        <v>93</v>
      </c>
      <c r="AL269" t="s">
        <v>88</v>
      </c>
      <c r="AM269" t="s">
        <v>128</v>
      </c>
      <c r="AN269">
        <v>16</v>
      </c>
      <c r="AO269">
        <v>84110.59</v>
      </c>
    </row>
    <row r="270" spans="33:41" x14ac:dyDescent="0.25">
      <c r="AG270">
        <f>YEAR(CF[[#This Row],[Fecha]])</f>
        <v>2018</v>
      </c>
      <c r="AH270">
        <f>MONTH(CF[[#This Row],[Fecha]])</f>
        <v>8</v>
      </c>
      <c r="AI270">
        <f>WEEKNUM(CF[[#This Row],[Fecha]],2)</f>
        <v>31</v>
      </c>
      <c r="AJ270" s="25">
        <v>43313</v>
      </c>
      <c r="AK270" t="s">
        <v>93</v>
      </c>
      <c r="AL270" t="s">
        <v>88</v>
      </c>
      <c r="AM270" t="s">
        <v>128</v>
      </c>
      <c r="AN270">
        <v>13</v>
      </c>
      <c r="AO270">
        <v>65489.72</v>
      </c>
    </row>
    <row r="271" spans="33:41" x14ac:dyDescent="0.25">
      <c r="AG271">
        <f>YEAR(CF[[#This Row],[Fecha]])</f>
        <v>2018</v>
      </c>
      <c r="AH271">
        <f>MONTH(CF[[#This Row],[Fecha]])</f>
        <v>9</v>
      </c>
      <c r="AI271">
        <f>WEEKNUM(CF[[#This Row],[Fecha]],2)</f>
        <v>35</v>
      </c>
      <c r="AJ271" s="25">
        <v>43344</v>
      </c>
      <c r="AK271" t="s">
        <v>93</v>
      </c>
      <c r="AL271" t="s">
        <v>88</v>
      </c>
      <c r="AM271" t="s">
        <v>128</v>
      </c>
      <c r="AN271">
        <v>11</v>
      </c>
      <c r="AO271">
        <v>55300.58</v>
      </c>
    </row>
    <row r="272" spans="33:41" x14ac:dyDescent="0.25">
      <c r="AG272">
        <f>YEAR(CF[[#This Row],[Fecha]])</f>
        <v>2018</v>
      </c>
      <c r="AH272">
        <f>MONTH(CF[[#This Row],[Fecha]])</f>
        <v>10</v>
      </c>
      <c r="AI272">
        <f>WEEKNUM(CF[[#This Row],[Fecha]],2)</f>
        <v>40</v>
      </c>
      <c r="AJ272" s="25">
        <v>43374</v>
      </c>
      <c r="AK272" t="s">
        <v>93</v>
      </c>
      <c r="AL272" t="s">
        <v>88</v>
      </c>
      <c r="AM272" t="s">
        <v>128</v>
      </c>
      <c r="AN272">
        <v>14</v>
      </c>
      <c r="AO272">
        <v>69659.33</v>
      </c>
    </row>
    <row r="273" spans="33:41" x14ac:dyDescent="0.25">
      <c r="AG273">
        <f>YEAR(CF[[#This Row],[Fecha]])</f>
        <v>2018</v>
      </c>
      <c r="AH273">
        <f>MONTH(CF[[#This Row],[Fecha]])</f>
        <v>11</v>
      </c>
      <c r="AI273">
        <f>WEEKNUM(CF[[#This Row],[Fecha]],2)</f>
        <v>44</v>
      </c>
      <c r="AJ273" s="25">
        <v>43405</v>
      </c>
      <c r="AK273" t="s">
        <v>93</v>
      </c>
      <c r="AL273" t="s">
        <v>88</v>
      </c>
      <c r="AM273" t="s">
        <v>128</v>
      </c>
      <c r="AN273">
        <v>12</v>
      </c>
      <c r="AO273">
        <v>63413.649999999994</v>
      </c>
    </row>
    <row r="274" spans="33:41" x14ac:dyDescent="0.25">
      <c r="AG274">
        <f>YEAR(CF[[#This Row],[Fecha]])</f>
        <v>2018</v>
      </c>
      <c r="AH274">
        <f>MONTH(CF[[#This Row],[Fecha]])</f>
        <v>12</v>
      </c>
      <c r="AI274">
        <f>WEEKNUM(CF[[#This Row],[Fecha]],2)</f>
        <v>48</v>
      </c>
      <c r="AJ274" s="25">
        <v>43435</v>
      </c>
      <c r="AK274" t="s">
        <v>93</v>
      </c>
      <c r="AL274" t="s">
        <v>88</v>
      </c>
      <c r="AM274" t="s">
        <v>128</v>
      </c>
      <c r="AN274">
        <v>15</v>
      </c>
      <c r="AO274">
        <v>89549.870000000024</v>
      </c>
    </row>
    <row r="275" spans="33:41" x14ac:dyDescent="0.25">
      <c r="AG275">
        <f>YEAR(CF[[#This Row],[Fecha]])</f>
        <v>2019</v>
      </c>
      <c r="AH275">
        <f>MONTH(CF[[#This Row],[Fecha]])</f>
        <v>1</v>
      </c>
      <c r="AI275">
        <f>WEEKNUM(CF[[#This Row],[Fecha]],2)</f>
        <v>1</v>
      </c>
      <c r="AJ275" s="25">
        <v>43466</v>
      </c>
      <c r="AK275" t="s">
        <v>93</v>
      </c>
      <c r="AL275" t="s">
        <v>88</v>
      </c>
      <c r="AM275" t="s">
        <v>128</v>
      </c>
      <c r="AN275">
        <v>13</v>
      </c>
      <c r="AO275">
        <v>69812.28</v>
      </c>
    </row>
    <row r="276" spans="33:41" x14ac:dyDescent="0.25">
      <c r="AG276">
        <f>YEAR(CF[[#This Row],[Fecha]])</f>
        <v>2019</v>
      </c>
      <c r="AH276">
        <f>MONTH(CF[[#This Row],[Fecha]])</f>
        <v>2</v>
      </c>
      <c r="AI276">
        <f>WEEKNUM(CF[[#This Row],[Fecha]],2)</f>
        <v>5</v>
      </c>
      <c r="AJ276" s="25">
        <v>43497</v>
      </c>
      <c r="AK276" t="s">
        <v>93</v>
      </c>
      <c r="AL276" t="s">
        <v>88</v>
      </c>
      <c r="AM276" t="s">
        <v>128</v>
      </c>
      <c r="AN276">
        <v>13</v>
      </c>
      <c r="AO276">
        <v>68127.789999999994</v>
      </c>
    </row>
    <row r="277" spans="33:41" x14ac:dyDescent="0.25">
      <c r="AG277">
        <f>YEAR(CF[[#This Row],[Fecha]])</f>
        <v>2019</v>
      </c>
      <c r="AH277">
        <f>MONTH(CF[[#This Row],[Fecha]])</f>
        <v>3</v>
      </c>
      <c r="AI277">
        <f>WEEKNUM(CF[[#This Row],[Fecha]],2)</f>
        <v>9</v>
      </c>
      <c r="AJ277" s="25">
        <v>43525</v>
      </c>
      <c r="AK277" t="s">
        <v>93</v>
      </c>
      <c r="AL277" t="s">
        <v>88</v>
      </c>
      <c r="AM277" t="s">
        <v>128</v>
      </c>
      <c r="AN277">
        <v>16</v>
      </c>
      <c r="AO277">
        <v>83998.760000000009</v>
      </c>
    </row>
    <row r="278" spans="33:41" x14ac:dyDescent="0.25">
      <c r="AG278">
        <f>YEAR(CF[[#This Row],[Fecha]])</f>
        <v>2019</v>
      </c>
      <c r="AH278">
        <f>MONTH(CF[[#This Row],[Fecha]])</f>
        <v>4</v>
      </c>
      <c r="AI278">
        <f>WEEKNUM(CF[[#This Row],[Fecha]],2)</f>
        <v>14</v>
      </c>
      <c r="AJ278" s="25">
        <v>43556</v>
      </c>
      <c r="AK278" t="s">
        <v>93</v>
      </c>
      <c r="AL278" t="s">
        <v>88</v>
      </c>
      <c r="AM278" t="s">
        <v>128</v>
      </c>
      <c r="AN278">
        <v>16</v>
      </c>
      <c r="AO278">
        <v>86031.52</v>
      </c>
    </row>
    <row r="279" spans="33:41" x14ac:dyDescent="0.25">
      <c r="AG279">
        <f>YEAR(CF[[#This Row],[Fecha]])</f>
        <v>2019</v>
      </c>
      <c r="AH279">
        <f>MONTH(CF[[#This Row],[Fecha]])</f>
        <v>5</v>
      </c>
      <c r="AI279">
        <f>WEEKNUM(CF[[#This Row],[Fecha]],2)</f>
        <v>18</v>
      </c>
      <c r="AJ279" s="25">
        <v>43586</v>
      </c>
      <c r="AK279" t="s">
        <v>93</v>
      </c>
      <c r="AL279" t="s">
        <v>88</v>
      </c>
      <c r="AM279" t="s">
        <v>128</v>
      </c>
      <c r="AN279">
        <v>12</v>
      </c>
      <c r="AO279">
        <v>66511.740000000005</v>
      </c>
    </row>
    <row r="280" spans="33:41" x14ac:dyDescent="0.25">
      <c r="AG280">
        <f>YEAR(CF[[#This Row],[Fecha]])</f>
        <v>2019</v>
      </c>
      <c r="AH280">
        <f>MONTH(CF[[#This Row],[Fecha]])</f>
        <v>6</v>
      </c>
      <c r="AI280">
        <f>WEEKNUM(CF[[#This Row],[Fecha]],2)</f>
        <v>22</v>
      </c>
      <c r="AJ280" s="25">
        <v>43617</v>
      </c>
      <c r="AK280" t="s">
        <v>93</v>
      </c>
      <c r="AL280" t="s">
        <v>88</v>
      </c>
      <c r="AM280" t="s">
        <v>128</v>
      </c>
      <c r="AN280">
        <v>12</v>
      </c>
      <c r="AO280">
        <v>65967.45</v>
      </c>
    </row>
    <row r="281" spans="33:41" x14ac:dyDescent="0.25">
      <c r="AG281">
        <f>YEAR(CF[[#This Row],[Fecha]])</f>
        <v>2019</v>
      </c>
      <c r="AH281">
        <f>MONTH(CF[[#This Row],[Fecha]])</f>
        <v>7</v>
      </c>
      <c r="AI281">
        <f>WEEKNUM(CF[[#This Row],[Fecha]],2)</f>
        <v>27</v>
      </c>
      <c r="AJ281" s="25">
        <v>43647</v>
      </c>
      <c r="AK281" t="s">
        <v>93</v>
      </c>
      <c r="AL281" t="s">
        <v>88</v>
      </c>
      <c r="AM281" t="s">
        <v>128</v>
      </c>
      <c r="AN281">
        <v>17</v>
      </c>
      <c r="AO281">
        <v>85620.45</v>
      </c>
    </row>
    <row r="282" spans="33:41" x14ac:dyDescent="0.25">
      <c r="AG282">
        <f>YEAR(CF[[#This Row],[Fecha]])</f>
        <v>2019</v>
      </c>
      <c r="AH282">
        <f>MONTH(CF[[#This Row],[Fecha]])</f>
        <v>8</v>
      </c>
      <c r="AI282">
        <f>WEEKNUM(CF[[#This Row],[Fecha]],2)</f>
        <v>31</v>
      </c>
      <c r="AJ282" s="25">
        <v>43678</v>
      </c>
      <c r="AK282" t="s">
        <v>93</v>
      </c>
      <c r="AL282" t="s">
        <v>88</v>
      </c>
      <c r="AM282" t="s">
        <v>128</v>
      </c>
      <c r="AN282">
        <v>12</v>
      </c>
      <c r="AO282">
        <v>69004.73</v>
      </c>
    </row>
    <row r="283" spans="33:41" x14ac:dyDescent="0.25">
      <c r="AG283">
        <f>YEAR(CF[[#This Row],[Fecha]])</f>
        <v>2019</v>
      </c>
      <c r="AH283">
        <f>MONTH(CF[[#This Row],[Fecha]])</f>
        <v>9</v>
      </c>
      <c r="AI283">
        <f>WEEKNUM(CF[[#This Row],[Fecha]],2)</f>
        <v>35</v>
      </c>
      <c r="AJ283" s="25">
        <v>43709</v>
      </c>
      <c r="AK283" t="s">
        <v>93</v>
      </c>
      <c r="AL283" t="s">
        <v>88</v>
      </c>
      <c r="AM283" t="s">
        <v>128</v>
      </c>
      <c r="AN283">
        <v>12</v>
      </c>
      <c r="AO283">
        <v>66517.179999999993</v>
      </c>
    </row>
    <row r="284" spans="33:41" x14ac:dyDescent="0.25">
      <c r="AG284">
        <f>YEAR(CF[[#This Row],[Fecha]])</f>
        <v>2019</v>
      </c>
      <c r="AH284">
        <f>MONTH(CF[[#This Row],[Fecha]])</f>
        <v>10</v>
      </c>
      <c r="AI284">
        <f>WEEKNUM(CF[[#This Row],[Fecha]],2)</f>
        <v>40</v>
      </c>
      <c r="AJ284" s="25">
        <v>43739</v>
      </c>
      <c r="AK284" t="s">
        <v>93</v>
      </c>
      <c r="AL284" t="s">
        <v>88</v>
      </c>
      <c r="AM284" t="s">
        <v>128</v>
      </c>
      <c r="AN284">
        <v>16</v>
      </c>
      <c r="AO284">
        <v>92786.089999999982</v>
      </c>
    </row>
    <row r="285" spans="33:41" x14ac:dyDescent="0.25">
      <c r="AG285">
        <f>YEAR(CF[[#This Row],[Fecha]])</f>
        <v>2019</v>
      </c>
      <c r="AH285">
        <f>MONTH(CF[[#This Row],[Fecha]])</f>
        <v>11</v>
      </c>
      <c r="AI285">
        <f>WEEKNUM(CF[[#This Row],[Fecha]],2)</f>
        <v>44</v>
      </c>
      <c r="AJ285" s="25">
        <v>43770</v>
      </c>
      <c r="AK285" t="s">
        <v>93</v>
      </c>
      <c r="AL285" t="s">
        <v>88</v>
      </c>
      <c r="AM285" t="s">
        <v>128</v>
      </c>
      <c r="AN285">
        <v>13</v>
      </c>
      <c r="AO285">
        <v>74919.69</v>
      </c>
    </row>
    <row r="286" spans="33:41" x14ac:dyDescent="0.25">
      <c r="AG286">
        <f>YEAR(CF[[#This Row],[Fecha]])</f>
        <v>2019</v>
      </c>
      <c r="AH286">
        <f>MONTH(CF[[#This Row],[Fecha]])</f>
        <v>12</v>
      </c>
      <c r="AI286">
        <f>WEEKNUM(CF[[#This Row],[Fecha]],2)</f>
        <v>48</v>
      </c>
      <c r="AJ286" s="25">
        <v>43800</v>
      </c>
      <c r="AK286" t="s">
        <v>93</v>
      </c>
      <c r="AL286" t="s">
        <v>88</v>
      </c>
      <c r="AM286" t="s">
        <v>128</v>
      </c>
      <c r="AN286">
        <v>12</v>
      </c>
      <c r="AO286">
        <v>66659.33</v>
      </c>
    </row>
    <row r="287" spans="33:41" x14ac:dyDescent="0.25">
      <c r="AG287">
        <f>YEAR(CF[[#This Row],[Fecha]])</f>
        <v>2020</v>
      </c>
      <c r="AH287">
        <f>MONTH(CF[[#This Row],[Fecha]])</f>
        <v>1</v>
      </c>
      <c r="AI287">
        <f>WEEKNUM(CF[[#This Row],[Fecha]],2)</f>
        <v>1</v>
      </c>
      <c r="AJ287" s="25">
        <v>43831</v>
      </c>
      <c r="AK287" t="s">
        <v>93</v>
      </c>
      <c r="AL287" t="s">
        <v>88</v>
      </c>
      <c r="AM287" t="s">
        <v>128</v>
      </c>
      <c r="AN287">
        <v>16</v>
      </c>
      <c r="AO287">
        <v>83166.760000000009</v>
      </c>
    </row>
    <row r="288" spans="33:41" x14ac:dyDescent="0.25">
      <c r="AG288">
        <f>YEAR(CF[[#This Row],[Fecha]])</f>
        <v>2020</v>
      </c>
      <c r="AH288">
        <f>MONTH(CF[[#This Row],[Fecha]])</f>
        <v>2</v>
      </c>
      <c r="AI288">
        <f>WEEKNUM(CF[[#This Row],[Fecha]],2)</f>
        <v>5</v>
      </c>
      <c r="AJ288" s="25">
        <v>43862</v>
      </c>
      <c r="AK288" t="s">
        <v>93</v>
      </c>
      <c r="AL288" t="s">
        <v>88</v>
      </c>
      <c r="AM288" t="s">
        <v>128</v>
      </c>
      <c r="AN288">
        <v>15</v>
      </c>
      <c r="AO288">
        <v>81390.61</v>
      </c>
    </row>
    <row r="289" spans="33:41" x14ac:dyDescent="0.25">
      <c r="AG289">
        <f>YEAR(CF[[#This Row],[Fecha]])</f>
        <v>2020</v>
      </c>
      <c r="AH289">
        <f>MONTH(CF[[#This Row],[Fecha]])</f>
        <v>3</v>
      </c>
      <c r="AI289">
        <f>WEEKNUM(CF[[#This Row],[Fecha]],2)</f>
        <v>9</v>
      </c>
      <c r="AJ289" s="25">
        <v>43891</v>
      </c>
      <c r="AK289" t="s">
        <v>93</v>
      </c>
      <c r="AL289" t="s">
        <v>88</v>
      </c>
      <c r="AM289" t="s">
        <v>128</v>
      </c>
      <c r="AN289">
        <v>18</v>
      </c>
      <c r="AO289">
        <v>98763.25</v>
      </c>
    </row>
    <row r="290" spans="33:41" x14ac:dyDescent="0.25">
      <c r="AG290">
        <f>YEAR(CF[[#This Row],[Fecha]])</f>
        <v>2020</v>
      </c>
      <c r="AH290">
        <f>MONTH(CF[[#This Row],[Fecha]])</f>
        <v>4</v>
      </c>
      <c r="AI290">
        <f>WEEKNUM(CF[[#This Row],[Fecha]],2)</f>
        <v>14</v>
      </c>
      <c r="AJ290" s="25">
        <v>43922</v>
      </c>
      <c r="AK290" t="s">
        <v>93</v>
      </c>
      <c r="AL290" t="s">
        <v>88</v>
      </c>
      <c r="AM290" t="s">
        <v>128</v>
      </c>
      <c r="AN290">
        <v>13</v>
      </c>
      <c r="AO290">
        <v>75895.13</v>
      </c>
    </row>
    <row r="291" spans="33:41" x14ac:dyDescent="0.25">
      <c r="AG291">
        <f>YEAR(CF[[#This Row],[Fecha]])</f>
        <v>2020</v>
      </c>
      <c r="AH291">
        <f>MONTH(CF[[#This Row],[Fecha]])</f>
        <v>5</v>
      </c>
      <c r="AI291">
        <f>WEEKNUM(CF[[#This Row],[Fecha]],2)</f>
        <v>18</v>
      </c>
      <c r="AJ291" s="25">
        <v>43952</v>
      </c>
      <c r="AK291" t="s">
        <v>93</v>
      </c>
      <c r="AL291" t="s">
        <v>88</v>
      </c>
      <c r="AM291" t="s">
        <v>128</v>
      </c>
      <c r="AN291">
        <v>15</v>
      </c>
      <c r="AO291">
        <v>92982.89</v>
      </c>
    </row>
    <row r="292" spans="33:41" x14ac:dyDescent="0.25">
      <c r="AG292">
        <f>YEAR(CF[[#This Row],[Fecha]])</f>
        <v>2020</v>
      </c>
      <c r="AH292">
        <f>MONTH(CF[[#This Row],[Fecha]])</f>
        <v>6</v>
      </c>
      <c r="AI292">
        <f>WEEKNUM(CF[[#This Row],[Fecha]],2)</f>
        <v>23</v>
      </c>
      <c r="AJ292" s="25">
        <v>43983</v>
      </c>
      <c r="AK292" t="s">
        <v>93</v>
      </c>
      <c r="AL292" t="s">
        <v>88</v>
      </c>
      <c r="AM292" t="s">
        <v>128</v>
      </c>
      <c r="AN292">
        <v>20</v>
      </c>
      <c r="AO292">
        <v>871499.91999999993</v>
      </c>
    </row>
    <row r="293" spans="33:41" x14ac:dyDescent="0.25">
      <c r="AG293">
        <f>YEAR(CF[[#This Row],[Fecha]])</f>
        <v>2020</v>
      </c>
      <c r="AH293">
        <f>MONTH(CF[[#This Row],[Fecha]])</f>
        <v>7</v>
      </c>
      <c r="AI293">
        <f>WEEKNUM(CF[[#This Row],[Fecha]],2)</f>
        <v>27</v>
      </c>
      <c r="AJ293" s="25">
        <v>44013</v>
      </c>
      <c r="AK293" t="s">
        <v>93</v>
      </c>
      <c r="AL293" t="s">
        <v>88</v>
      </c>
      <c r="AM293" t="s">
        <v>128</v>
      </c>
      <c r="AN293">
        <v>12</v>
      </c>
      <c r="AO293">
        <v>72071.44</v>
      </c>
    </row>
    <row r="294" spans="33:41" x14ac:dyDescent="0.25">
      <c r="AG294">
        <f>YEAR(CF[[#This Row],[Fecha]])</f>
        <v>2020</v>
      </c>
      <c r="AH294">
        <f>MONTH(CF[[#This Row],[Fecha]])</f>
        <v>8</v>
      </c>
      <c r="AI294">
        <f>WEEKNUM(CF[[#This Row],[Fecha]],2)</f>
        <v>31</v>
      </c>
      <c r="AJ294" s="25">
        <v>44044</v>
      </c>
      <c r="AK294" t="s">
        <v>93</v>
      </c>
      <c r="AL294" t="s">
        <v>88</v>
      </c>
      <c r="AM294" t="s">
        <v>128</v>
      </c>
      <c r="AN294">
        <v>10</v>
      </c>
      <c r="AO294">
        <v>62940.7</v>
      </c>
    </row>
    <row r="295" spans="33:41" x14ac:dyDescent="0.25">
      <c r="AG295">
        <f>YEAR(CF[[#This Row],[Fecha]])</f>
        <v>2020</v>
      </c>
      <c r="AH295">
        <f>MONTH(CF[[#This Row],[Fecha]])</f>
        <v>9</v>
      </c>
      <c r="AI295">
        <f>WEEKNUM(CF[[#This Row],[Fecha]],2)</f>
        <v>36</v>
      </c>
      <c r="AJ295" s="25">
        <v>44075</v>
      </c>
      <c r="AK295" t="s">
        <v>93</v>
      </c>
      <c r="AL295" t="s">
        <v>88</v>
      </c>
      <c r="AM295" t="s">
        <v>128</v>
      </c>
      <c r="AN295">
        <v>12</v>
      </c>
      <c r="AO295">
        <v>75064.78</v>
      </c>
    </row>
    <row r="296" spans="33:41" x14ac:dyDescent="0.25">
      <c r="AG296">
        <f>YEAR(CF[[#This Row],[Fecha]])</f>
        <v>2020</v>
      </c>
      <c r="AH296">
        <f>MONTH(CF[[#This Row],[Fecha]])</f>
        <v>10</v>
      </c>
      <c r="AI296">
        <f>WEEKNUM(CF[[#This Row],[Fecha]],2)</f>
        <v>40</v>
      </c>
      <c r="AJ296" s="25">
        <v>44105</v>
      </c>
      <c r="AK296" t="s">
        <v>93</v>
      </c>
      <c r="AL296" t="s">
        <v>88</v>
      </c>
      <c r="AM296" t="s">
        <v>128</v>
      </c>
      <c r="AN296">
        <v>9</v>
      </c>
      <c r="AO296">
        <v>56634.82</v>
      </c>
    </row>
    <row r="297" spans="33:41" x14ac:dyDescent="0.25">
      <c r="AG297">
        <f>YEAR(CF[[#This Row],[Fecha]])</f>
        <v>2020</v>
      </c>
      <c r="AH297">
        <f>MONTH(CF[[#This Row],[Fecha]])</f>
        <v>11</v>
      </c>
      <c r="AI297">
        <f>WEEKNUM(CF[[#This Row],[Fecha]],2)</f>
        <v>44</v>
      </c>
      <c r="AJ297" s="25">
        <v>44136</v>
      </c>
      <c r="AK297" t="s">
        <v>93</v>
      </c>
      <c r="AL297" t="s">
        <v>88</v>
      </c>
      <c r="AM297" t="s">
        <v>128</v>
      </c>
      <c r="AN297">
        <v>10</v>
      </c>
      <c r="AO297">
        <v>64213.210000000006</v>
      </c>
    </row>
    <row r="298" spans="33:41" x14ac:dyDescent="0.25">
      <c r="AG298">
        <f>YEAR(CF[[#This Row],[Fecha]])</f>
        <v>2020</v>
      </c>
      <c r="AH298">
        <f>MONTH(CF[[#This Row],[Fecha]])</f>
        <v>12</v>
      </c>
      <c r="AI298">
        <f>WEEKNUM(CF[[#This Row],[Fecha]],2)</f>
        <v>49</v>
      </c>
      <c r="AJ298" s="25">
        <v>44166</v>
      </c>
      <c r="AK298" t="s">
        <v>93</v>
      </c>
      <c r="AL298" t="s">
        <v>88</v>
      </c>
      <c r="AM298" t="s">
        <v>128</v>
      </c>
      <c r="AN298">
        <v>14</v>
      </c>
      <c r="AO298">
        <v>86244.950000000012</v>
      </c>
    </row>
    <row r="299" spans="33:41" x14ac:dyDescent="0.25">
      <c r="AG299">
        <f>YEAR(CF[[#This Row],[Fecha]])</f>
        <v>2018</v>
      </c>
      <c r="AH299">
        <f>MONTH(CF[[#This Row],[Fecha]])</f>
        <v>1</v>
      </c>
      <c r="AI299">
        <f>WEEKNUM(CF[[#This Row],[Fecha]],2)</f>
        <v>1</v>
      </c>
      <c r="AJ299" s="25">
        <v>43101</v>
      </c>
      <c r="AK299" t="s">
        <v>93</v>
      </c>
      <c r="AL299" t="s">
        <v>90</v>
      </c>
      <c r="AM299" t="s">
        <v>128</v>
      </c>
      <c r="AN299">
        <v>37</v>
      </c>
      <c r="AO299">
        <v>174336.46000000002</v>
      </c>
    </row>
    <row r="300" spans="33:41" x14ac:dyDescent="0.25">
      <c r="AG300">
        <f>YEAR(CF[[#This Row],[Fecha]])</f>
        <v>2018</v>
      </c>
      <c r="AH300">
        <f>MONTH(CF[[#This Row],[Fecha]])</f>
        <v>2</v>
      </c>
      <c r="AI300">
        <f>WEEKNUM(CF[[#This Row],[Fecha]],2)</f>
        <v>5</v>
      </c>
      <c r="AJ300" s="25">
        <v>43132</v>
      </c>
      <c r="AK300" t="s">
        <v>93</v>
      </c>
      <c r="AL300" t="s">
        <v>90</v>
      </c>
      <c r="AM300" t="s">
        <v>128</v>
      </c>
      <c r="AN300">
        <v>24.990000000000002</v>
      </c>
      <c r="AO300">
        <v>121482.49</v>
      </c>
    </row>
    <row r="301" spans="33:41" x14ac:dyDescent="0.25">
      <c r="AG301">
        <f>YEAR(CF[[#This Row],[Fecha]])</f>
        <v>2018</v>
      </c>
      <c r="AH301">
        <f>MONTH(CF[[#This Row],[Fecha]])</f>
        <v>3</v>
      </c>
      <c r="AI301">
        <f>WEEKNUM(CF[[#This Row],[Fecha]],2)</f>
        <v>9</v>
      </c>
      <c r="AJ301" s="25">
        <v>43160</v>
      </c>
      <c r="AK301" t="s">
        <v>93</v>
      </c>
      <c r="AL301" t="s">
        <v>90</v>
      </c>
      <c r="AM301" t="s">
        <v>128</v>
      </c>
      <c r="AN301">
        <v>30</v>
      </c>
      <c r="AO301">
        <v>146225.29</v>
      </c>
    </row>
    <row r="302" spans="33:41" x14ac:dyDescent="0.25">
      <c r="AG302">
        <f>YEAR(CF[[#This Row],[Fecha]])</f>
        <v>2018</v>
      </c>
      <c r="AH302">
        <f>MONTH(CF[[#This Row],[Fecha]])</f>
        <v>4</v>
      </c>
      <c r="AI302">
        <f>WEEKNUM(CF[[#This Row],[Fecha]],2)</f>
        <v>13</v>
      </c>
      <c r="AJ302" s="25">
        <v>43191</v>
      </c>
      <c r="AK302" t="s">
        <v>93</v>
      </c>
      <c r="AL302" t="s">
        <v>90</v>
      </c>
      <c r="AM302" t="s">
        <v>128</v>
      </c>
      <c r="AN302">
        <v>37</v>
      </c>
      <c r="AO302">
        <v>186536.43</v>
      </c>
    </row>
    <row r="303" spans="33:41" x14ac:dyDescent="0.25">
      <c r="AG303">
        <f>YEAR(CF[[#This Row],[Fecha]])</f>
        <v>2018</v>
      </c>
      <c r="AH303">
        <f>MONTH(CF[[#This Row],[Fecha]])</f>
        <v>5</v>
      </c>
      <c r="AI303">
        <f>WEEKNUM(CF[[#This Row],[Fecha]],2)</f>
        <v>18</v>
      </c>
      <c r="AJ303" s="25">
        <v>43221</v>
      </c>
      <c r="AK303" t="s">
        <v>93</v>
      </c>
      <c r="AL303" t="s">
        <v>90</v>
      </c>
      <c r="AM303" t="s">
        <v>128</v>
      </c>
      <c r="AN303">
        <v>27</v>
      </c>
      <c r="AO303">
        <v>141423.19</v>
      </c>
    </row>
    <row r="304" spans="33:41" x14ac:dyDescent="0.25">
      <c r="AG304">
        <f>YEAR(CF[[#This Row],[Fecha]])</f>
        <v>2018</v>
      </c>
      <c r="AH304">
        <f>MONTH(CF[[#This Row],[Fecha]])</f>
        <v>6</v>
      </c>
      <c r="AI304">
        <f>WEEKNUM(CF[[#This Row],[Fecha]],2)</f>
        <v>22</v>
      </c>
      <c r="AJ304" s="25">
        <v>43252</v>
      </c>
      <c r="AK304" t="s">
        <v>93</v>
      </c>
      <c r="AL304" t="s">
        <v>90</v>
      </c>
      <c r="AM304" t="s">
        <v>128</v>
      </c>
      <c r="AN304">
        <v>28</v>
      </c>
      <c r="AO304">
        <v>153013.26999999999</v>
      </c>
    </row>
    <row r="305" spans="33:41" x14ac:dyDescent="0.25">
      <c r="AG305">
        <f>YEAR(CF[[#This Row],[Fecha]])</f>
        <v>2018</v>
      </c>
      <c r="AH305">
        <f>MONTH(CF[[#This Row],[Fecha]])</f>
        <v>7</v>
      </c>
      <c r="AI305">
        <f>WEEKNUM(CF[[#This Row],[Fecha]],2)</f>
        <v>26</v>
      </c>
      <c r="AJ305" s="25">
        <v>43282</v>
      </c>
      <c r="AK305" t="s">
        <v>93</v>
      </c>
      <c r="AL305" t="s">
        <v>90</v>
      </c>
      <c r="AM305" t="s">
        <v>128</v>
      </c>
      <c r="AN305">
        <v>35</v>
      </c>
      <c r="AO305">
        <v>184480.96</v>
      </c>
    </row>
    <row r="306" spans="33:41" x14ac:dyDescent="0.25">
      <c r="AG306">
        <f>YEAR(CF[[#This Row],[Fecha]])</f>
        <v>2018</v>
      </c>
      <c r="AH306">
        <f>MONTH(CF[[#This Row],[Fecha]])</f>
        <v>8</v>
      </c>
      <c r="AI306">
        <f>WEEKNUM(CF[[#This Row],[Fecha]],2)</f>
        <v>31</v>
      </c>
      <c r="AJ306" s="25">
        <v>43313</v>
      </c>
      <c r="AK306" t="s">
        <v>93</v>
      </c>
      <c r="AL306" t="s">
        <v>90</v>
      </c>
      <c r="AM306" t="s">
        <v>128</v>
      </c>
      <c r="AN306">
        <v>24</v>
      </c>
      <c r="AO306">
        <v>119887.33</v>
      </c>
    </row>
    <row r="307" spans="33:41" x14ac:dyDescent="0.25">
      <c r="AG307">
        <f>YEAR(CF[[#This Row],[Fecha]])</f>
        <v>2018</v>
      </c>
      <c r="AH307">
        <f>MONTH(CF[[#This Row],[Fecha]])</f>
        <v>9</v>
      </c>
      <c r="AI307">
        <f>WEEKNUM(CF[[#This Row],[Fecha]],2)</f>
        <v>35</v>
      </c>
      <c r="AJ307" s="25">
        <v>43344</v>
      </c>
      <c r="AK307" t="s">
        <v>93</v>
      </c>
      <c r="AL307" t="s">
        <v>90</v>
      </c>
      <c r="AM307" t="s">
        <v>128</v>
      </c>
      <c r="AN307">
        <v>25</v>
      </c>
      <c r="AO307">
        <v>125681.26000000001</v>
      </c>
    </row>
    <row r="308" spans="33:41" x14ac:dyDescent="0.25">
      <c r="AG308">
        <f>YEAR(CF[[#This Row],[Fecha]])</f>
        <v>2018</v>
      </c>
      <c r="AH308">
        <f>MONTH(CF[[#This Row],[Fecha]])</f>
        <v>10</v>
      </c>
      <c r="AI308">
        <f>WEEKNUM(CF[[#This Row],[Fecha]],2)</f>
        <v>40</v>
      </c>
      <c r="AJ308" s="25">
        <v>43374</v>
      </c>
      <c r="AK308" t="s">
        <v>93</v>
      </c>
      <c r="AL308" t="s">
        <v>90</v>
      </c>
      <c r="AM308" t="s">
        <v>128</v>
      </c>
      <c r="AN308">
        <v>31</v>
      </c>
      <c r="AO308">
        <v>154224.12</v>
      </c>
    </row>
    <row r="309" spans="33:41" x14ac:dyDescent="0.25">
      <c r="AG309">
        <f>YEAR(CF[[#This Row],[Fecha]])</f>
        <v>2018</v>
      </c>
      <c r="AH309">
        <f>MONTH(CF[[#This Row],[Fecha]])</f>
        <v>11</v>
      </c>
      <c r="AI309">
        <f>WEEKNUM(CF[[#This Row],[Fecha]],2)</f>
        <v>44</v>
      </c>
      <c r="AJ309" s="25">
        <v>43405</v>
      </c>
      <c r="AK309" t="s">
        <v>93</v>
      </c>
      <c r="AL309" t="s">
        <v>90</v>
      </c>
      <c r="AM309" t="s">
        <v>128</v>
      </c>
      <c r="AN309">
        <v>25</v>
      </c>
      <c r="AO309">
        <v>131886.76</v>
      </c>
    </row>
    <row r="310" spans="33:41" x14ac:dyDescent="0.25">
      <c r="AG310">
        <f>YEAR(CF[[#This Row],[Fecha]])</f>
        <v>2018</v>
      </c>
      <c r="AH310">
        <f>MONTH(CF[[#This Row],[Fecha]])</f>
        <v>12</v>
      </c>
      <c r="AI310">
        <f>WEEKNUM(CF[[#This Row],[Fecha]],2)</f>
        <v>48</v>
      </c>
      <c r="AJ310" s="25">
        <v>43435</v>
      </c>
      <c r="AK310" t="s">
        <v>93</v>
      </c>
      <c r="AL310" t="s">
        <v>90</v>
      </c>
      <c r="AM310" t="s">
        <v>128</v>
      </c>
      <c r="AN310">
        <v>32</v>
      </c>
      <c r="AO310">
        <v>183557.12</v>
      </c>
    </row>
    <row r="311" spans="33:41" x14ac:dyDescent="0.25">
      <c r="AG311">
        <f>YEAR(CF[[#This Row],[Fecha]])</f>
        <v>2019</v>
      </c>
      <c r="AH311">
        <f>MONTH(CF[[#This Row],[Fecha]])</f>
        <v>1</v>
      </c>
      <c r="AI311">
        <f>WEEKNUM(CF[[#This Row],[Fecha]],2)</f>
        <v>1</v>
      </c>
      <c r="AJ311" s="25">
        <v>43466</v>
      </c>
      <c r="AK311" t="s">
        <v>93</v>
      </c>
      <c r="AL311" t="s">
        <v>90</v>
      </c>
      <c r="AM311" t="s">
        <v>128</v>
      </c>
      <c r="AN311">
        <v>26</v>
      </c>
      <c r="AO311">
        <v>139318.10999999999</v>
      </c>
    </row>
    <row r="312" spans="33:41" x14ac:dyDescent="0.25">
      <c r="AG312">
        <f>YEAR(CF[[#This Row],[Fecha]])</f>
        <v>2019</v>
      </c>
      <c r="AH312">
        <f>MONTH(CF[[#This Row],[Fecha]])</f>
        <v>2</v>
      </c>
      <c r="AI312">
        <f>WEEKNUM(CF[[#This Row],[Fecha]],2)</f>
        <v>5</v>
      </c>
      <c r="AJ312" s="25">
        <v>43497</v>
      </c>
      <c r="AK312" t="s">
        <v>93</v>
      </c>
      <c r="AL312" t="s">
        <v>90</v>
      </c>
      <c r="AM312" t="s">
        <v>128</v>
      </c>
      <c r="AN312">
        <v>28</v>
      </c>
      <c r="AO312">
        <v>146720.91999999998</v>
      </c>
    </row>
    <row r="313" spans="33:41" x14ac:dyDescent="0.25">
      <c r="AG313">
        <f>YEAR(CF[[#This Row],[Fecha]])</f>
        <v>2019</v>
      </c>
      <c r="AH313">
        <f>MONTH(CF[[#This Row],[Fecha]])</f>
        <v>3</v>
      </c>
      <c r="AI313">
        <f>WEEKNUM(CF[[#This Row],[Fecha]],2)</f>
        <v>9</v>
      </c>
      <c r="AJ313" s="25">
        <v>43525</v>
      </c>
      <c r="AK313" t="s">
        <v>93</v>
      </c>
      <c r="AL313" t="s">
        <v>90</v>
      </c>
      <c r="AM313" t="s">
        <v>128</v>
      </c>
      <c r="AN313">
        <v>28</v>
      </c>
      <c r="AO313">
        <v>146972.24</v>
      </c>
    </row>
    <row r="314" spans="33:41" x14ac:dyDescent="0.25">
      <c r="AG314">
        <f>YEAR(CF[[#This Row],[Fecha]])</f>
        <v>2019</v>
      </c>
      <c r="AH314">
        <f>MONTH(CF[[#This Row],[Fecha]])</f>
        <v>4</v>
      </c>
      <c r="AI314">
        <f>WEEKNUM(CF[[#This Row],[Fecha]],2)</f>
        <v>14</v>
      </c>
      <c r="AJ314" s="25">
        <v>43556</v>
      </c>
      <c r="AK314" t="s">
        <v>93</v>
      </c>
      <c r="AL314" t="s">
        <v>90</v>
      </c>
      <c r="AM314" t="s">
        <v>128</v>
      </c>
      <c r="AN314">
        <v>38</v>
      </c>
      <c r="AO314">
        <v>204448.62</v>
      </c>
    </row>
    <row r="315" spans="33:41" x14ac:dyDescent="0.25">
      <c r="AG315">
        <f>YEAR(CF[[#This Row],[Fecha]])</f>
        <v>2019</v>
      </c>
      <c r="AH315">
        <f>MONTH(CF[[#This Row],[Fecha]])</f>
        <v>5</v>
      </c>
      <c r="AI315">
        <f>WEEKNUM(CF[[#This Row],[Fecha]],2)</f>
        <v>18</v>
      </c>
      <c r="AJ315" s="25">
        <v>43586</v>
      </c>
      <c r="AK315" t="s">
        <v>93</v>
      </c>
      <c r="AL315" t="s">
        <v>90</v>
      </c>
      <c r="AM315" t="s">
        <v>128</v>
      </c>
      <c r="AN315">
        <v>28</v>
      </c>
      <c r="AO315">
        <v>154483.01999999999</v>
      </c>
    </row>
    <row r="316" spans="33:41" x14ac:dyDescent="0.25">
      <c r="AG316">
        <f>YEAR(CF[[#This Row],[Fecha]])</f>
        <v>2019</v>
      </c>
      <c r="AH316">
        <f>MONTH(CF[[#This Row],[Fecha]])</f>
        <v>6</v>
      </c>
      <c r="AI316">
        <f>WEEKNUM(CF[[#This Row],[Fecha]],2)</f>
        <v>22</v>
      </c>
      <c r="AJ316" s="25">
        <v>43617</v>
      </c>
      <c r="AK316" t="s">
        <v>93</v>
      </c>
      <c r="AL316" t="s">
        <v>90</v>
      </c>
      <c r="AM316" t="s">
        <v>128</v>
      </c>
      <c r="AN316">
        <v>28</v>
      </c>
      <c r="AO316">
        <v>153848.84</v>
      </c>
    </row>
    <row r="317" spans="33:41" x14ac:dyDescent="0.25">
      <c r="AG317">
        <f>YEAR(CF[[#This Row],[Fecha]])</f>
        <v>2019</v>
      </c>
      <c r="AH317">
        <f>MONTH(CF[[#This Row],[Fecha]])</f>
        <v>7</v>
      </c>
      <c r="AI317">
        <f>WEEKNUM(CF[[#This Row],[Fecha]],2)</f>
        <v>27</v>
      </c>
      <c r="AJ317" s="25">
        <v>43647</v>
      </c>
      <c r="AK317" t="s">
        <v>93</v>
      </c>
      <c r="AL317" t="s">
        <v>90</v>
      </c>
      <c r="AM317" t="s">
        <v>128</v>
      </c>
      <c r="AN317">
        <v>37</v>
      </c>
      <c r="AO317">
        <v>193189.49</v>
      </c>
    </row>
    <row r="318" spans="33:41" x14ac:dyDescent="0.25">
      <c r="AG318">
        <f>YEAR(CF[[#This Row],[Fecha]])</f>
        <v>2019</v>
      </c>
      <c r="AH318">
        <f>MONTH(CF[[#This Row],[Fecha]])</f>
        <v>8</v>
      </c>
      <c r="AI318">
        <f>WEEKNUM(CF[[#This Row],[Fecha]],2)</f>
        <v>31</v>
      </c>
      <c r="AJ318" s="25">
        <v>43678</v>
      </c>
      <c r="AK318" t="s">
        <v>93</v>
      </c>
      <c r="AL318" t="s">
        <v>90</v>
      </c>
      <c r="AM318" t="s">
        <v>128</v>
      </c>
      <c r="AN318">
        <v>29</v>
      </c>
      <c r="AO318">
        <v>166767.36000000002</v>
      </c>
    </row>
    <row r="319" spans="33:41" x14ac:dyDescent="0.25">
      <c r="AG319">
        <f>YEAR(CF[[#This Row],[Fecha]])</f>
        <v>2019</v>
      </c>
      <c r="AH319">
        <f>MONTH(CF[[#This Row],[Fecha]])</f>
        <v>9</v>
      </c>
      <c r="AI319">
        <f>WEEKNUM(CF[[#This Row],[Fecha]],2)</f>
        <v>35</v>
      </c>
      <c r="AJ319" s="25">
        <v>43709</v>
      </c>
      <c r="AK319" t="s">
        <v>93</v>
      </c>
      <c r="AL319" t="s">
        <v>90</v>
      </c>
      <c r="AM319" t="s">
        <v>128</v>
      </c>
      <c r="AN319">
        <v>27</v>
      </c>
      <c r="AO319">
        <v>150166.26999999999</v>
      </c>
    </row>
    <row r="320" spans="33:41" x14ac:dyDescent="0.25">
      <c r="AG320">
        <f>YEAR(CF[[#This Row],[Fecha]])</f>
        <v>2019</v>
      </c>
      <c r="AH320">
        <f>MONTH(CF[[#This Row],[Fecha]])</f>
        <v>10</v>
      </c>
      <c r="AI320">
        <f>WEEKNUM(CF[[#This Row],[Fecha]],2)</f>
        <v>40</v>
      </c>
      <c r="AJ320" s="25">
        <v>43739</v>
      </c>
      <c r="AK320" t="s">
        <v>93</v>
      </c>
      <c r="AL320" t="s">
        <v>90</v>
      </c>
      <c r="AM320" t="s">
        <v>128</v>
      </c>
      <c r="AN320">
        <v>37</v>
      </c>
      <c r="AO320">
        <v>214194.6</v>
      </c>
    </row>
    <row r="321" spans="33:41" x14ac:dyDescent="0.25">
      <c r="AG321">
        <f>YEAR(CF[[#This Row],[Fecha]])</f>
        <v>2019</v>
      </c>
      <c r="AH321">
        <f>MONTH(CF[[#This Row],[Fecha]])</f>
        <v>11</v>
      </c>
      <c r="AI321">
        <f>WEEKNUM(CF[[#This Row],[Fecha]],2)</f>
        <v>44</v>
      </c>
      <c r="AJ321" s="25">
        <v>43770</v>
      </c>
      <c r="AK321" t="s">
        <v>93</v>
      </c>
      <c r="AL321" t="s">
        <v>90</v>
      </c>
      <c r="AM321" t="s">
        <v>128</v>
      </c>
      <c r="AN321">
        <v>28</v>
      </c>
      <c r="AO321">
        <v>161331.19999999998</v>
      </c>
    </row>
    <row r="322" spans="33:41" x14ac:dyDescent="0.25">
      <c r="AG322">
        <f>YEAR(CF[[#This Row],[Fecha]])</f>
        <v>2019</v>
      </c>
      <c r="AH322">
        <f>MONTH(CF[[#This Row],[Fecha]])</f>
        <v>12</v>
      </c>
      <c r="AI322">
        <f>WEEKNUM(CF[[#This Row],[Fecha]],2)</f>
        <v>48</v>
      </c>
      <c r="AJ322" s="25">
        <v>43800</v>
      </c>
      <c r="AK322" t="s">
        <v>93</v>
      </c>
      <c r="AL322" t="s">
        <v>90</v>
      </c>
      <c r="AM322" t="s">
        <v>128</v>
      </c>
      <c r="AN322">
        <v>26</v>
      </c>
      <c r="AO322">
        <v>144452.04</v>
      </c>
    </row>
    <row r="323" spans="33:41" x14ac:dyDescent="0.25">
      <c r="AG323">
        <f>YEAR(CF[[#This Row],[Fecha]])</f>
        <v>2020</v>
      </c>
      <c r="AH323">
        <f>MONTH(CF[[#This Row],[Fecha]])</f>
        <v>1</v>
      </c>
      <c r="AI323">
        <f>WEEKNUM(CF[[#This Row],[Fecha]],2)</f>
        <v>1</v>
      </c>
      <c r="AJ323" s="25">
        <v>43831</v>
      </c>
      <c r="AK323" t="s">
        <v>93</v>
      </c>
      <c r="AL323" t="s">
        <v>90</v>
      </c>
      <c r="AM323" t="s">
        <v>128</v>
      </c>
      <c r="AN323">
        <v>29</v>
      </c>
      <c r="AO323">
        <v>150347.11000000002</v>
      </c>
    </row>
    <row r="324" spans="33:41" x14ac:dyDescent="0.25">
      <c r="AG324">
        <f>YEAR(CF[[#This Row],[Fecha]])</f>
        <v>2020</v>
      </c>
      <c r="AH324">
        <f>MONTH(CF[[#This Row],[Fecha]])</f>
        <v>2</v>
      </c>
      <c r="AI324">
        <f>WEEKNUM(CF[[#This Row],[Fecha]],2)</f>
        <v>5</v>
      </c>
      <c r="AJ324" s="25">
        <v>43862</v>
      </c>
      <c r="AK324" t="s">
        <v>93</v>
      </c>
      <c r="AL324" t="s">
        <v>90</v>
      </c>
      <c r="AM324" t="s">
        <v>128</v>
      </c>
      <c r="AN324">
        <v>23</v>
      </c>
      <c r="AO324">
        <v>124555.16</v>
      </c>
    </row>
    <row r="325" spans="33:41" x14ac:dyDescent="0.25">
      <c r="AG325">
        <f>YEAR(CF[[#This Row],[Fecha]])</f>
        <v>2020</v>
      </c>
      <c r="AH325">
        <f>MONTH(CF[[#This Row],[Fecha]])</f>
        <v>3</v>
      </c>
      <c r="AI325">
        <f>WEEKNUM(CF[[#This Row],[Fecha]],2)</f>
        <v>9</v>
      </c>
      <c r="AJ325" s="25">
        <v>43891</v>
      </c>
      <c r="AK325" t="s">
        <v>93</v>
      </c>
      <c r="AL325" t="s">
        <v>90</v>
      </c>
      <c r="AM325" t="s">
        <v>128</v>
      </c>
      <c r="AN325">
        <v>31</v>
      </c>
      <c r="AO325">
        <v>170225.95</v>
      </c>
    </row>
    <row r="326" spans="33:41" x14ac:dyDescent="0.25">
      <c r="AG326">
        <f>YEAR(CF[[#This Row],[Fecha]])</f>
        <v>2020</v>
      </c>
      <c r="AH326">
        <f>MONTH(CF[[#This Row],[Fecha]])</f>
        <v>4</v>
      </c>
      <c r="AI326">
        <f>WEEKNUM(CF[[#This Row],[Fecha]],2)</f>
        <v>14</v>
      </c>
      <c r="AJ326" s="25">
        <v>43922</v>
      </c>
      <c r="AK326" t="s">
        <v>93</v>
      </c>
      <c r="AL326" t="s">
        <v>90</v>
      </c>
      <c r="AM326" t="s">
        <v>128</v>
      </c>
      <c r="AN326">
        <v>18</v>
      </c>
      <c r="AO326">
        <v>105683.1</v>
      </c>
    </row>
    <row r="327" spans="33:41" x14ac:dyDescent="0.25">
      <c r="AG327">
        <f>YEAR(CF[[#This Row],[Fecha]])</f>
        <v>2020</v>
      </c>
      <c r="AH327">
        <f>MONTH(CF[[#This Row],[Fecha]])</f>
        <v>5</v>
      </c>
      <c r="AI327">
        <f>WEEKNUM(CF[[#This Row],[Fecha]],2)</f>
        <v>18</v>
      </c>
      <c r="AJ327" s="25">
        <v>43952</v>
      </c>
      <c r="AK327" t="s">
        <v>93</v>
      </c>
      <c r="AL327" t="s">
        <v>90</v>
      </c>
      <c r="AM327" t="s">
        <v>128</v>
      </c>
      <c r="AN327">
        <v>20.5</v>
      </c>
      <c r="AO327">
        <v>127552.57</v>
      </c>
    </row>
    <row r="328" spans="33:41" x14ac:dyDescent="0.25">
      <c r="AG328">
        <f>YEAR(CF[[#This Row],[Fecha]])</f>
        <v>2020</v>
      </c>
      <c r="AH328">
        <f>MONTH(CF[[#This Row],[Fecha]])</f>
        <v>6</v>
      </c>
      <c r="AI328">
        <f>WEEKNUM(CF[[#This Row],[Fecha]],2)</f>
        <v>23</v>
      </c>
      <c r="AJ328" s="25">
        <v>43983</v>
      </c>
      <c r="AK328" t="s">
        <v>93</v>
      </c>
      <c r="AL328" t="s">
        <v>90</v>
      </c>
      <c r="AM328" t="s">
        <v>128</v>
      </c>
      <c r="AN328">
        <v>37</v>
      </c>
      <c r="AO328">
        <v>1165041.6899999997</v>
      </c>
    </row>
    <row r="329" spans="33:41" x14ac:dyDescent="0.25">
      <c r="AG329">
        <f>YEAR(CF[[#This Row],[Fecha]])</f>
        <v>2020</v>
      </c>
      <c r="AH329">
        <f>MONTH(CF[[#This Row],[Fecha]])</f>
        <v>7</v>
      </c>
      <c r="AI329">
        <f>WEEKNUM(CF[[#This Row],[Fecha]],2)</f>
        <v>27</v>
      </c>
      <c r="AJ329" s="25">
        <v>44013</v>
      </c>
      <c r="AK329" t="s">
        <v>93</v>
      </c>
      <c r="AL329" t="s">
        <v>90</v>
      </c>
      <c r="AM329" t="s">
        <v>128</v>
      </c>
      <c r="AN329">
        <v>24</v>
      </c>
      <c r="AO329">
        <v>152570.48000000001</v>
      </c>
    </row>
    <row r="330" spans="33:41" x14ac:dyDescent="0.25">
      <c r="AG330">
        <f>YEAR(CF[[#This Row],[Fecha]])</f>
        <v>2020</v>
      </c>
      <c r="AH330">
        <f>MONTH(CF[[#This Row],[Fecha]])</f>
        <v>8</v>
      </c>
      <c r="AI330">
        <f>WEEKNUM(CF[[#This Row],[Fecha]],2)</f>
        <v>31</v>
      </c>
      <c r="AJ330" s="25">
        <v>44044</v>
      </c>
      <c r="AK330" t="s">
        <v>93</v>
      </c>
      <c r="AL330" t="s">
        <v>90</v>
      </c>
      <c r="AM330" t="s">
        <v>128</v>
      </c>
      <c r="AN330">
        <v>27</v>
      </c>
      <c r="AO330">
        <v>169965.18</v>
      </c>
    </row>
    <row r="331" spans="33:41" x14ac:dyDescent="0.25">
      <c r="AG331">
        <f>YEAR(CF[[#This Row],[Fecha]])</f>
        <v>2020</v>
      </c>
      <c r="AH331">
        <f>MONTH(CF[[#This Row],[Fecha]])</f>
        <v>9</v>
      </c>
      <c r="AI331">
        <f>WEEKNUM(CF[[#This Row],[Fecha]],2)</f>
        <v>36</v>
      </c>
      <c r="AJ331" s="25">
        <v>44075</v>
      </c>
      <c r="AK331" t="s">
        <v>93</v>
      </c>
      <c r="AL331" t="s">
        <v>90</v>
      </c>
      <c r="AM331" t="s">
        <v>128</v>
      </c>
      <c r="AN331">
        <v>36</v>
      </c>
      <c r="AO331">
        <v>225189.34999999998</v>
      </c>
    </row>
    <row r="332" spans="33:41" x14ac:dyDescent="0.25">
      <c r="AG332">
        <f>YEAR(CF[[#This Row],[Fecha]])</f>
        <v>2020</v>
      </c>
      <c r="AH332">
        <f>MONTH(CF[[#This Row],[Fecha]])</f>
        <v>10</v>
      </c>
      <c r="AI332">
        <f>WEEKNUM(CF[[#This Row],[Fecha]],2)</f>
        <v>40</v>
      </c>
      <c r="AJ332" s="25">
        <v>44105</v>
      </c>
      <c r="AK332" t="s">
        <v>93</v>
      </c>
      <c r="AL332" t="s">
        <v>90</v>
      </c>
      <c r="AM332" t="s">
        <v>128</v>
      </c>
      <c r="AN332">
        <v>26</v>
      </c>
      <c r="AO332">
        <v>163672.76</v>
      </c>
    </row>
    <row r="333" spans="33:41" x14ac:dyDescent="0.25">
      <c r="AG333">
        <f>YEAR(CF[[#This Row],[Fecha]])</f>
        <v>2020</v>
      </c>
      <c r="AH333">
        <f>MONTH(CF[[#This Row],[Fecha]])</f>
        <v>11</v>
      </c>
      <c r="AI333">
        <f>WEEKNUM(CF[[#This Row],[Fecha]],2)</f>
        <v>44</v>
      </c>
      <c r="AJ333" s="25">
        <v>44136</v>
      </c>
      <c r="AK333" t="s">
        <v>93</v>
      </c>
      <c r="AL333" t="s">
        <v>90</v>
      </c>
      <c r="AM333" t="s">
        <v>128</v>
      </c>
      <c r="AN333">
        <v>25</v>
      </c>
      <c r="AO333">
        <v>160545.53999999998</v>
      </c>
    </row>
    <row r="334" spans="33:41" x14ac:dyDescent="0.25">
      <c r="AG334">
        <f>YEAR(CF[[#This Row],[Fecha]])</f>
        <v>2020</v>
      </c>
      <c r="AH334">
        <f>MONTH(CF[[#This Row],[Fecha]])</f>
        <v>12</v>
      </c>
      <c r="AI334">
        <f>WEEKNUM(CF[[#This Row],[Fecha]],2)</f>
        <v>49</v>
      </c>
      <c r="AJ334" s="25">
        <v>44166</v>
      </c>
      <c r="AK334" t="s">
        <v>93</v>
      </c>
      <c r="AL334" t="s">
        <v>90</v>
      </c>
      <c r="AM334" t="s">
        <v>128</v>
      </c>
      <c r="AN334">
        <v>31</v>
      </c>
      <c r="AO334">
        <v>197422.02000000002</v>
      </c>
    </row>
    <row r="335" spans="33:41" x14ac:dyDescent="0.25">
      <c r="AG335">
        <f>YEAR(CF[[#This Row],[Fecha]])</f>
        <v>2019</v>
      </c>
      <c r="AH335">
        <f>MONTH(CF[[#This Row],[Fecha]])</f>
        <v>2</v>
      </c>
      <c r="AI335">
        <f>WEEKNUM(CF[[#This Row],[Fecha]],2)</f>
        <v>5</v>
      </c>
      <c r="AJ335" s="25">
        <v>43497</v>
      </c>
      <c r="AK335" t="s">
        <v>93</v>
      </c>
      <c r="AL335" t="s">
        <v>92</v>
      </c>
      <c r="AM335" t="s">
        <v>128</v>
      </c>
      <c r="AN335">
        <v>3</v>
      </c>
      <c r="AO335">
        <v>15712.599999999999</v>
      </c>
    </row>
    <row r="336" spans="33:41" x14ac:dyDescent="0.25">
      <c r="AG336">
        <f>YEAR(CF[[#This Row],[Fecha]])</f>
        <v>2019</v>
      </c>
      <c r="AH336">
        <f>MONTH(CF[[#This Row],[Fecha]])</f>
        <v>3</v>
      </c>
      <c r="AI336">
        <f>WEEKNUM(CF[[#This Row],[Fecha]],2)</f>
        <v>9</v>
      </c>
      <c r="AJ336" s="25">
        <v>43525</v>
      </c>
      <c r="AK336" t="s">
        <v>93</v>
      </c>
      <c r="AL336" t="s">
        <v>92</v>
      </c>
      <c r="AM336" t="s">
        <v>128</v>
      </c>
      <c r="AN336">
        <v>4</v>
      </c>
      <c r="AO336">
        <v>20981.949999999997</v>
      </c>
    </row>
    <row r="337" spans="33:41" x14ac:dyDescent="0.25">
      <c r="AG337">
        <f>YEAR(CF[[#This Row],[Fecha]])</f>
        <v>2019</v>
      </c>
      <c r="AH337">
        <f>MONTH(CF[[#This Row],[Fecha]])</f>
        <v>4</v>
      </c>
      <c r="AI337">
        <f>WEEKNUM(CF[[#This Row],[Fecha]],2)</f>
        <v>14</v>
      </c>
      <c r="AJ337" s="25">
        <v>43556</v>
      </c>
      <c r="AK337" t="s">
        <v>93</v>
      </c>
      <c r="AL337" t="s">
        <v>92</v>
      </c>
      <c r="AM337" t="s">
        <v>128</v>
      </c>
      <c r="AN337">
        <v>15</v>
      </c>
      <c r="AO337">
        <v>80874.28</v>
      </c>
    </row>
    <row r="338" spans="33:41" x14ac:dyDescent="0.25">
      <c r="AG338">
        <f>YEAR(CF[[#This Row],[Fecha]])</f>
        <v>2019</v>
      </c>
      <c r="AH338">
        <f>MONTH(CF[[#This Row],[Fecha]])</f>
        <v>5</v>
      </c>
      <c r="AI338">
        <f>WEEKNUM(CF[[#This Row],[Fecha]],2)</f>
        <v>18</v>
      </c>
      <c r="AJ338" s="25">
        <v>43586</v>
      </c>
      <c r="AK338" t="s">
        <v>93</v>
      </c>
      <c r="AL338" t="s">
        <v>92</v>
      </c>
      <c r="AM338" t="s">
        <v>128</v>
      </c>
      <c r="AN338">
        <v>8</v>
      </c>
      <c r="AO338">
        <v>43764.83</v>
      </c>
    </row>
    <row r="339" spans="33:41" x14ac:dyDescent="0.25">
      <c r="AG339">
        <f>YEAR(CF[[#This Row],[Fecha]])</f>
        <v>2019</v>
      </c>
      <c r="AH339">
        <f>MONTH(CF[[#This Row],[Fecha]])</f>
        <v>6</v>
      </c>
      <c r="AI339">
        <f>WEEKNUM(CF[[#This Row],[Fecha]],2)</f>
        <v>22</v>
      </c>
      <c r="AJ339" s="25">
        <v>43617</v>
      </c>
      <c r="AK339" t="s">
        <v>93</v>
      </c>
      <c r="AL339" t="s">
        <v>92</v>
      </c>
      <c r="AM339" t="s">
        <v>128</v>
      </c>
      <c r="AN339">
        <v>10</v>
      </c>
      <c r="AO339">
        <v>54978.680000000008</v>
      </c>
    </row>
    <row r="340" spans="33:41" x14ac:dyDescent="0.25">
      <c r="AG340">
        <f>YEAR(CF[[#This Row],[Fecha]])</f>
        <v>2019</v>
      </c>
      <c r="AH340">
        <f>MONTH(CF[[#This Row],[Fecha]])</f>
        <v>7</v>
      </c>
      <c r="AI340">
        <f>WEEKNUM(CF[[#This Row],[Fecha]],2)</f>
        <v>27</v>
      </c>
      <c r="AJ340" s="25">
        <v>43647</v>
      </c>
      <c r="AK340" t="s">
        <v>93</v>
      </c>
      <c r="AL340" t="s">
        <v>92</v>
      </c>
      <c r="AM340" t="s">
        <v>128</v>
      </c>
      <c r="AN340">
        <v>15</v>
      </c>
      <c r="AO340">
        <v>74239.72</v>
      </c>
    </row>
    <row r="341" spans="33:41" x14ac:dyDescent="0.25">
      <c r="AG341">
        <f>YEAR(CF[[#This Row],[Fecha]])</f>
        <v>2019</v>
      </c>
      <c r="AH341">
        <f>MONTH(CF[[#This Row],[Fecha]])</f>
        <v>8</v>
      </c>
      <c r="AI341">
        <f>WEEKNUM(CF[[#This Row],[Fecha]],2)</f>
        <v>31</v>
      </c>
      <c r="AJ341" s="25">
        <v>43678</v>
      </c>
      <c r="AK341" t="s">
        <v>93</v>
      </c>
      <c r="AL341" t="s">
        <v>92</v>
      </c>
      <c r="AM341" t="s">
        <v>128</v>
      </c>
      <c r="AN341">
        <v>12</v>
      </c>
      <c r="AO341">
        <v>69004.73</v>
      </c>
    </row>
    <row r="342" spans="33:41" x14ac:dyDescent="0.25">
      <c r="AG342">
        <f>YEAR(CF[[#This Row],[Fecha]])</f>
        <v>2019</v>
      </c>
      <c r="AH342">
        <f>MONTH(CF[[#This Row],[Fecha]])</f>
        <v>9</v>
      </c>
      <c r="AI342">
        <f>WEEKNUM(CF[[#This Row],[Fecha]],2)</f>
        <v>35</v>
      </c>
      <c r="AJ342" s="25">
        <v>43709</v>
      </c>
      <c r="AK342" t="s">
        <v>93</v>
      </c>
      <c r="AL342" t="s">
        <v>92</v>
      </c>
      <c r="AM342" t="s">
        <v>128</v>
      </c>
      <c r="AN342">
        <v>17</v>
      </c>
      <c r="AO342">
        <v>93530.530000000013</v>
      </c>
    </row>
    <row r="343" spans="33:41" x14ac:dyDescent="0.25">
      <c r="AG343">
        <f>YEAR(CF[[#This Row],[Fecha]])</f>
        <v>2019</v>
      </c>
      <c r="AH343">
        <f>MONTH(CF[[#This Row],[Fecha]])</f>
        <v>10</v>
      </c>
      <c r="AI343">
        <f>WEEKNUM(CF[[#This Row],[Fecha]],2)</f>
        <v>40</v>
      </c>
      <c r="AJ343" s="25">
        <v>43739</v>
      </c>
      <c r="AK343" t="s">
        <v>93</v>
      </c>
      <c r="AL343" t="s">
        <v>92</v>
      </c>
      <c r="AM343" t="s">
        <v>128</v>
      </c>
      <c r="AN343">
        <v>19</v>
      </c>
      <c r="AO343">
        <v>110193.81</v>
      </c>
    </row>
    <row r="344" spans="33:41" x14ac:dyDescent="0.25">
      <c r="AG344">
        <f>YEAR(CF[[#This Row],[Fecha]])</f>
        <v>2019</v>
      </c>
      <c r="AH344">
        <f>MONTH(CF[[#This Row],[Fecha]])</f>
        <v>11</v>
      </c>
      <c r="AI344">
        <f>WEEKNUM(CF[[#This Row],[Fecha]],2)</f>
        <v>44</v>
      </c>
      <c r="AJ344" s="25">
        <v>43770</v>
      </c>
      <c r="AK344" t="s">
        <v>93</v>
      </c>
      <c r="AL344" t="s">
        <v>92</v>
      </c>
      <c r="AM344" t="s">
        <v>128</v>
      </c>
      <c r="AN344">
        <v>17</v>
      </c>
      <c r="AO344">
        <v>94656.85</v>
      </c>
    </row>
    <row r="345" spans="33:41" x14ac:dyDescent="0.25">
      <c r="AG345">
        <f>YEAR(CF[[#This Row],[Fecha]])</f>
        <v>2019</v>
      </c>
      <c r="AH345">
        <f>MONTH(CF[[#This Row],[Fecha]])</f>
        <v>12</v>
      </c>
      <c r="AI345">
        <f>WEEKNUM(CF[[#This Row],[Fecha]],2)</f>
        <v>48</v>
      </c>
      <c r="AJ345" s="25">
        <v>43800</v>
      </c>
      <c r="AK345" t="s">
        <v>93</v>
      </c>
      <c r="AL345" t="s">
        <v>92</v>
      </c>
      <c r="AM345" t="s">
        <v>128</v>
      </c>
      <c r="AN345">
        <v>18</v>
      </c>
      <c r="AO345">
        <v>99897.420000000013</v>
      </c>
    </row>
    <row r="346" spans="33:41" x14ac:dyDescent="0.25">
      <c r="AG346">
        <f>YEAR(CF[[#This Row],[Fecha]])</f>
        <v>2020</v>
      </c>
      <c r="AH346">
        <f>MONTH(CF[[#This Row],[Fecha]])</f>
        <v>1</v>
      </c>
      <c r="AI346">
        <f>WEEKNUM(CF[[#This Row],[Fecha]],2)</f>
        <v>1</v>
      </c>
      <c r="AJ346" s="25">
        <v>43831</v>
      </c>
      <c r="AK346" t="s">
        <v>93</v>
      </c>
      <c r="AL346" t="s">
        <v>92</v>
      </c>
      <c r="AM346" t="s">
        <v>128</v>
      </c>
      <c r="AN346">
        <v>22</v>
      </c>
      <c r="AO346">
        <v>114504.13</v>
      </c>
    </row>
    <row r="347" spans="33:41" x14ac:dyDescent="0.25">
      <c r="AG347">
        <f>YEAR(CF[[#This Row],[Fecha]])</f>
        <v>2020</v>
      </c>
      <c r="AH347">
        <f>MONTH(CF[[#This Row],[Fecha]])</f>
        <v>2</v>
      </c>
      <c r="AI347">
        <f>WEEKNUM(CF[[#This Row],[Fecha]],2)</f>
        <v>5</v>
      </c>
      <c r="AJ347" s="25">
        <v>43862</v>
      </c>
      <c r="AK347" t="s">
        <v>93</v>
      </c>
      <c r="AL347" t="s">
        <v>92</v>
      </c>
      <c r="AM347" t="s">
        <v>128</v>
      </c>
      <c r="AN347">
        <v>11</v>
      </c>
      <c r="AO347">
        <v>59327.18</v>
      </c>
    </row>
    <row r="348" spans="33:41" x14ac:dyDescent="0.25">
      <c r="AG348">
        <f>YEAR(CF[[#This Row],[Fecha]])</f>
        <v>2020</v>
      </c>
      <c r="AH348">
        <f>MONTH(CF[[#This Row],[Fecha]])</f>
        <v>3</v>
      </c>
      <c r="AI348">
        <f>WEEKNUM(CF[[#This Row],[Fecha]],2)</f>
        <v>9</v>
      </c>
      <c r="AJ348" s="25">
        <v>43891</v>
      </c>
      <c r="AK348" t="s">
        <v>93</v>
      </c>
      <c r="AL348" t="s">
        <v>92</v>
      </c>
      <c r="AM348" t="s">
        <v>128</v>
      </c>
      <c r="AN348">
        <v>20</v>
      </c>
      <c r="AO348">
        <v>110803.18999999999</v>
      </c>
    </row>
    <row r="349" spans="33:41" x14ac:dyDescent="0.25">
      <c r="AG349">
        <f>YEAR(CF[[#This Row],[Fecha]])</f>
        <v>2020</v>
      </c>
      <c r="AH349">
        <f>MONTH(CF[[#This Row],[Fecha]])</f>
        <v>4</v>
      </c>
      <c r="AI349">
        <f>WEEKNUM(CF[[#This Row],[Fecha]],2)</f>
        <v>14</v>
      </c>
      <c r="AJ349" s="25">
        <v>43922</v>
      </c>
      <c r="AK349" t="s">
        <v>93</v>
      </c>
      <c r="AL349" t="s">
        <v>92</v>
      </c>
      <c r="AM349" t="s">
        <v>128</v>
      </c>
      <c r="AN349">
        <v>13</v>
      </c>
      <c r="AO349">
        <v>76993.26999999999</v>
      </c>
    </row>
    <row r="350" spans="33:41" x14ac:dyDescent="0.25">
      <c r="AG350">
        <f>YEAR(CF[[#This Row],[Fecha]])</f>
        <v>2020</v>
      </c>
      <c r="AH350">
        <f>MONTH(CF[[#This Row],[Fecha]])</f>
        <v>5</v>
      </c>
      <c r="AI350">
        <f>WEEKNUM(CF[[#This Row],[Fecha]],2)</f>
        <v>18</v>
      </c>
      <c r="AJ350" s="25">
        <v>43952</v>
      </c>
      <c r="AK350" t="s">
        <v>93</v>
      </c>
      <c r="AL350" t="s">
        <v>92</v>
      </c>
      <c r="AM350" t="s">
        <v>128</v>
      </c>
      <c r="AN350">
        <v>22.5</v>
      </c>
      <c r="AO350">
        <v>139491.12</v>
      </c>
    </row>
    <row r="351" spans="33:41" x14ac:dyDescent="0.25">
      <c r="AG351">
        <f>YEAR(CF[[#This Row],[Fecha]])</f>
        <v>2020</v>
      </c>
      <c r="AH351">
        <f>MONTH(CF[[#This Row],[Fecha]])</f>
        <v>6</v>
      </c>
      <c r="AI351">
        <f>WEEKNUM(CF[[#This Row],[Fecha]],2)</f>
        <v>23</v>
      </c>
      <c r="AJ351" s="25">
        <v>43983</v>
      </c>
      <c r="AK351" t="s">
        <v>93</v>
      </c>
      <c r="AL351" t="s">
        <v>92</v>
      </c>
      <c r="AM351" t="s">
        <v>128</v>
      </c>
      <c r="AN351">
        <v>28</v>
      </c>
      <c r="AO351">
        <v>1107906.71</v>
      </c>
    </row>
    <row r="352" spans="33:41" x14ac:dyDescent="0.25">
      <c r="AG352">
        <f>YEAR(CF[[#This Row],[Fecha]])</f>
        <v>2020</v>
      </c>
      <c r="AH352">
        <f>MONTH(CF[[#This Row],[Fecha]])</f>
        <v>7</v>
      </c>
      <c r="AI352">
        <f>WEEKNUM(CF[[#This Row],[Fecha]],2)</f>
        <v>27</v>
      </c>
      <c r="AJ352" s="25">
        <v>44013</v>
      </c>
      <c r="AK352" t="s">
        <v>93</v>
      </c>
      <c r="AL352" t="s">
        <v>92</v>
      </c>
      <c r="AM352" t="s">
        <v>128</v>
      </c>
      <c r="AN352">
        <v>21</v>
      </c>
      <c r="AO352">
        <v>134169.84</v>
      </c>
    </row>
    <row r="353" spans="33:41" x14ac:dyDescent="0.25">
      <c r="AG353">
        <f>YEAR(CF[[#This Row],[Fecha]])</f>
        <v>2020</v>
      </c>
      <c r="AH353">
        <f>MONTH(CF[[#This Row],[Fecha]])</f>
        <v>8</v>
      </c>
      <c r="AI353">
        <f>WEEKNUM(CF[[#This Row],[Fecha]],2)</f>
        <v>31</v>
      </c>
      <c r="AJ353" s="25">
        <v>44044</v>
      </c>
      <c r="AK353" t="s">
        <v>93</v>
      </c>
      <c r="AL353" t="s">
        <v>92</v>
      </c>
      <c r="AM353" t="s">
        <v>128</v>
      </c>
      <c r="AN353">
        <v>13</v>
      </c>
      <c r="AO353">
        <v>81814.97</v>
      </c>
    </row>
    <row r="354" spans="33:41" x14ac:dyDescent="0.25">
      <c r="AG354">
        <f>YEAR(CF[[#This Row],[Fecha]])</f>
        <v>2020</v>
      </c>
      <c r="AH354">
        <f>MONTH(CF[[#This Row],[Fecha]])</f>
        <v>9</v>
      </c>
      <c r="AI354">
        <f>WEEKNUM(CF[[#This Row],[Fecha]],2)</f>
        <v>36</v>
      </c>
      <c r="AJ354" s="25">
        <v>44075</v>
      </c>
      <c r="AK354" t="s">
        <v>93</v>
      </c>
      <c r="AL354" t="s">
        <v>92</v>
      </c>
      <c r="AM354" t="s">
        <v>128</v>
      </c>
      <c r="AN354">
        <v>19</v>
      </c>
      <c r="AO354">
        <v>118847.27</v>
      </c>
    </row>
    <row r="355" spans="33:41" x14ac:dyDescent="0.25">
      <c r="AG355">
        <f>YEAR(CF[[#This Row],[Fecha]])</f>
        <v>2020</v>
      </c>
      <c r="AH355">
        <f>MONTH(CF[[#This Row],[Fecha]])</f>
        <v>10</v>
      </c>
      <c r="AI355">
        <f>WEEKNUM(CF[[#This Row],[Fecha]],2)</f>
        <v>40</v>
      </c>
      <c r="AJ355" s="25">
        <v>44105</v>
      </c>
      <c r="AK355" t="s">
        <v>93</v>
      </c>
      <c r="AL355" t="s">
        <v>92</v>
      </c>
      <c r="AM355" t="s">
        <v>128</v>
      </c>
      <c r="AN355">
        <v>13</v>
      </c>
      <c r="AO355">
        <v>81850.14</v>
      </c>
    </row>
    <row r="356" spans="33:41" x14ac:dyDescent="0.25">
      <c r="AG356">
        <f>YEAR(CF[[#This Row],[Fecha]])</f>
        <v>2020</v>
      </c>
      <c r="AH356">
        <f>MONTH(CF[[#This Row],[Fecha]])</f>
        <v>11</v>
      </c>
      <c r="AI356">
        <f>WEEKNUM(CF[[#This Row],[Fecha]],2)</f>
        <v>44</v>
      </c>
      <c r="AJ356" s="25">
        <v>44136</v>
      </c>
      <c r="AK356" t="s">
        <v>93</v>
      </c>
      <c r="AL356" t="s">
        <v>92</v>
      </c>
      <c r="AM356" t="s">
        <v>128</v>
      </c>
      <c r="AN356">
        <v>15</v>
      </c>
      <c r="AO356">
        <v>96950.07</v>
      </c>
    </row>
    <row r="357" spans="33:41" x14ac:dyDescent="0.25">
      <c r="AG357">
        <f>YEAR(CF[[#This Row],[Fecha]])</f>
        <v>2020</v>
      </c>
      <c r="AH357">
        <f>MONTH(CF[[#This Row],[Fecha]])</f>
        <v>12</v>
      </c>
      <c r="AI357">
        <f>WEEKNUM(CF[[#This Row],[Fecha]],2)</f>
        <v>49</v>
      </c>
      <c r="AJ357" s="25">
        <v>44166</v>
      </c>
      <c r="AK357" t="s">
        <v>93</v>
      </c>
      <c r="AL357" t="s">
        <v>92</v>
      </c>
      <c r="AM357" t="s">
        <v>128</v>
      </c>
      <c r="AN357">
        <v>16</v>
      </c>
      <c r="AO357">
        <v>101108.65999999999</v>
      </c>
    </row>
    <row r="358" spans="33:41" x14ac:dyDescent="0.25">
      <c r="AG358">
        <f>YEAR(CF[[#This Row],[Fecha]])</f>
        <v>2020</v>
      </c>
      <c r="AH358">
        <f>MONTH(CF[[#This Row],[Fecha]])</f>
        <v>2</v>
      </c>
      <c r="AI358">
        <f>WEEKNUM(CF[[#This Row],[Fecha]],2)</f>
        <v>5</v>
      </c>
      <c r="AJ358" s="25">
        <v>43862</v>
      </c>
      <c r="AK358" t="s">
        <v>95</v>
      </c>
      <c r="AL358" t="s">
        <v>104</v>
      </c>
      <c r="AM358" t="s">
        <v>128</v>
      </c>
      <c r="AN358">
        <v>3</v>
      </c>
      <c r="AO358">
        <v>19993.73</v>
      </c>
    </row>
    <row r="359" spans="33:41" x14ac:dyDescent="0.25">
      <c r="AG359">
        <f>YEAR(CF[[#This Row],[Fecha]])</f>
        <v>2020</v>
      </c>
      <c r="AH359">
        <f>MONTH(CF[[#This Row],[Fecha]])</f>
        <v>4</v>
      </c>
      <c r="AI359">
        <f>WEEKNUM(CF[[#This Row],[Fecha]],2)</f>
        <v>14</v>
      </c>
      <c r="AJ359" s="25">
        <v>43922</v>
      </c>
      <c r="AK359" t="s">
        <v>95</v>
      </c>
      <c r="AL359" t="s">
        <v>104</v>
      </c>
      <c r="AM359" t="s">
        <v>128</v>
      </c>
      <c r="AN359">
        <v>2</v>
      </c>
      <c r="AO359">
        <v>13972.23</v>
      </c>
    </row>
    <row r="360" spans="33:41" x14ac:dyDescent="0.25">
      <c r="AG360">
        <f>YEAR(CF[[#This Row],[Fecha]])</f>
        <v>2018</v>
      </c>
      <c r="AH360">
        <f>MONTH(CF[[#This Row],[Fecha]])</f>
        <v>1</v>
      </c>
      <c r="AI360">
        <f>WEEKNUM(CF[[#This Row],[Fecha]],2)</f>
        <v>1</v>
      </c>
      <c r="AJ360" s="25">
        <v>43101</v>
      </c>
      <c r="AK360" t="s">
        <v>95</v>
      </c>
      <c r="AL360" t="s">
        <v>88</v>
      </c>
      <c r="AM360" t="s">
        <v>128</v>
      </c>
      <c r="AN360">
        <v>8</v>
      </c>
      <c r="AO360">
        <v>44343.99</v>
      </c>
    </row>
    <row r="361" spans="33:41" x14ac:dyDescent="0.25">
      <c r="AG361">
        <f>YEAR(CF[[#This Row],[Fecha]])</f>
        <v>2018</v>
      </c>
      <c r="AH361">
        <f>MONTH(CF[[#This Row],[Fecha]])</f>
        <v>2</v>
      </c>
      <c r="AI361">
        <f>WEEKNUM(CF[[#This Row],[Fecha]],2)</f>
        <v>5</v>
      </c>
      <c r="AJ361" s="25">
        <v>43132</v>
      </c>
      <c r="AK361" t="s">
        <v>95</v>
      </c>
      <c r="AL361" t="s">
        <v>88</v>
      </c>
      <c r="AM361" t="s">
        <v>128</v>
      </c>
      <c r="AN361">
        <v>6</v>
      </c>
      <c r="AO361">
        <v>32474.720000000001</v>
      </c>
    </row>
    <row r="362" spans="33:41" x14ac:dyDescent="0.25">
      <c r="AG362">
        <f>YEAR(CF[[#This Row],[Fecha]])</f>
        <v>2018</v>
      </c>
      <c r="AH362">
        <f>MONTH(CF[[#This Row],[Fecha]])</f>
        <v>3</v>
      </c>
      <c r="AI362">
        <f>WEEKNUM(CF[[#This Row],[Fecha]],2)</f>
        <v>9</v>
      </c>
      <c r="AJ362" s="25">
        <v>43160</v>
      </c>
      <c r="AK362" t="s">
        <v>95</v>
      </c>
      <c r="AL362" t="s">
        <v>88</v>
      </c>
      <c r="AM362" t="s">
        <v>128</v>
      </c>
      <c r="AN362">
        <v>6</v>
      </c>
      <c r="AO362">
        <v>34414.97</v>
      </c>
    </row>
    <row r="363" spans="33:41" x14ac:dyDescent="0.25">
      <c r="AG363">
        <f>YEAR(CF[[#This Row],[Fecha]])</f>
        <v>2018</v>
      </c>
      <c r="AH363">
        <f>MONTH(CF[[#This Row],[Fecha]])</f>
        <v>4</v>
      </c>
      <c r="AI363">
        <f>WEEKNUM(CF[[#This Row],[Fecha]],2)</f>
        <v>13</v>
      </c>
      <c r="AJ363" s="25">
        <v>43191</v>
      </c>
      <c r="AK363" t="s">
        <v>95</v>
      </c>
      <c r="AL363" t="s">
        <v>88</v>
      </c>
      <c r="AM363" t="s">
        <v>128</v>
      </c>
      <c r="AN363">
        <v>6</v>
      </c>
      <c r="AO363">
        <v>36216.870000000003</v>
      </c>
    </row>
    <row r="364" spans="33:41" x14ac:dyDescent="0.25">
      <c r="AG364">
        <f>YEAR(CF[[#This Row],[Fecha]])</f>
        <v>2018</v>
      </c>
      <c r="AH364">
        <f>MONTH(CF[[#This Row],[Fecha]])</f>
        <v>5</v>
      </c>
      <c r="AI364">
        <f>WEEKNUM(CF[[#This Row],[Fecha]],2)</f>
        <v>18</v>
      </c>
      <c r="AJ364" s="25">
        <v>43221</v>
      </c>
      <c r="AK364" t="s">
        <v>95</v>
      </c>
      <c r="AL364" t="s">
        <v>88</v>
      </c>
      <c r="AM364" t="s">
        <v>128</v>
      </c>
      <c r="AN364">
        <v>6</v>
      </c>
      <c r="AO364">
        <v>39219.42</v>
      </c>
    </row>
    <row r="365" spans="33:41" x14ac:dyDescent="0.25">
      <c r="AG365">
        <f>YEAR(CF[[#This Row],[Fecha]])</f>
        <v>2018</v>
      </c>
      <c r="AH365">
        <f>MONTH(CF[[#This Row],[Fecha]])</f>
        <v>6</v>
      </c>
      <c r="AI365">
        <f>WEEKNUM(CF[[#This Row],[Fecha]],2)</f>
        <v>22</v>
      </c>
      <c r="AJ365" s="25">
        <v>43252</v>
      </c>
      <c r="AK365" t="s">
        <v>95</v>
      </c>
      <c r="AL365" t="s">
        <v>88</v>
      </c>
      <c r="AM365" t="s">
        <v>128</v>
      </c>
      <c r="AN365">
        <v>5</v>
      </c>
      <c r="AO365">
        <v>32140.97</v>
      </c>
    </row>
    <row r="366" spans="33:41" x14ac:dyDescent="0.25">
      <c r="AG366">
        <f>YEAR(CF[[#This Row],[Fecha]])</f>
        <v>2018</v>
      </c>
      <c r="AH366">
        <f>MONTH(CF[[#This Row],[Fecha]])</f>
        <v>7</v>
      </c>
      <c r="AI366">
        <f>WEEKNUM(CF[[#This Row],[Fecha]],2)</f>
        <v>26</v>
      </c>
      <c r="AJ366" s="25">
        <v>43282</v>
      </c>
      <c r="AK366" t="s">
        <v>95</v>
      </c>
      <c r="AL366" t="s">
        <v>88</v>
      </c>
      <c r="AM366" t="s">
        <v>128</v>
      </c>
      <c r="AN366">
        <v>6</v>
      </c>
      <c r="AO366">
        <v>40292.060000000005</v>
      </c>
    </row>
    <row r="367" spans="33:41" x14ac:dyDescent="0.25">
      <c r="AG367">
        <f>YEAR(CF[[#This Row],[Fecha]])</f>
        <v>2018</v>
      </c>
      <c r="AH367">
        <f>MONTH(CF[[#This Row],[Fecha]])</f>
        <v>8</v>
      </c>
      <c r="AI367">
        <f>WEEKNUM(CF[[#This Row],[Fecha]],2)</f>
        <v>31</v>
      </c>
      <c r="AJ367" s="25">
        <v>43313</v>
      </c>
      <c r="AK367" t="s">
        <v>95</v>
      </c>
      <c r="AL367" t="s">
        <v>88</v>
      </c>
      <c r="AM367" t="s">
        <v>128</v>
      </c>
      <c r="AN367">
        <v>4</v>
      </c>
      <c r="AO367">
        <v>26616.2</v>
      </c>
    </row>
    <row r="368" spans="33:41" x14ac:dyDescent="0.25">
      <c r="AG368">
        <f>YEAR(CF[[#This Row],[Fecha]])</f>
        <v>2018</v>
      </c>
      <c r="AH368">
        <f>MONTH(CF[[#This Row],[Fecha]])</f>
        <v>9</v>
      </c>
      <c r="AI368">
        <f>WEEKNUM(CF[[#This Row],[Fecha]],2)</f>
        <v>35</v>
      </c>
      <c r="AJ368" s="25">
        <v>43344</v>
      </c>
      <c r="AK368" t="s">
        <v>95</v>
      </c>
      <c r="AL368" t="s">
        <v>88</v>
      </c>
      <c r="AM368" t="s">
        <v>128</v>
      </c>
      <c r="AN368">
        <v>6</v>
      </c>
      <c r="AO368">
        <v>36526.18</v>
      </c>
    </row>
    <row r="369" spans="33:41" x14ac:dyDescent="0.25">
      <c r="AG369">
        <f>YEAR(CF[[#This Row],[Fecha]])</f>
        <v>2018</v>
      </c>
      <c r="AH369">
        <f>MONTH(CF[[#This Row],[Fecha]])</f>
        <v>10</v>
      </c>
      <c r="AI369">
        <f>WEEKNUM(CF[[#This Row],[Fecha]],2)</f>
        <v>40</v>
      </c>
      <c r="AJ369" s="25">
        <v>43374</v>
      </c>
      <c r="AK369" t="s">
        <v>95</v>
      </c>
      <c r="AL369" t="s">
        <v>88</v>
      </c>
      <c r="AM369" t="s">
        <v>128</v>
      </c>
      <c r="AN369">
        <v>6</v>
      </c>
      <c r="AO369">
        <v>35990.130000000005</v>
      </c>
    </row>
    <row r="370" spans="33:41" x14ac:dyDescent="0.25">
      <c r="AG370">
        <f>YEAR(CF[[#This Row],[Fecha]])</f>
        <v>2018</v>
      </c>
      <c r="AH370">
        <f>MONTH(CF[[#This Row],[Fecha]])</f>
        <v>11</v>
      </c>
      <c r="AI370">
        <f>WEEKNUM(CF[[#This Row],[Fecha]],2)</f>
        <v>44</v>
      </c>
      <c r="AJ370" s="25">
        <v>43405</v>
      </c>
      <c r="AK370" t="s">
        <v>95</v>
      </c>
      <c r="AL370" t="s">
        <v>88</v>
      </c>
      <c r="AM370" t="s">
        <v>128</v>
      </c>
      <c r="AN370">
        <v>5</v>
      </c>
      <c r="AO370">
        <v>29847.57</v>
      </c>
    </row>
    <row r="371" spans="33:41" x14ac:dyDescent="0.25">
      <c r="AG371">
        <f>YEAR(CF[[#This Row],[Fecha]])</f>
        <v>2018</v>
      </c>
      <c r="AH371">
        <f>MONTH(CF[[#This Row],[Fecha]])</f>
        <v>12</v>
      </c>
      <c r="AI371">
        <f>WEEKNUM(CF[[#This Row],[Fecha]],2)</f>
        <v>48</v>
      </c>
      <c r="AJ371" s="25">
        <v>43435</v>
      </c>
      <c r="AK371" t="s">
        <v>95</v>
      </c>
      <c r="AL371" t="s">
        <v>88</v>
      </c>
      <c r="AM371" t="s">
        <v>128</v>
      </c>
      <c r="AN371">
        <v>8</v>
      </c>
      <c r="AO371">
        <v>48545.78</v>
      </c>
    </row>
    <row r="372" spans="33:41" x14ac:dyDescent="0.25">
      <c r="AG372">
        <f>YEAR(CF[[#This Row],[Fecha]])</f>
        <v>2019</v>
      </c>
      <c r="AH372">
        <f>MONTH(CF[[#This Row],[Fecha]])</f>
        <v>1</v>
      </c>
      <c r="AI372">
        <f>WEEKNUM(CF[[#This Row],[Fecha]],2)</f>
        <v>1</v>
      </c>
      <c r="AJ372" s="25">
        <v>43466</v>
      </c>
      <c r="AK372" t="s">
        <v>95</v>
      </c>
      <c r="AL372" t="s">
        <v>88</v>
      </c>
      <c r="AM372" t="s">
        <v>128</v>
      </c>
      <c r="AN372">
        <v>5</v>
      </c>
      <c r="AO372">
        <v>32121.129999999997</v>
      </c>
    </row>
    <row r="373" spans="33:41" x14ac:dyDescent="0.25">
      <c r="AG373">
        <f>YEAR(CF[[#This Row],[Fecha]])</f>
        <v>2019</v>
      </c>
      <c r="AH373">
        <f>MONTH(CF[[#This Row],[Fecha]])</f>
        <v>2</v>
      </c>
      <c r="AI373">
        <f>WEEKNUM(CF[[#This Row],[Fecha]],2)</f>
        <v>5</v>
      </c>
      <c r="AJ373" s="25">
        <v>43497</v>
      </c>
      <c r="AK373" t="s">
        <v>95</v>
      </c>
      <c r="AL373" t="s">
        <v>88</v>
      </c>
      <c r="AM373" t="s">
        <v>128</v>
      </c>
      <c r="AN373">
        <v>5</v>
      </c>
      <c r="AO373">
        <v>32735.65</v>
      </c>
    </row>
    <row r="374" spans="33:41" x14ac:dyDescent="0.25">
      <c r="AG374">
        <f>YEAR(CF[[#This Row],[Fecha]])</f>
        <v>2019</v>
      </c>
      <c r="AH374">
        <f>MONTH(CF[[#This Row],[Fecha]])</f>
        <v>3</v>
      </c>
      <c r="AI374">
        <f>WEEKNUM(CF[[#This Row],[Fecha]],2)</f>
        <v>9</v>
      </c>
      <c r="AJ374" s="25">
        <v>43525</v>
      </c>
      <c r="AK374" t="s">
        <v>95</v>
      </c>
      <c r="AL374" t="s">
        <v>88</v>
      </c>
      <c r="AM374" t="s">
        <v>128</v>
      </c>
      <c r="AN374">
        <v>6</v>
      </c>
      <c r="AO374">
        <v>38063.24</v>
      </c>
    </row>
    <row r="375" spans="33:41" x14ac:dyDescent="0.25">
      <c r="AG375">
        <f>YEAR(CF[[#This Row],[Fecha]])</f>
        <v>2019</v>
      </c>
      <c r="AH375">
        <f>MONTH(CF[[#This Row],[Fecha]])</f>
        <v>4</v>
      </c>
      <c r="AI375">
        <f>WEEKNUM(CF[[#This Row],[Fecha]],2)</f>
        <v>14</v>
      </c>
      <c r="AJ375" s="25">
        <v>43556</v>
      </c>
      <c r="AK375" t="s">
        <v>95</v>
      </c>
      <c r="AL375" t="s">
        <v>88</v>
      </c>
      <c r="AM375" t="s">
        <v>128</v>
      </c>
      <c r="AN375">
        <v>8</v>
      </c>
      <c r="AO375">
        <v>52960.68</v>
      </c>
    </row>
    <row r="376" spans="33:41" x14ac:dyDescent="0.25">
      <c r="AG376">
        <f>YEAR(CF[[#This Row],[Fecha]])</f>
        <v>2019</v>
      </c>
      <c r="AH376">
        <f>MONTH(CF[[#This Row],[Fecha]])</f>
        <v>5</v>
      </c>
      <c r="AI376">
        <f>WEEKNUM(CF[[#This Row],[Fecha]],2)</f>
        <v>18</v>
      </c>
      <c r="AJ376" s="25">
        <v>43586</v>
      </c>
      <c r="AK376" t="s">
        <v>95</v>
      </c>
      <c r="AL376" t="s">
        <v>88</v>
      </c>
      <c r="AM376" t="s">
        <v>128</v>
      </c>
      <c r="AN376">
        <v>6</v>
      </c>
      <c r="AO376">
        <v>38793.129999999997</v>
      </c>
    </row>
    <row r="377" spans="33:41" x14ac:dyDescent="0.25">
      <c r="AG377">
        <f>YEAR(CF[[#This Row],[Fecha]])</f>
        <v>2019</v>
      </c>
      <c r="AH377">
        <f>MONTH(CF[[#This Row],[Fecha]])</f>
        <v>6</v>
      </c>
      <c r="AI377">
        <f>WEEKNUM(CF[[#This Row],[Fecha]],2)</f>
        <v>22</v>
      </c>
      <c r="AJ377" s="25">
        <v>43617</v>
      </c>
      <c r="AK377" t="s">
        <v>95</v>
      </c>
      <c r="AL377" t="s">
        <v>88</v>
      </c>
      <c r="AM377" t="s">
        <v>128</v>
      </c>
      <c r="AN377">
        <v>8</v>
      </c>
      <c r="AO377">
        <v>52947.979999999996</v>
      </c>
    </row>
    <row r="378" spans="33:41" x14ac:dyDescent="0.25">
      <c r="AG378">
        <f>YEAR(CF[[#This Row],[Fecha]])</f>
        <v>2019</v>
      </c>
      <c r="AH378">
        <f>MONTH(CF[[#This Row],[Fecha]])</f>
        <v>7</v>
      </c>
      <c r="AI378">
        <f>WEEKNUM(CF[[#This Row],[Fecha]],2)</f>
        <v>27</v>
      </c>
      <c r="AJ378" s="25">
        <v>43647</v>
      </c>
      <c r="AK378" t="s">
        <v>95</v>
      </c>
      <c r="AL378" t="s">
        <v>88</v>
      </c>
      <c r="AM378" t="s">
        <v>128</v>
      </c>
      <c r="AN378">
        <v>8</v>
      </c>
      <c r="AO378">
        <v>53573.21</v>
      </c>
    </row>
    <row r="379" spans="33:41" x14ac:dyDescent="0.25">
      <c r="AG379">
        <f>YEAR(CF[[#This Row],[Fecha]])</f>
        <v>2019</v>
      </c>
      <c r="AH379">
        <f>MONTH(CF[[#This Row],[Fecha]])</f>
        <v>8</v>
      </c>
      <c r="AI379">
        <f>WEEKNUM(CF[[#This Row],[Fecha]],2)</f>
        <v>31</v>
      </c>
      <c r="AJ379" s="25">
        <v>43678</v>
      </c>
      <c r="AK379" t="s">
        <v>95</v>
      </c>
      <c r="AL379" t="s">
        <v>88</v>
      </c>
      <c r="AM379" t="s">
        <v>128</v>
      </c>
      <c r="AN379">
        <v>8</v>
      </c>
      <c r="AO379">
        <v>54623.16</v>
      </c>
    </row>
    <row r="380" spans="33:41" x14ac:dyDescent="0.25">
      <c r="AG380">
        <f>YEAR(CF[[#This Row],[Fecha]])</f>
        <v>2019</v>
      </c>
      <c r="AH380">
        <f>MONTH(CF[[#This Row],[Fecha]])</f>
        <v>9</v>
      </c>
      <c r="AI380">
        <f>WEEKNUM(CF[[#This Row],[Fecha]],2)</f>
        <v>35</v>
      </c>
      <c r="AJ380" s="25">
        <v>43709</v>
      </c>
      <c r="AK380" t="s">
        <v>95</v>
      </c>
      <c r="AL380" t="s">
        <v>88</v>
      </c>
      <c r="AM380" t="s">
        <v>128</v>
      </c>
      <c r="AN380">
        <v>7</v>
      </c>
      <c r="AO380">
        <v>44840.31</v>
      </c>
    </row>
    <row r="381" spans="33:41" x14ac:dyDescent="0.25">
      <c r="AG381">
        <f>YEAR(CF[[#This Row],[Fecha]])</f>
        <v>2019</v>
      </c>
      <c r="AH381">
        <f>MONTH(CF[[#This Row],[Fecha]])</f>
        <v>10</v>
      </c>
      <c r="AI381">
        <f>WEEKNUM(CF[[#This Row],[Fecha]],2)</f>
        <v>40</v>
      </c>
      <c r="AJ381" s="25">
        <v>43739</v>
      </c>
      <c r="AK381" t="s">
        <v>95</v>
      </c>
      <c r="AL381" t="s">
        <v>88</v>
      </c>
      <c r="AM381" t="s">
        <v>128</v>
      </c>
      <c r="AN381">
        <v>7</v>
      </c>
      <c r="AO381">
        <v>48119.22</v>
      </c>
    </row>
    <row r="382" spans="33:41" x14ac:dyDescent="0.25">
      <c r="AG382">
        <f>YEAR(CF[[#This Row],[Fecha]])</f>
        <v>2019</v>
      </c>
      <c r="AH382">
        <f>MONTH(CF[[#This Row],[Fecha]])</f>
        <v>11</v>
      </c>
      <c r="AI382">
        <f>WEEKNUM(CF[[#This Row],[Fecha]],2)</f>
        <v>44</v>
      </c>
      <c r="AJ382" s="25">
        <v>43770</v>
      </c>
      <c r="AK382" t="s">
        <v>95</v>
      </c>
      <c r="AL382" t="s">
        <v>88</v>
      </c>
      <c r="AM382" t="s">
        <v>128</v>
      </c>
      <c r="AN382">
        <v>6</v>
      </c>
      <c r="AO382">
        <v>39589.159999999996</v>
      </c>
    </row>
    <row r="383" spans="33:41" x14ac:dyDescent="0.25">
      <c r="AG383">
        <f>YEAR(CF[[#This Row],[Fecha]])</f>
        <v>2019</v>
      </c>
      <c r="AH383">
        <f>MONTH(CF[[#This Row],[Fecha]])</f>
        <v>12</v>
      </c>
      <c r="AI383">
        <f>WEEKNUM(CF[[#This Row],[Fecha]],2)</f>
        <v>48</v>
      </c>
      <c r="AJ383" s="25">
        <v>43800</v>
      </c>
      <c r="AK383" t="s">
        <v>95</v>
      </c>
      <c r="AL383" t="s">
        <v>88</v>
      </c>
      <c r="AM383" t="s">
        <v>128</v>
      </c>
      <c r="AN383">
        <v>8</v>
      </c>
      <c r="AO383">
        <v>53771.72</v>
      </c>
    </row>
    <row r="384" spans="33:41" x14ac:dyDescent="0.25">
      <c r="AG384">
        <f>YEAR(CF[[#This Row],[Fecha]])</f>
        <v>2020</v>
      </c>
      <c r="AH384">
        <f>MONTH(CF[[#This Row],[Fecha]])</f>
        <v>1</v>
      </c>
      <c r="AI384">
        <f>WEEKNUM(CF[[#This Row],[Fecha]],2)</f>
        <v>1</v>
      </c>
      <c r="AJ384" s="25">
        <v>43831</v>
      </c>
      <c r="AK384" t="s">
        <v>95</v>
      </c>
      <c r="AL384" t="s">
        <v>88</v>
      </c>
      <c r="AM384" t="s">
        <v>128</v>
      </c>
      <c r="AN384">
        <v>7</v>
      </c>
      <c r="AO384">
        <v>46519.06</v>
      </c>
    </row>
    <row r="385" spans="33:41" x14ac:dyDescent="0.25">
      <c r="AG385">
        <f>YEAR(CF[[#This Row],[Fecha]])</f>
        <v>2020</v>
      </c>
      <c r="AH385">
        <f>MONTH(CF[[#This Row],[Fecha]])</f>
        <v>2</v>
      </c>
      <c r="AI385">
        <f>WEEKNUM(CF[[#This Row],[Fecha]],2)</f>
        <v>5</v>
      </c>
      <c r="AJ385" s="25">
        <v>43862</v>
      </c>
      <c r="AK385" t="s">
        <v>95</v>
      </c>
      <c r="AL385" t="s">
        <v>88</v>
      </c>
      <c r="AM385" t="s">
        <v>128</v>
      </c>
      <c r="AN385">
        <v>8</v>
      </c>
      <c r="AO385">
        <v>52573.36</v>
      </c>
    </row>
    <row r="386" spans="33:41" x14ac:dyDescent="0.25">
      <c r="AG386">
        <f>YEAR(CF[[#This Row],[Fecha]])</f>
        <v>2020</v>
      </c>
      <c r="AH386">
        <f>MONTH(CF[[#This Row],[Fecha]])</f>
        <v>3</v>
      </c>
      <c r="AI386">
        <f>WEEKNUM(CF[[#This Row],[Fecha]],2)</f>
        <v>9</v>
      </c>
      <c r="AJ386" s="25">
        <v>43891</v>
      </c>
      <c r="AK386" t="s">
        <v>95</v>
      </c>
      <c r="AL386" t="s">
        <v>88</v>
      </c>
      <c r="AM386" t="s">
        <v>128</v>
      </c>
      <c r="AN386">
        <v>12</v>
      </c>
      <c r="AO386">
        <v>79936.539999999994</v>
      </c>
    </row>
    <row r="387" spans="33:41" x14ac:dyDescent="0.25">
      <c r="AG387">
        <f>YEAR(CF[[#This Row],[Fecha]])</f>
        <v>2020</v>
      </c>
      <c r="AH387">
        <f>MONTH(CF[[#This Row],[Fecha]])</f>
        <v>4</v>
      </c>
      <c r="AI387">
        <f>WEEKNUM(CF[[#This Row],[Fecha]],2)</f>
        <v>14</v>
      </c>
      <c r="AJ387" s="25">
        <v>43922</v>
      </c>
      <c r="AK387" t="s">
        <v>95</v>
      </c>
      <c r="AL387" t="s">
        <v>88</v>
      </c>
      <c r="AM387" t="s">
        <v>128</v>
      </c>
      <c r="AN387">
        <v>4</v>
      </c>
      <c r="AO387">
        <v>28418.79</v>
      </c>
    </row>
    <row r="388" spans="33:41" x14ac:dyDescent="0.25">
      <c r="AG388">
        <f>YEAR(CF[[#This Row],[Fecha]])</f>
        <v>2020</v>
      </c>
      <c r="AH388">
        <f>MONTH(CF[[#This Row],[Fecha]])</f>
        <v>5</v>
      </c>
      <c r="AI388">
        <f>WEEKNUM(CF[[#This Row],[Fecha]],2)</f>
        <v>18</v>
      </c>
      <c r="AJ388" s="25">
        <v>43952</v>
      </c>
      <c r="AK388" t="s">
        <v>95</v>
      </c>
      <c r="AL388" t="s">
        <v>88</v>
      </c>
      <c r="AM388" t="s">
        <v>128</v>
      </c>
      <c r="AN388">
        <v>8</v>
      </c>
      <c r="AO388">
        <v>59836.409999999996</v>
      </c>
    </row>
    <row r="389" spans="33:41" x14ac:dyDescent="0.25">
      <c r="AG389">
        <f>YEAR(CF[[#This Row],[Fecha]])</f>
        <v>2020</v>
      </c>
      <c r="AH389">
        <f>MONTH(CF[[#This Row],[Fecha]])</f>
        <v>6</v>
      </c>
      <c r="AI389">
        <f>WEEKNUM(CF[[#This Row],[Fecha]],2)</f>
        <v>23</v>
      </c>
      <c r="AJ389" s="25">
        <v>43983</v>
      </c>
      <c r="AK389" t="s">
        <v>95</v>
      </c>
      <c r="AL389" t="s">
        <v>88</v>
      </c>
      <c r="AM389" t="s">
        <v>128</v>
      </c>
      <c r="AN389">
        <v>9</v>
      </c>
      <c r="AO389">
        <v>559908.20999999985</v>
      </c>
    </row>
    <row r="390" spans="33:41" x14ac:dyDescent="0.25">
      <c r="AG390">
        <f>YEAR(CF[[#This Row],[Fecha]])</f>
        <v>2020</v>
      </c>
      <c r="AH390">
        <f>MONTH(CF[[#This Row],[Fecha]])</f>
        <v>7</v>
      </c>
      <c r="AI390">
        <f>WEEKNUM(CF[[#This Row],[Fecha]],2)</f>
        <v>27</v>
      </c>
      <c r="AJ390" s="25">
        <v>44013</v>
      </c>
      <c r="AK390" t="s">
        <v>95</v>
      </c>
      <c r="AL390" t="s">
        <v>88</v>
      </c>
      <c r="AM390" t="s">
        <v>128</v>
      </c>
      <c r="AN390">
        <v>8</v>
      </c>
      <c r="AO390">
        <v>58539.67</v>
      </c>
    </row>
    <row r="391" spans="33:41" x14ac:dyDescent="0.25">
      <c r="AG391">
        <f>YEAR(CF[[#This Row],[Fecha]])</f>
        <v>2020</v>
      </c>
      <c r="AH391">
        <f>MONTH(CF[[#This Row],[Fecha]])</f>
        <v>8</v>
      </c>
      <c r="AI391">
        <f>WEEKNUM(CF[[#This Row],[Fecha]],2)</f>
        <v>31</v>
      </c>
      <c r="AJ391" s="25">
        <v>44044</v>
      </c>
      <c r="AK391" t="s">
        <v>95</v>
      </c>
      <c r="AL391" t="s">
        <v>88</v>
      </c>
      <c r="AM391" t="s">
        <v>128</v>
      </c>
      <c r="AN391">
        <v>6</v>
      </c>
      <c r="AO391">
        <v>44687.11</v>
      </c>
    </row>
    <row r="392" spans="33:41" x14ac:dyDescent="0.25">
      <c r="AG392">
        <f>YEAR(CF[[#This Row],[Fecha]])</f>
        <v>2020</v>
      </c>
      <c r="AH392">
        <f>MONTH(CF[[#This Row],[Fecha]])</f>
        <v>9</v>
      </c>
      <c r="AI392">
        <f>WEEKNUM(CF[[#This Row],[Fecha]],2)</f>
        <v>36</v>
      </c>
      <c r="AJ392" s="25">
        <v>44075</v>
      </c>
      <c r="AK392" t="s">
        <v>95</v>
      </c>
      <c r="AL392" t="s">
        <v>88</v>
      </c>
      <c r="AM392" t="s">
        <v>128</v>
      </c>
      <c r="AN392">
        <v>8</v>
      </c>
      <c r="AO392">
        <v>59278.17</v>
      </c>
    </row>
    <row r="393" spans="33:41" x14ac:dyDescent="0.25">
      <c r="AG393">
        <f>YEAR(CF[[#This Row],[Fecha]])</f>
        <v>2020</v>
      </c>
      <c r="AH393">
        <f>MONTH(CF[[#This Row],[Fecha]])</f>
        <v>10</v>
      </c>
      <c r="AI393">
        <f>WEEKNUM(CF[[#This Row],[Fecha]],2)</f>
        <v>40</v>
      </c>
      <c r="AJ393" s="25">
        <v>44105</v>
      </c>
      <c r="AK393" t="s">
        <v>95</v>
      </c>
      <c r="AL393" t="s">
        <v>88</v>
      </c>
      <c r="AM393" t="s">
        <v>128</v>
      </c>
      <c r="AN393">
        <v>8</v>
      </c>
      <c r="AO393">
        <v>59787.05</v>
      </c>
    </row>
    <row r="394" spans="33:41" x14ac:dyDescent="0.25">
      <c r="AG394">
        <f>YEAR(CF[[#This Row],[Fecha]])</f>
        <v>2020</v>
      </c>
      <c r="AH394">
        <f>MONTH(CF[[#This Row],[Fecha]])</f>
        <v>11</v>
      </c>
      <c r="AI394">
        <f>WEEKNUM(CF[[#This Row],[Fecha]],2)</f>
        <v>44</v>
      </c>
      <c r="AJ394" s="25">
        <v>44136</v>
      </c>
      <c r="AK394" t="s">
        <v>95</v>
      </c>
      <c r="AL394" t="s">
        <v>88</v>
      </c>
      <c r="AM394" t="s">
        <v>128</v>
      </c>
      <c r="AN394">
        <v>7</v>
      </c>
      <c r="AO394">
        <v>54269.68</v>
      </c>
    </row>
    <row r="395" spans="33:41" x14ac:dyDescent="0.25">
      <c r="AG395">
        <f>YEAR(CF[[#This Row],[Fecha]])</f>
        <v>2020</v>
      </c>
      <c r="AH395">
        <f>MONTH(CF[[#This Row],[Fecha]])</f>
        <v>12</v>
      </c>
      <c r="AI395">
        <f>WEEKNUM(CF[[#This Row],[Fecha]],2)</f>
        <v>49</v>
      </c>
      <c r="AJ395" s="25">
        <v>44166</v>
      </c>
      <c r="AK395" t="s">
        <v>95</v>
      </c>
      <c r="AL395" t="s">
        <v>88</v>
      </c>
      <c r="AM395" t="s">
        <v>128</v>
      </c>
      <c r="AN395">
        <v>10</v>
      </c>
      <c r="AO395">
        <v>81798.11</v>
      </c>
    </row>
    <row r="396" spans="33:41" x14ac:dyDescent="0.25">
      <c r="AG396">
        <f>YEAR(CF[[#This Row],[Fecha]])</f>
        <v>2018</v>
      </c>
      <c r="AH396">
        <f>MONTH(CF[[#This Row],[Fecha]])</f>
        <v>1</v>
      </c>
      <c r="AI396">
        <f>WEEKNUM(CF[[#This Row],[Fecha]],2)</f>
        <v>1</v>
      </c>
      <c r="AJ396" s="25">
        <v>43101</v>
      </c>
      <c r="AK396" t="s">
        <v>95</v>
      </c>
      <c r="AL396" t="s">
        <v>90</v>
      </c>
      <c r="AM396" t="s">
        <v>128</v>
      </c>
      <c r="AN396">
        <v>21</v>
      </c>
      <c r="AO396">
        <v>116327.09000000001</v>
      </c>
    </row>
    <row r="397" spans="33:41" x14ac:dyDescent="0.25">
      <c r="AG397">
        <f>YEAR(CF[[#This Row],[Fecha]])</f>
        <v>2018</v>
      </c>
      <c r="AH397">
        <f>MONTH(CF[[#This Row],[Fecha]])</f>
        <v>2</v>
      </c>
      <c r="AI397">
        <f>WEEKNUM(CF[[#This Row],[Fecha]],2)</f>
        <v>5</v>
      </c>
      <c r="AJ397" s="25">
        <v>43132</v>
      </c>
      <c r="AK397" t="s">
        <v>95</v>
      </c>
      <c r="AL397" t="s">
        <v>90</v>
      </c>
      <c r="AM397" t="s">
        <v>128</v>
      </c>
      <c r="AN397">
        <v>16.03</v>
      </c>
      <c r="AO397">
        <v>87462.950000000012</v>
      </c>
    </row>
    <row r="398" spans="33:41" x14ac:dyDescent="0.25">
      <c r="AG398">
        <f>YEAR(CF[[#This Row],[Fecha]])</f>
        <v>2018</v>
      </c>
      <c r="AH398">
        <f>MONTH(CF[[#This Row],[Fecha]])</f>
        <v>3</v>
      </c>
      <c r="AI398">
        <f>WEEKNUM(CF[[#This Row],[Fecha]],2)</f>
        <v>9</v>
      </c>
      <c r="AJ398" s="25">
        <v>43160</v>
      </c>
      <c r="AK398" t="s">
        <v>95</v>
      </c>
      <c r="AL398" t="s">
        <v>90</v>
      </c>
      <c r="AM398" t="s">
        <v>128</v>
      </c>
      <c r="AN398">
        <v>18</v>
      </c>
      <c r="AO398">
        <v>102706.26000000001</v>
      </c>
    </row>
    <row r="399" spans="33:41" x14ac:dyDescent="0.25">
      <c r="AG399">
        <f>YEAR(CF[[#This Row],[Fecha]])</f>
        <v>2018</v>
      </c>
      <c r="AH399">
        <f>MONTH(CF[[#This Row],[Fecha]])</f>
        <v>4</v>
      </c>
      <c r="AI399">
        <f>WEEKNUM(CF[[#This Row],[Fecha]],2)</f>
        <v>13</v>
      </c>
      <c r="AJ399" s="25">
        <v>43191</v>
      </c>
      <c r="AK399" t="s">
        <v>95</v>
      </c>
      <c r="AL399" t="s">
        <v>90</v>
      </c>
      <c r="AM399" t="s">
        <v>128</v>
      </c>
      <c r="AN399">
        <v>19</v>
      </c>
      <c r="AO399">
        <v>114102.75</v>
      </c>
    </row>
    <row r="400" spans="33:41" x14ac:dyDescent="0.25">
      <c r="AG400">
        <f>YEAR(CF[[#This Row],[Fecha]])</f>
        <v>2018</v>
      </c>
      <c r="AH400">
        <f>MONTH(CF[[#This Row],[Fecha]])</f>
        <v>5</v>
      </c>
      <c r="AI400">
        <f>WEEKNUM(CF[[#This Row],[Fecha]],2)</f>
        <v>18</v>
      </c>
      <c r="AJ400" s="25">
        <v>43221</v>
      </c>
      <c r="AK400" t="s">
        <v>95</v>
      </c>
      <c r="AL400" t="s">
        <v>90</v>
      </c>
      <c r="AM400" t="s">
        <v>128</v>
      </c>
      <c r="AN400">
        <v>15</v>
      </c>
      <c r="AO400">
        <v>97316.069999999992</v>
      </c>
    </row>
    <row r="401" spans="33:41" x14ac:dyDescent="0.25">
      <c r="AG401">
        <f>YEAR(CF[[#This Row],[Fecha]])</f>
        <v>2018</v>
      </c>
      <c r="AH401">
        <f>MONTH(CF[[#This Row],[Fecha]])</f>
        <v>6</v>
      </c>
      <c r="AI401">
        <f>WEEKNUM(CF[[#This Row],[Fecha]],2)</f>
        <v>22</v>
      </c>
      <c r="AJ401" s="25">
        <v>43252</v>
      </c>
      <c r="AK401" t="s">
        <v>95</v>
      </c>
      <c r="AL401" t="s">
        <v>90</v>
      </c>
      <c r="AM401" t="s">
        <v>128</v>
      </c>
      <c r="AN401">
        <v>16</v>
      </c>
      <c r="AO401">
        <v>103408.28</v>
      </c>
    </row>
    <row r="402" spans="33:41" x14ac:dyDescent="0.25">
      <c r="AG402">
        <f>YEAR(CF[[#This Row],[Fecha]])</f>
        <v>2018</v>
      </c>
      <c r="AH402">
        <f>MONTH(CF[[#This Row],[Fecha]])</f>
        <v>7</v>
      </c>
      <c r="AI402">
        <f>WEEKNUM(CF[[#This Row],[Fecha]],2)</f>
        <v>26</v>
      </c>
      <c r="AJ402" s="25">
        <v>43282</v>
      </c>
      <c r="AK402" t="s">
        <v>95</v>
      </c>
      <c r="AL402" t="s">
        <v>90</v>
      </c>
      <c r="AM402" t="s">
        <v>128</v>
      </c>
      <c r="AN402">
        <v>19</v>
      </c>
      <c r="AO402">
        <v>125744.59</v>
      </c>
    </row>
    <row r="403" spans="33:41" x14ac:dyDescent="0.25">
      <c r="AG403">
        <f>YEAR(CF[[#This Row],[Fecha]])</f>
        <v>2018</v>
      </c>
      <c r="AH403">
        <f>MONTH(CF[[#This Row],[Fecha]])</f>
        <v>8</v>
      </c>
      <c r="AI403">
        <f>WEEKNUM(CF[[#This Row],[Fecha]],2)</f>
        <v>31</v>
      </c>
      <c r="AJ403" s="25">
        <v>43313</v>
      </c>
      <c r="AK403" t="s">
        <v>95</v>
      </c>
      <c r="AL403" t="s">
        <v>90</v>
      </c>
      <c r="AM403" t="s">
        <v>128</v>
      </c>
      <c r="AN403">
        <v>16</v>
      </c>
      <c r="AO403">
        <v>101221.35</v>
      </c>
    </row>
    <row r="404" spans="33:41" x14ac:dyDescent="0.25">
      <c r="AG404">
        <f>YEAR(CF[[#This Row],[Fecha]])</f>
        <v>2018</v>
      </c>
      <c r="AH404">
        <f>MONTH(CF[[#This Row],[Fecha]])</f>
        <v>9</v>
      </c>
      <c r="AI404">
        <f>WEEKNUM(CF[[#This Row],[Fecha]],2)</f>
        <v>35</v>
      </c>
      <c r="AJ404" s="25">
        <v>43344</v>
      </c>
      <c r="AK404" t="s">
        <v>95</v>
      </c>
      <c r="AL404" t="s">
        <v>90</v>
      </c>
      <c r="AM404" t="s">
        <v>128</v>
      </c>
      <c r="AN404">
        <v>14</v>
      </c>
      <c r="AO404">
        <v>85968.58</v>
      </c>
    </row>
    <row r="405" spans="33:41" x14ac:dyDescent="0.25">
      <c r="AG405">
        <f>YEAR(CF[[#This Row],[Fecha]])</f>
        <v>2018</v>
      </c>
      <c r="AH405">
        <f>MONTH(CF[[#This Row],[Fecha]])</f>
        <v>10</v>
      </c>
      <c r="AI405">
        <f>WEEKNUM(CF[[#This Row],[Fecha]],2)</f>
        <v>40</v>
      </c>
      <c r="AJ405" s="25">
        <v>43374</v>
      </c>
      <c r="AK405" t="s">
        <v>95</v>
      </c>
      <c r="AL405" t="s">
        <v>90</v>
      </c>
      <c r="AM405" t="s">
        <v>128</v>
      </c>
      <c r="AN405">
        <v>20</v>
      </c>
      <c r="AO405">
        <v>118876.06</v>
      </c>
    </row>
    <row r="406" spans="33:41" x14ac:dyDescent="0.25">
      <c r="AG406">
        <f>YEAR(CF[[#This Row],[Fecha]])</f>
        <v>2018</v>
      </c>
      <c r="AH406">
        <f>MONTH(CF[[#This Row],[Fecha]])</f>
        <v>11</v>
      </c>
      <c r="AI406">
        <f>WEEKNUM(CF[[#This Row],[Fecha]],2)</f>
        <v>44</v>
      </c>
      <c r="AJ406" s="25">
        <v>43405</v>
      </c>
      <c r="AK406" t="s">
        <v>95</v>
      </c>
      <c r="AL406" t="s">
        <v>90</v>
      </c>
      <c r="AM406" t="s">
        <v>128</v>
      </c>
      <c r="AN406">
        <v>16</v>
      </c>
      <c r="AO406">
        <v>98180.46</v>
      </c>
    </row>
    <row r="407" spans="33:41" x14ac:dyDescent="0.25">
      <c r="AG407">
        <f>YEAR(CF[[#This Row],[Fecha]])</f>
        <v>2018</v>
      </c>
      <c r="AH407">
        <f>MONTH(CF[[#This Row],[Fecha]])</f>
        <v>12</v>
      </c>
      <c r="AI407">
        <f>WEEKNUM(CF[[#This Row],[Fecha]],2)</f>
        <v>48</v>
      </c>
      <c r="AJ407" s="25">
        <v>43435</v>
      </c>
      <c r="AK407" t="s">
        <v>95</v>
      </c>
      <c r="AL407" t="s">
        <v>90</v>
      </c>
      <c r="AM407" t="s">
        <v>128</v>
      </c>
      <c r="AN407">
        <v>20</v>
      </c>
      <c r="AO407">
        <v>126503.29000000001</v>
      </c>
    </row>
    <row r="408" spans="33:41" x14ac:dyDescent="0.25">
      <c r="AG408">
        <f>YEAR(CF[[#This Row],[Fecha]])</f>
        <v>2019</v>
      </c>
      <c r="AH408">
        <f>MONTH(CF[[#This Row],[Fecha]])</f>
        <v>1</v>
      </c>
      <c r="AI408">
        <f>WEEKNUM(CF[[#This Row],[Fecha]],2)</f>
        <v>1</v>
      </c>
      <c r="AJ408" s="25">
        <v>43466</v>
      </c>
      <c r="AK408" t="s">
        <v>95</v>
      </c>
      <c r="AL408" t="s">
        <v>90</v>
      </c>
      <c r="AM408" t="s">
        <v>128</v>
      </c>
      <c r="AN408">
        <v>16</v>
      </c>
      <c r="AO408">
        <v>102314.33</v>
      </c>
    </row>
    <row r="409" spans="33:41" x14ac:dyDescent="0.25">
      <c r="AG409">
        <f>YEAR(CF[[#This Row],[Fecha]])</f>
        <v>2019</v>
      </c>
      <c r="AH409">
        <f>MONTH(CF[[#This Row],[Fecha]])</f>
        <v>2</v>
      </c>
      <c r="AI409">
        <f>WEEKNUM(CF[[#This Row],[Fecha]],2)</f>
        <v>5</v>
      </c>
      <c r="AJ409" s="25">
        <v>43497</v>
      </c>
      <c r="AK409" t="s">
        <v>95</v>
      </c>
      <c r="AL409" t="s">
        <v>90</v>
      </c>
      <c r="AM409" t="s">
        <v>128</v>
      </c>
      <c r="AN409">
        <v>17</v>
      </c>
      <c r="AO409">
        <v>111329.79000000001</v>
      </c>
    </row>
    <row r="410" spans="33:41" x14ac:dyDescent="0.25">
      <c r="AG410">
        <f>YEAR(CF[[#This Row],[Fecha]])</f>
        <v>2019</v>
      </c>
      <c r="AH410">
        <f>MONTH(CF[[#This Row],[Fecha]])</f>
        <v>3</v>
      </c>
      <c r="AI410">
        <f>WEEKNUM(CF[[#This Row],[Fecha]],2)</f>
        <v>9</v>
      </c>
      <c r="AJ410" s="25">
        <v>43525</v>
      </c>
      <c r="AK410" t="s">
        <v>95</v>
      </c>
      <c r="AL410" t="s">
        <v>90</v>
      </c>
      <c r="AM410" t="s">
        <v>128</v>
      </c>
      <c r="AN410">
        <v>18</v>
      </c>
      <c r="AO410">
        <v>111909.17</v>
      </c>
    </row>
    <row r="411" spans="33:41" x14ac:dyDescent="0.25">
      <c r="AG411">
        <f>YEAR(CF[[#This Row],[Fecha]])</f>
        <v>2019</v>
      </c>
      <c r="AH411">
        <f>MONTH(CF[[#This Row],[Fecha]])</f>
        <v>4</v>
      </c>
      <c r="AI411">
        <f>WEEKNUM(CF[[#This Row],[Fecha]],2)</f>
        <v>14</v>
      </c>
      <c r="AJ411" s="25">
        <v>43556</v>
      </c>
      <c r="AK411" t="s">
        <v>95</v>
      </c>
      <c r="AL411" t="s">
        <v>90</v>
      </c>
      <c r="AM411" t="s">
        <v>128</v>
      </c>
      <c r="AN411">
        <v>21</v>
      </c>
      <c r="AO411">
        <v>139096.07</v>
      </c>
    </row>
    <row r="412" spans="33:41" x14ac:dyDescent="0.25">
      <c r="AG412">
        <f>YEAR(CF[[#This Row],[Fecha]])</f>
        <v>2019</v>
      </c>
      <c r="AH412">
        <f>MONTH(CF[[#This Row],[Fecha]])</f>
        <v>5</v>
      </c>
      <c r="AI412">
        <f>WEEKNUM(CF[[#This Row],[Fecha]],2)</f>
        <v>18</v>
      </c>
      <c r="AJ412" s="25">
        <v>43586</v>
      </c>
      <c r="AK412" t="s">
        <v>95</v>
      </c>
      <c r="AL412" t="s">
        <v>90</v>
      </c>
      <c r="AM412" t="s">
        <v>128</v>
      </c>
      <c r="AN412">
        <v>16</v>
      </c>
      <c r="AO412">
        <v>103031.45</v>
      </c>
    </row>
    <row r="413" spans="33:41" x14ac:dyDescent="0.25">
      <c r="AG413">
        <f>YEAR(CF[[#This Row],[Fecha]])</f>
        <v>2019</v>
      </c>
      <c r="AH413">
        <f>MONTH(CF[[#This Row],[Fecha]])</f>
        <v>6</v>
      </c>
      <c r="AI413">
        <f>WEEKNUM(CF[[#This Row],[Fecha]],2)</f>
        <v>22</v>
      </c>
      <c r="AJ413" s="25">
        <v>43617</v>
      </c>
      <c r="AK413" t="s">
        <v>95</v>
      </c>
      <c r="AL413" t="s">
        <v>90</v>
      </c>
      <c r="AM413" t="s">
        <v>128</v>
      </c>
      <c r="AN413">
        <v>17</v>
      </c>
      <c r="AO413">
        <v>112445.81</v>
      </c>
    </row>
    <row r="414" spans="33:41" x14ac:dyDescent="0.25">
      <c r="AG414">
        <f>YEAR(CF[[#This Row],[Fecha]])</f>
        <v>2019</v>
      </c>
      <c r="AH414">
        <f>MONTH(CF[[#This Row],[Fecha]])</f>
        <v>7</v>
      </c>
      <c r="AI414">
        <f>WEEKNUM(CF[[#This Row],[Fecha]],2)</f>
        <v>27</v>
      </c>
      <c r="AJ414" s="25">
        <v>43647</v>
      </c>
      <c r="AK414" t="s">
        <v>95</v>
      </c>
      <c r="AL414" t="s">
        <v>90</v>
      </c>
      <c r="AM414" t="s">
        <v>128</v>
      </c>
      <c r="AN414">
        <v>19</v>
      </c>
      <c r="AO414">
        <v>127283.84</v>
      </c>
    </row>
    <row r="415" spans="33:41" x14ac:dyDescent="0.25">
      <c r="AG415">
        <f>YEAR(CF[[#This Row],[Fecha]])</f>
        <v>2019</v>
      </c>
      <c r="AH415">
        <f>MONTH(CF[[#This Row],[Fecha]])</f>
        <v>8</v>
      </c>
      <c r="AI415">
        <f>WEEKNUM(CF[[#This Row],[Fecha]],2)</f>
        <v>31</v>
      </c>
      <c r="AJ415" s="25">
        <v>43678</v>
      </c>
      <c r="AK415" t="s">
        <v>95</v>
      </c>
      <c r="AL415" t="s">
        <v>90</v>
      </c>
      <c r="AM415" t="s">
        <v>128</v>
      </c>
      <c r="AN415">
        <v>17</v>
      </c>
      <c r="AO415">
        <v>117507.18</v>
      </c>
    </row>
    <row r="416" spans="33:41" x14ac:dyDescent="0.25">
      <c r="AG416">
        <f>YEAR(CF[[#This Row],[Fecha]])</f>
        <v>2019</v>
      </c>
      <c r="AH416">
        <f>MONTH(CF[[#This Row],[Fecha]])</f>
        <v>9</v>
      </c>
      <c r="AI416">
        <f>WEEKNUM(CF[[#This Row],[Fecha]],2)</f>
        <v>35</v>
      </c>
      <c r="AJ416" s="25">
        <v>43709</v>
      </c>
      <c r="AK416" t="s">
        <v>95</v>
      </c>
      <c r="AL416" t="s">
        <v>90</v>
      </c>
      <c r="AM416" t="s">
        <v>128</v>
      </c>
      <c r="AN416">
        <v>19</v>
      </c>
      <c r="AO416">
        <v>131325.69</v>
      </c>
    </row>
    <row r="417" spans="33:41" x14ac:dyDescent="0.25">
      <c r="AG417">
        <f>YEAR(CF[[#This Row],[Fecha]])</f>
        <v>2019</v>
      </c>
      <c r="AH417">
        <f>MONTH(CF[[#This Row],[Fecha]])</f>
        <v>10</v>
      </c>
      <c r="AI417">
        <f>WEEKNUM(CF[[#This Row],[Fecha]],2)</f>
        <v>40</v>
      </c>
      <c r="AJ417" s="25">
        <v>43739</v>
      </c>
      <c r="AK417" t="s">
        <v>95</v>
      </c>
      <c r="AL417" t="s">
        <v>90</v>
      </c>
      <c r="AM417" t="s">
        <v>128</v>
      </c>
      <c r="AN417">
        <v>20</v>
      </c>
      <c r="AO417">
        <v>137414.35999999999</v>
      </c>
    </row>
    <row r="418" spans="33:41" x14ac:dyDescent="0.25">
      <c r="AG418">
        <f>YEAR(CF[[#This Row],[Fecha]])</f>
        <v>2019</v>
      </c>
      <c r="AH418">
        <f>MONTH(CF[[#This Row],[Fecha]])</f>
        <v>11</v>
      </c>
      <c r="AI418">
        <f>WEEKNUM(CF[[#This Row],[Fecha]],2)</f>
        <v>44</v>
      </c>
      <c r="AJ418" s="25">
        <v>43770</v>
      </c>
      <c r="AK418" t="s">
        <v>95</v>
      </c>
      <c r="AL418" t="s">
        <v>90</v>
      </c>
      <c r="AM418" t="s">
        <v>128</v>
      </c>
      <c r="AN418">
        <v>19</v>
      </c>
      <c r="AO418">
        <v>127729.94</v>
      </c>
    </row>
    <row r="419" spans="33:41" x14ac:dyDescent="0.25">
      <c r="AG419">
        <f>YEAR(CF[[#This Row],[Fecha]])</f>
        <v>2019</v>
      </c>
      <c r="AH419">
        <f>MONTH(CF[[#This Row],[Fecha]])</f>
        <v>12</v>
      </c>
      <c r="AI419">
        <f>WEEKNUM(CF[[#This Row],[Fecha]],2)</f>
        <v>48</v>
      </c>
      <c r="AJ419" s="25">
        <v>43800</v>
      </c>
      <c r="AK419" t="s">
        <v>95</v>
      </c>
      <c r="AL419" t="s">
        <v>90</v>
      </c>
      <c r="AM419" t="s">
        <v>128</v>
      </c>
      <c r="AN419">
        <v>19</v>
      </c>
      <c r="AO419">
        <v>127719.75</v>
      </c>
    </row>
    <row r="420" spans="33:41" x14ac:dyDescent="0.25">
      <c r="AG420">
        <f>YEAR(CF[[#This Row],[Fecha]])</f>
        <v>2020</v>
      </c>
      <c r="AH420">
        <f>MONTH(CF[[#This Row],[Fecha]])</f>
        <v>1</v>
      </c>
      <c r="AI420">
        <f>WEEKNUM(CF[[#This Row],[Fecha]],2)</f>
        <v>1</v>
      </c>
      <c r="AJ420" s="25">
        <v>43831</v>
      </c>
      <c r="AK420" t="s">
        <v>95</v>
      </c>
      <c r="AL420" t="s">
        <v>90</v>
      </c>
      <c r="AM420" t="s">
        <v>128</v>
      </c>
      <c r="AN420">
        <v>27</v>
      </c>
      <c r="AO420">
        <v>178702.49</v>
      </c>
    </row>
    <row r="421" spans="33:41" x14ac:dyDescent="0.25">
      <c r="AG421">
        <f>YEAR(CF[[#This Row],[Fecha]])</f>
        <v>2020</v>
      </c>
      <c r="AH421">
        <f>MONTH(CF[[#This Row],[Fecha]])</f>
        <v>2</v>
      </c>
      <c r="AI421">
        <f>WEEKNUM(CF[[#This Row],[Fecha]],2)</f>
        <v>5</v>
      </c>
      <c r="AJ421" s="25">
        <v>43862</v>
      </c>
      <c r="AK421" t="s">
        <v>95</v>
      </c>
      <c r="AL421" t="s">
        <v>90</v>
      </c>
      <c r="AM421" t="s">
        <v>128</v>
      </c>
      <c r="AN421">
        <v>21</v>
      </c>
      <c r="AO421">
        <v>138841.24</v>
      </c>
    </row>
    <row r="422" spans="33:41" x14ac:dyDescent="0.25">
      <c r="AG422">
        <f>YEAR(CF[[#This Row],[Fecha]])</f>
        <v>2020</v>
      </c>
      <c r="AH422">
        <f>MONTH(CF[[#This Row],[Fecha]])</f>
        <v>3</v>
      </c>
      <c r="AI422">
        <f>WEEKNUM(CF[[#This Row],[Fecha]],2)</f>
        <v>9</v>
      </c>
      <c r="AJ422" s="25">
        <v>43891</v>
      </c>
      <c r="AK422" t="s">
        <v>95</v>
      </c>
      <c r="AL422" t="s">
        <v>90</v>
      </c>
      <c r="AM422" t="s">
        <v>128</v>
      </c>
      <c r="AN422">
        <v>26</v>
      </c>
      <c r="AO422">
        <v>173155.03999999998</v>
      </c>
    </row>
    <row r="423" spans="33:41" x14ac:dyDescent="0.25">
      <c r="AG423">
        <f>YEAR(CF[[#This Row],[Fecha]])</f>
        <v>2020</v>
      </c>
      <c r="AH423">
        <f>MONTH(CF[[#This Row],[Fecha]])</f>
        <v>4</v>
      </c>
      <c r="AI423">
        <f>WEEKNUM(CF[[#This Row],[Fecha]],2)</f>
        <v>14</v>
      </c>
      <c r="AJ423" s="25">
        <v>43922</v>
      </c>
      <c r="AK423" t="s">
        <v>95</v>
      </c>
      <c r="AL423" t="s">
        <v>90</v>
      </c>
      <c r="AM423" t="s">
        <v>128</v>
      </c>
      <c r="AN423">
        <v>21.5</v>
      </c>
      <c r="AO423">
        <v>152573.19</v>
      </c>
    </row>
    <row r="424" spans="33:41" x14ac:dyDescent="0.25">
      <c r="AG424">
        <f>YEAR(CF[[#This Row],[Fecha]])</f>
        <v>2020</v>
      </c>
      <c r="AH424">
        <f>MONTH(CF[[#This Row],[Fecha]])</f>
        <v>5</v>
      </c>
      <c r="AI424">
        <f>WEEKNUM(CF[[#This Row],[Fecha]],2)</f>
        <v>18</v>
      </c>
      <c r="AJ424" s="25">
        <v>43952</v>
      </c>
      <c r="AK424" t="s">
        <v>95</v>
      </c>
      <c r="AL424" t="s">
        <v>90</v>
      </c>
      <c r="AM424" t="s">
        <v>128</v>
      </c>
      <c r="AN424">
        <v>19</v>
      </c>
      <c r="AO424">
        <v>142265.87</v>
      </c>
    </row>
    <row r="425" spans="33:41" x14ac:dyDescent="0.25">
      <c r="AG425">
        <f>YEAR(CF[[#This Row],[Fecha]])</f>
        <v>2020</v>
      </c>
      <c r="AH425">
        <f>MONTH(CF[[#This Row],[Fecha]])</f>
        <v>6</v>
      </c>
      <c r="AI425">
        <f>WEEKNUM(CF[[#This Row],[Fecha]],2)</f>
        <v>23</v>
      </c>
      <c r="AJ425" s="25">
        <v>43983</v>
      </c>
      <c r="AK425" t="s">
        <v>95</v>
      </c>
      <c r="AL425" t="s">
        <v>90</v>
      </c>
      <c r="AM425" t="s">
        <v>128</v>
      </c>
      <c r="AN425">
        <v>27</v>
      </c>
      <c r="AO425">
        <v>2180506.2700000005</v>
      </c>
    </row>
    <row r="426" spans="33:41" x14ac:dyDescent="0.25">
      <c r="AG426">
        <f>YEAR(CF[[#This Row],[Fecha]])</f>
        <v>2020</v>
      </c>
      <c r="AH426">
        <f>MONTH(CF[[#This Row],[Fecha]])</f>
        <v>7</v>
      </c>
      <c r="AI426">
        <f>WEEKNUM(CF[[#This Row],[Fecha]],2)</f>
        <v>27</v>
      </c>
      <c r="AJ426" s="25">
        <v>44013</v>
      </c>
      <c r="AK426" t="s">
        <v>95</v>
      </c>
      <c r="AL426" t="s">
        <v>90</v>
      </c>
      <c r="AM426" t="s">
        <v>128</v>
      </c>
      <c r="AN426">
        <v>21</v>
      </c>
      <c r="AO426">
        <v>150273.59</v>
      </c>
    </row>
    <row r="427" spans="33:41" x14ac:dyDescent="0.25">
      <c r="AG427">
        <f>YEAR(CF[[#This Row],[Fecha]])</f>
        <v>2020</v>
      </c>
      <c r="AH427">
        <f>MONTH(CF[[#This Row],[Fecha]])</f>
        <v>8</v>
      </c>
      <c r="AI427">
        <f>WEEKNUM(CF[[#This Row],[Fecha]],2)</f>
        <v>31</v>
      </c>
      <c r="AJ427" s="25">
        <v>44044</v>
      </c>
      <c r="AK427" t="s">
        <v>95</v>
      </c>
      <c r="AL427" t="s">
        <v>90</v>
      </c>
      <c r="AM427" t="s">
        <v>128</v>
      </c>
      <c r="AN427">
        <v>13</v>
      </c>
      <c r="AO427">
        <v>96925.109999999986</v>
      </c>
    </row>
    <row r="428" spans="33:41" x14ac:dyDescent="0.25">
      <c r="AG428">
        <f>YEAR(CF[[#This Row],[Fecha]])</f>
        <v>2020</v>
      </c>
      <c r="AH428">
        <f>MONTH(CF[[#This Row],[Fecha]])</f>
        <v>9</v>
      </c>
      <c r="AI428">
        <f>WEEKNUM(CF[[#This Row],[Fecha]],2)</f>
        <v>36</v>
      </c>
      <c r="AJ428" s="25">
        <v>44075</v>
      </c>
      <c r="AK428" t="s">
        <v>95</v>
      </c>
      <c r="AL428" t="s">
        <v>90</v>
      </c>
      <c r="AM428" t="s">
        <v>128</v>
      </c>
      <c r="AN428">
        <v>23</v>
      </c>
      <c r="AO428">
        <v>170413.87</v>
      </c>
    </row>
    <row r="429" spans="33:41" x14ac:dyDescent="0.25">
      <c r="AG429">
        <f>YEAR(CF[[#This Row],[Fecha]])</f>
        <v>2020</v>
      </c>
      <c r="AH429">
        <f>MONTH(CF[[#This Row],[Fecha]])</f>
        <v>10</v>
      </c>
      <c r="AI429">
        <f>WEEKNUM(CF[[#This Row],[Fecha]],2)</f>
        <v>40</v>
      </c>
      <c r="AJ429" s="25">
        <v>44105</v>
      </c>
      <c r="AK429" t="s">
        <v>95</v>
      </c>
      <c r="AL429" t="s">
        <v>90</v>
      </c>
      <c r="AM429" t="s">
        <v>128</v>
      </c>
      <c r="AN429">
        <v>20</v>
      </c>
      <c r="AO429">
        <v>149467.62</v>
      </c>
    </row>
    <row r="430" spans="33:41" x14ac:dyDescent="0.25">
      <c r="AG430">
        <f>YEAR(CF[[#This Row],[Fecha]])</f>
        <v>2020</v>
      </c>
      <c r="AH430">
        <f>MONTH(CF[[#This Row],[Fecha]])</f>
        <v>11</v>
      </c>
      <c r="AI430">
        <f>WEEKNUM(CF[[#This Row],[Fecha]],2)</f>
        <v>44</v>
      </c>
      <c r="AJ430" s="25">
        <v>44136</v>
      </c>
      <c r="AK430" t="s">
        <v>95</v>
      </c>
      <c r="AL430" t="s">
        <v>90</v>
      </c>
      <c r="AM430" t="s">
        <v>128</v>
      </c>
      <c r="AN430">
        <v>19</v>
      </c>
      <c r="AO430">
        <v>147614.68</v>
      </c>
    </row>
    <row r="431" spans="33:41" x14ac:dyDescent="0.25">
      <c r="AG431">
        <f>YEAR(CF[[#This Row],[Fecha]])</f>
        <v>2020</v>
      </c>
      <c r="AH431">
        <f>MONTH(CF[[#This Row],[Fecha]])</f>
        <v>12</v>
      </c>
      <c r="AI431">
        <f>WEEKNUM(CF[[#This Row],[Fecha]],2)</f>
        <v>49</v>
      </c>
      <c r="AJ431" s="25">
        <v>44166</v>
      </c>
      <c r="AK431" t="s">
        <v>95</v>
      </c>
      <c r="AL431" t="s">
        <v>90</v>
      </c>
      <c r="AM431" t="s">
        <v>128</v>
      </c>
      <c r="AN431">
        <v>23</v>
      </c>
      <c r="AO431">
        <v>188059.11</v>
      </c>
    </row>
    <row r="432" spans="33:41" x14ac:dyDescent="0.25">
      <c r="AG432">
        <f>YEAR(CF[[#This Row],[Fecha]])</f>
        <v>2019</v>
      </c>
      <c r="AH432">
        <f>MONTH(CF[[#This Row],[Fecha]])</f>
        <v>5</v>
      </c>
      <c r="AI432">
        <f>WEEKNUM(CF[[#This Row],[Fecha]],2)</f>
        <v>18</v>
      </c>
      <c r="AJ432" s="25">
        <v>43586</v>
      </c>
      <c r="AK432" t="s">
        <v>95</v>
      </c>
      <c r="AL432" t="s">
        <v>92</v>
      </c>
      <c r="AM432" t="s">
        <v>128</v>
      </c>
      <c r="AN432">
        <v>1</v>
      </c>
      <c r="AO432">
        <v>6513.07</v>
      </c>
    </row>
    <row r="433" spans="33:41" x14ac:dyDescent="0.25">
      <c r="AG433">
        <f>YEAR(CF[[#This Row],[Fecha]])</f>
        <v>2019</v>
      </c>
      <c r="AH433">
        <f>MONTH(CF[[#This Row],[Fecha]])</f>
        <v>6</v>
      </c>
      <c r="AI433">
        <f>WEEKNUM(CF[[#This Row],[Fecha]],2)</f>
        <v>22</v>
      </c>
      <c r="AJ433" s="25">
        <v>43617</v>
      </c>
      <c r="AK433" t="s">
        <v>95</v>
      </c>
      <c r="AL433" t="s">
        <v>92</v>
      </c>
      <c r="AM433" t="s">
        <v>128</v>
      </c>
      <c r="AN433">
        <v>5</v>
      </c>
      <c r="AO433">
        <v>33154.75</v>
      </c>
    </row>
    <row r="434" spans="33:41" x14ac:dyDescent="0.25">
      <c r="AG434">
        <f>YEAR(CF[[#This Row],[Fecha]])</f>
        <v>2019</v>
      </c>
      <c r="AH434">
        <f>MONTH(CF[[#This Row],[Fecha]])</f>
        <v>7</v>
      </c>
      <c r="AI434">
        <f>WEEKNUM(CF[[#This Row],[Fecha]],2)</f>
        <v>27</v>
      </c>
      <c r="AJ434" s="25">
        <v>43647</v>
      </c>
      <c r="AK434" t="s">
        <v>95</v>
      </c>
      <c r="AL434" t="s">
        <v>92</v>
      </c>
      <c r="AM434" t="s">
        <v>128</v>
      </c>
      <c r="AN434">
        <v>10</v>
      </c>
      <c r="AO434">
        <v>66995.860000000015</v>
      </c>
    </row>
    <row r="435" spans="33:41" x14ac:dyDescent="0.25">
      <c r="AG435">
        <f>YEAR(CF[[#This Row],[Fecha]])</f>
        <v>2019</v>
      </c>
      <c r="AH435">
        <f>MONTH(CF[[#This Row],[Fecha]])</f>
        <v>8</v>
      </c>
      <c r="AI435">
        <f>WEEKNUM(CF[[#This Row],[Fecha]],2)</f>
        <v>31</v>
      </c>
      <c r="AJ435" s="25">
        <v>43678</v>
      </c>
      <c r="AK435" t="s">
        <v>95</v>
      </c>
      <c r="AL435" t="s">
        <v>92</v>
      </c>
      <c r="AM435" t="s">
        <v>128</v>
      </c>
      <c r="AN435">
        <v>9</v>
      </c>
      <c r="AO435">
        <v>60571.01</v>
      </c>
    </row>
    <row r="436" spans="33:41" x14ac:dyDescent="0.25">
      <c r="AG436">
        <f>YEAR(CF[[#This Row],[Fecha]])</f>
        <v>2019</v>
      </c>
      <c r="AH436">
        <f>MONTH(CF[[#This Row],[Fecha]])</f>
        <v>9</v>
      </c>
      <c r="AI436">
        <f>WEEKNUM(CF[[#This Row],[Fecha]],2)</f>
        <v>35</v>
      </c>
      <c r="AJ436" s="25">
        <v>43709</v>
      </c>
      <c r="AK436" t="s">
        <v>95</v>
      </c>
      <c r="AL436" t="s">
        <v>92</v>
      </c>
      <c r="AM436" t="s">
        <v>128</v>
      </c>
      <c r="AN436">
        <v>7</v>
      </c>
      <c r="AO436">
        <v>47785.759999999995</v>
      </c>
    </row>
    <row r="437" spans="33:41" x14ac:dyDescent="0.25">
      <c r="AG437">
        <f>YEAR(CF[[#This Row],[Fecha]])</f>
        <v>2019</v>
      </c>
      <c r="AH437">
        <f>MONTH(CF[[#This Row],[Fecha]])</f>
        <v>10</v>
      </c>
      <c r="AI437">
        <f>WEEKNUM(CF[[#This Row],[Fecha]],2)</f>
        <v>40</v>
      </c>
      <c r="AJ437" s="25">
        <v>43739</v>
      </c>
      <c r="AK437" t="s">
        <v>95</v>
      </c>
      <c r="AL437" t="s">
        <v>92</v>
      </c>
      <c r="AM437" t="s">
        <v>128</v>
      </c>
      <c r="AN437">
        <v>9</v>
      </c>
      <c r="AO437">
        <v>61831.57</v>
      </c>
    </row>
    <row r="438" spans="33:41" x14ac:dyDescent="0.25">
      <c r="AG438">
        <f>YEAR(CF[[#This Row],[Fecha]])</f>
        <v>2019</v>
      </c>
      <c r="AH438">
        <f>MONTH(CF[[#This Row],[Fecha]])</f>
        <v>11</v>
      </c>
      <c r="AI438">
        <f>WEEKNUM(CF[[#This Row],[Fecha]],2)</f>
        <v>44</v>
      </c>
      <c r="AJ438" s="25">
        <v>43770</v>
      </c>
      <c r="AK438" t="s">
        <v>95</v>
      </c>
      <c r="AL438" t="s">
        <v>92</v>
      </c>
      <c r="AM438" t="s">
        <v>128</v>
      </c>
      <c r="AN438">
        <v>9</v>
      </c>
      <c r="AO438">
        <v>58366.71</v>
      </c>
    </row>
    <row r="439" spans="33:41" x14ac:dyDescent="0.25">
      <c r="AG439">
        <f>YEAR(CF[[#This Row],[Fecha]])</f>
        <v>2019</v>
      </c>
      <c r="AH439">
        <f>MONTH(CF[[#This Row],[Fecha]])</f>
        <v>12</v>
      </c>
      <c r="AI439">
        <f>WEEKNUM(CF[[#This Row],[Fecha]],2)</f>
        <v>48</v>
      </c>
      <c r="AJ439" s="25">
        <v>43800</v>
      </c>
      <c r="AK439" t="s">
        <v>95</v>
      </c>
      <c r="AL439" t="s">
        <v>92</v>
      </c>
      <c r="AM439" t="s">
        <v>128</v>
      </c>
      <c r="AN439">
        <v>13</v>
      </c>
      <c r="AO439">
        <v>87367.14</v>
      </c>
    </row>
    <row r="440" spans="33:41" x14ac:dyDescent="0.25">
      <c r="AG440">
        <f>YEAR(CF[[#This Row],[Fecha]])</f>
        <v>2020</v>
      </c>
      <c r="AH440">
        <f>MONTH(CF[[#This Row],[Fecha]])</f>
        <v>1</v>
      </c>
      <c r="AI440">
        <f>WEEKNUM(CF[[#This Row],[Fecha]],2)</f>
        <v>1</v>
      </c>
      <c r="AJ440" s="25">
        <v>43831</v>
      </c>
      <c r="AK440" t="s">
        <v>95</v>
      </c>
      <c r="AL440" t="s">
        <v>92</v>
      </c>
      <c r="AM440" t="s">
        <v>128</v>
      </c>
      <c r="AN440">
        <v>11</v>
      </c>
      <c r="AO440">
        <v>73235.350000000006</v>
      </c>
    </row>
    <row r="441" spans="33:41" x14ac:dyDescent="0.25">
      <c r="AG441">
        <f>YEAR(CF[[#This Row],[Fecha]])</f>
        <v>2020</v>
      </c>
      <c r="AH441">
        <f>MONTH(CF[[#This Row],[Fecha]])</f>
        <v>2</v>
      </c>
      <c r="AI441">
        <f>WEEKNUM(CF[[#This Row],[Fecha]],2)</f>
        <v>5</v>
      </c>
      <c r="AJ441" s="25">
        <v>43862</v>
      </c>
      <c r="AK441" t="s">
        <v>95</v>
      </c>
      <c r="AL441" t="s">
        <v>92</v>
      </c>
      <c r="AM441" t="s">
        <v>128</v>
      </c>
      <c r="AN441">
        <v>7</v>
      </c>
      <c r="AO441">
        <v>46032.65</v>
      </c>
    </row>
    <row r="442" spans="33:41" x14ac:dyDescent="0.25">
      <c r="AG442">
        <f>YEAR(CF[[#This Row],[Fecha]])</f>
        <v>2020</v>
      </c>
      <c r="AH442">
        <f>MONTH(CF[[#This Row],[Fecha]])</f>
        <v>3</v>
      </c>
      <c r="AI442">
        <f>WEEKNUM(CF[[#This Row],[Fecha]],2)</f>
        <v>9</v>
      </c>
      <c r="AJ442" s="25">
        <v>43891</v>
      </c>
      <c r="AK442" t="s">
        <v>95</v>
      </c>
      <c r="AL442" t="s">
        <v>92</v>
      </c>
      <c r="AM442" t="s">
        <v>128</v>
      </c>
      <c r="AN442">
        <v>16</v>
      </c>
      <c r="AO442">
        <v>106340.13</v>
      </c>
    </row>
    <row r="443" spans="33:41" x14ac:dyDescent="0.25">
      <c r="AG443">
        <f>YEAR(CF[[#This Row],[Fecha]])</f>
        <v>2020</v>
      </c>
      <c r="AH443">
        <f>MONTH(CF[[#This Row],[Fecha]])</f>
        <v>4</v>
      </c>
      <c r="AI443">
        <f>WEEKNUM(CF[[#This Row],[Fecha]],2)</f>
        <v>14</v>
      </c>
      <c r="AJ443" s="25">
        <v>43922</v>
      </c>
      <c r="AK443" t="s">
        <v>95</v>
      </c>
      <c r="AL443" t="s">
        <v>92</v>
      </c>
      <c r="AM443" t="s">
        <v>128</v>
      </c>
      <c r="AN443">
        <v>9</v>
      </c>
      <c r="AO443">
        <v>63937.880000000005</v>
      </c>
    </row>
    <row r="444" spans="33:41" x14ac:dyDescent="0.25">
      <c r="AG444">
        <f>YEAR(CF[[#This Row],[Fecha]])</f>
        <v>2020</v>
      </c>
      <c r="AH444">
        <f>MONTH(CF[[#This Row],[Fecha]])</f>
        <v>5</v>
      </c>
      <c r="AI444">
        <f>WEEKNUM(CF[[#This Row],[Fecha]],2)</f>
        <v>18</v>
      </c>
      <c r="AJ444" s="25">
        <v>43952</v>
      </c>
      <c r="AK444" t="s">
        <v>95</v>
      </c>
      <c r="AL444" t="s">
        <v>92</v>
      </c>
      <c r="AM444" t="s">
        <v>128</v>
      </c>
      <c r="AN444">
        <v>13</v>
      </c>
      <c r="AO444">
        <v>97650.28</v>
      </c>
    </row>
    <row r="445" spans="33:41" x14ac:dyDescent="0.25">
      <c r="AG445">
        <f>YEAR(CF[[#This Row],[Fecha]])</f>
        <v>2020</v>
      </c>
      <c r="AH445">
        <f>MONTH(CF[[#This Row],[Fecha]])</f>
        <v>6</v>
      </c>
      <c r="AI445">
        <f>WEEKNUM(CF[[#This Row],[Fecha]],2)</f>
        <v>23</v>
      </c>
      <c r="AJ445" s="25">
        <v>43983</v>
      </c>
      <c r="AK445" t="s">
        <v>95</v>
      </c>
      <c r="AL445" t="s">
        <v>92</v>
      </c>
      <c r="AM445" t="s">
        <v>128</v>
      </c>
      <c r="AN445">
        <v>19</v>
      </c>
      <c r="AO445">
        <v>1625912.39</v>
      </c>
    </row>
    <row r="446" spans="33:41" x14ac:dyDescent="0.25">
      <c r="AG446">
        <f>YEAR(CF[[#This Row],[Fecha]])</f>
        <v>2020</v>
      </c>
      <c r="AH446">
        <f>MONTH(CF[[#This Row],[Fecha]])</f>
        <v>7</v>
      </c>
      <c r="AI446">
        <f>WEEKNUM(CF[[#This Row],[Fecha]],2)</f>
        <v>27</v>
      </c>
      <c r="AJ446" s="25">
        <v>44013</v>
      </c>
      <c r="AK446" t="s">
        <v>95</v>
      </c>
      <c r="AL446" t="s">
        <v>92</v>
      </c>
      <c r="AM446" t="s">
        <v>128</v>
      </c>
      <c r="AN446">
        <v>19</v>
      </c>
      <c r="AO446">
        <v>141143.16</v>
      </c>
    </row>
    <row r="447" spans="33:41" x14ac:dyDescent="0.25">
      <c r="AG447">
        <f>YEAR(CF[[#This Row],[Fecha]])</f>
        <v>2020</v>
      </c>
      <c r="AH447">
        <f>MONTH(CF[[#This Row],[Fecha]])</f>
        <v>8</v>
      </c>
      <c r="AI447">
        <f>WEEKNUM(CF[[#This Row],[Fecha]],2)</f>
        <v>31</v>
      </c>
      <c r="AJ447" s="25">
        <v>44044</v>
      </c>
      <c r="AK447" t="s">
        <v>95</v>
      </c>
      <c r="AL447" t="s">
        <v>92</v>
      </c>
      <c r="AM447" t="s">
        <v>128</v>
      </c>
      <c r="AN447">
        <v>15</v>
      </c>
      <c r="AO447">
        <v>111784.42</v>
      </c>
    </row>
    <row r="448" spans="33:41" x14ac:dyDescent="0.25">
      <c r="AG448">
        <f>YEAR(CF[[#This Row],[Fecha]])</f>
        <v>2020</v>
      </c>
      <c r="AH448">
        <f>MONTH(CF[[#This Row],[Fecha]])</f>
        <v>9</v>
      </c>
      <c r="AI448">
        <f>WEEKNUM(CF[[#This Row],[Fecha]],2)</f>
        <v>36</v>
      </c>
      <c r="AJ448" s="25">
        <v>44075</v>
      </c>
      <c r="AK448" t="s">
        <v>95</v>
      </c>
      <c r="AL448" t="s">
        <v>92</v>
      </c>
      <c r="AM448" t="s">
        <v>128</v>
      </c>
      <c r="AN448">
        <v>17</v>
      </c>
      <c r="AO448">
        <v>125945.67</v>
      </c>
    </row>
    <row r="449" spans="33:41" x14ac:dyDescent="0.25">
      <c r="AG449">
        <f>YEAR(CF[[#This Row],[Fecha]])</f>
        <v>2020</v>
      </c>
      <c r="AH449">
        <f>MONTH(CF[[#This Row],[Fecha]])</f>
        <v>10</v>
      </c>
      <c r="AI449">
        <f>WEEKNUM(CF[[#This Row],[Fecha]],2)</f>
        <v>40</v>
      </c>
      <c r="AJ449" s="25">
        <v>44105</v>
      </c>
      <c r="AK449" t="s">
        <v>95</v>
      </c>
      <c r="AL449" t="s">
        <v>92</v>
      </c>
      <c r="AM449" t="s">
        <v>128</v>
      </c>
      <c r="AN449">
        <v>11</v>
      </c>
      <c r="AO449">
        <v>82198.81</v>
      </c>
    </row>
    <row r="450" spans="33:41" x14ac:dyDescent="0.25">
      <c r="AG450">
        <f>YEAR(CF[[#This Row],[Fecha]])</f>
        <v>2020</v>
      </c>
      <c r="AH450">
        <f>MONTH(CF[[#This Row],[Fecha]])</f>
        <v>11</v>
      </c>
      <c r="AI450">
        <f>WEEKNUM(CF[[#This Row],[Fecha]],2)</f>
        <v>44</v>
      </c>
      <c r="AJ450" s="25">
        <v>44136</v>
      </c>
      <c r="AK450" t="s">
        <v>95</v>
      </c>
      <c r="AL450" t="s">
        <v>92</v>
      </c>
      <c r="AM450" t="s">
        <v>128</v>
      </c>
      <c r="AN450">
        <v>11</v>
      </c>
      <c r="AO450">
        <v>85352.56</v>
      </c>
    </row>
    <row r="451" spans="33:41" x14ac:dyDescent="0.25">
      <c r="AG451">
        <f>YEAR(CF[[#This Row],[Fecha]])</f>
        <v>2020</v>
      </c>
      <c r="AH451">
        <f>MONTH(CF[[#This Row],[Fecha]])</f>
        <v>12</v>
      </c>
      <c r="AI451">
        <f>WEEKNUM(CF[[#This Row],[Fecha]],2)</f>
        <v>49</v>
      </c>
      <c r="AJ451" s="25">
        <v>44166</v>
      </c>
      <c r="AK451" t="s">
        <v>95</v>
      </c>
      <c r="AL451" t="s">
        <v>92</v>
      </c>
      <c r="AM451" t="s">
        <v>128</v>
      </c>
      <c r="AN451">
        <v>15</v>
      </c>
      <c r="AO451">
        <v>121730.98999999999</v>
      </c>
    </row>
    <row r="452" spans="33:41" x14ac:dyDescent="0.25">
      <c r="AG452">
        <f>YEAR(CF[[#This Row],[Fecha]])</f>
        <v>2018</v>
      </c>
      <c r="AH452">
        <f>MONTH(CF[[#This Row],[Fecha]])</f>
        <v>1</v>
      </c>
      <c r="AI452">
        <f>WEEKNUM(CF[[#This Row],[Fecha]],2)</f>
        <v>1</v>
      </c>
      <c r="AJ452" s="25">
        <v>43101</v>
      </c>
      <c r="AK452" t="s">
        <v>97</v>
      </c>
      <c r="AL452" t="s">
        <v>94</v>
      </c>
      <c r="AM452" t="s">
        <v>128</v>
      </c>
      <c r="AN452">
        <v>25</v>
      </c>
      <c r="AO452">
        <v>130677.83</v>
      </c>
    </row>
    <row r="453" spans="33:41" x14ac:dyDescent="0.25">
      <c r="AG453">
        <f>YEAR(CF[[#This Row],[Fecha]])</f>
        <v>2018</v>
      </c>
      <c r="AH453">
        <f>MONTH(CF[[#This Row],[Fecha]])</f>
        <v>2</v>
      </c>
      <c r="AI453">
        <f>WEEKNUM(CF[[#This Row],[Fecha]],2)</f>
        <v>5</v>
      </c>
      <c r="AJ453" s="25">
        <v>43132</v>
      </c>
      <c r="AK453" t="s">
        <v>97</v>
      </c>
      <c r="AL453" t="s">
        <v>94</v>
      </c>
      <c r="AM453" t="s">
        <v>128</v>
      </c>
      <c r="AN453">
        <v>12</v>
      </c>
      <c r="AO453">
        <v>62098.209999999992</v>
      </c>
    </row>
    <row r="454" spans="33:41" x14ac:dyDescent="0.25">
      <c r="AG454">
        <f>YEAR(CF[[#This Row],[Fecha]])</f>
        <v>2018</v>
      </c>
      <c r="AH454">
        <f>MONTH(CF[[#This Row],[Fecha]])</f>
        <v>3</v>
      </c>
      <c r="AI454">
        <f>WEEKNUM(CF[[#This Row],[Fecha]],2)</f>
        <v>9</v>
      </c>
      <c r="AJ454" s="25">
        <v>43160</v>
      </c>
      <c r="AK454" t="s">
        <v>97</v>
      </c>
      <c r="AL454" t="s">
        <v>94</v>
      </c>
      <c r="AM454" t="s">
        <v>128</v>
      </c>
      <c r="AN454">
        <v>18</v>
      </c>
      <c r="AO454">
        <v>99366.390000000014</v>
      </c>
    </row>
    <row r="455" spans="33:41" x14ac:dyDescent="0.25">
      <c r="AG455">
        <f>YEAR(CF[[#This Row],[Fecha]])</f>
        <v>2018</v>
      </c>
      <c r="AH455">
        <f>MONTH(CF[[#This Row],[Fecha]])</f>
        <v>4</v>
      </c>
      <c r="AI455">
        <f>WEEKNUM(CF[[#This Row],[Fecha]],2)</f>
        <v>13</v>
      </c>
      <c r="AJ455" s="25">
        <v>43191</v>
      </c>
      <c r="AK455" t="s">
        <v>97</v>
      </c>
      <c r="AL455" t="s">
        <v>94</v>
      </c>
      <c r="AM455" t="s">
        <v>128</v>
      </c>
      <c r="AN455">
        <v>27</v>
      </c>
      <c r="AO455">
        <v>155249.79999999999</v>
      </c>
    </row>
    <row r="456" spans="33:41" x14ac:dyDescent="0.25">
      <c r="AG456">
        <f>YEAR(CF[[#This Row],[Fecha]])</f>
        <v>2018</v>
      </c>
      <c r="AH456">
        <f>MONTH(CF[[#This Row],[Fecha]])</f>
        <v>5</v>
      </c>
      <c r="AI456">
        <f>WEEKNUM(CF[[#This Row],[Fecha]],2)</f>
        <v>18</v>
      </c>
      <c r="AJ456" s="25">
        <v>43221</v>
      </c>
      <c r="AK456" t="s">
        <v>97</v>
      </c>
      <c r="AL456" t="s">
        <v>94</v>
      </c>
      <c r="AM456" t="s">
        <v>128</v>
      </c>
      <c r="AN456">
        <v>12</v>
      </c>
      <c r="AO456">
        <v>69233.819999999992</v>
      </c>
    </row>
    <row r="457" spans="33:41" x14ac:dyDescent="0.25">
      <c r="AG457">
        <f>YEAR(CF[[#This Row],[Fecha]])</f>
        <v>2018</v>
      </c>
      <c r="AH457">
        <f>MONTH(CF[[#This Row],[Fecha]])</f>
        <v>6</v>
      </c>
      <c r="AI457">
        <f>WEEKNUM(CF[[#This Row],[Fecha]],2)</f>
        <v>22</v>
      </c>
      <c r="AJ457" s="25">
        <v>43252</v>
      </c>
      <c r="AK457" t="s">
        <v>97</v>
      </c>
      <c r="AL457" t="s">
        <v>94</v>
      </c>
      <c r="AM457" t="s">
        <v>128</v>
      </c>
      <c r="AN457">
        <v>16</v>
      </c>
      <c r="AO457">
        <v>96927.45</v>
      </c>
    </row>
    <row r="458" spans="33:41" x14ac:dyDescent="0.25">
      <c r="AG458">
        <f>YEAR(CF[[#This Row],[Fecha]])</f>
        <v>2018</v>
      </c>
      <c r="AH458">
        <f>MONTH(CF[[#This Row],[Fecha]])</f>
        <v>7</v>
      </c>
      <c r="AI458">
        <f>WEEKNUM(CF[[#This Row],[Fecha]],2)</f>
        <v>26</v>
      </c>
      <c r="AJ458" s="25">
        <v>43282</v>
      </c>
      <c r="AK458" t="s">
        <v>97</v>
      </c>
      <c r="AL458" t="s">
        <v>94</v>
      </c>
      <c r="AM458" t="s">
        <v>128</v>
      </c>
      <c r="AN458">
        <v>18</v>
      </c>
      <c r="AO458">
        <v>106199.94</v>
      </c>
    </row>
    <row r="459" spans="33:41" x14ac:dyDescent="0.25">
      <c r="AG459">
        <f>YEAR(CF[[#This Row],[Fecha]])</f>
        <v>2018</v>
      </c>
      <c r="AH459">
        <f>MONTH(CF[[#This Row],[Fecha]])</f>
        <v>8</v>
      </c>
      <c r="AI459">
        <f>WEEKNUM(CF[[#This Row],[Fecha]],2)</f>
        <v>31</v>
      </c>
      <c r="AJ459" s="25">
        <v>43313</v>
      </c>
      <c r="AK459" t="s">
        <v>97</v>
      </c>
      <c r="AL459" t="s">
        <v>94</v>
      </c>
      <c r="AM459" t="s">
        <v>128</v>
      </c>
      <c r="AN459">
        <v>12</v>
      </c>
      <c r="AO459">
        <v>68250.97</v>
      </c>
    </row>
    <row r="460" spans="33:41" x14ac:dyDescent="0.25">
      <c r="AG460">
        <f>YEAR(CF[[#This Row],[Fecha]])</f>
        <v>2018</v>
      </c>
      <c r="AH460">
        <f>MONTH(CF[[#This Row],[Fecha]])</f>
        <v>9</v>
      </c>
      <c r="AI460">
        <f>WEEKNUM(CF[[#This Row],[Fecha]],2)</f>
        <v>35</v>
      </c>
      <c r="AJ460" s="25">
        <v>43344</v>
      </c>
      <c r="AK460" t="s">
        <v>97</v>
      </c>
      <c r="AL460" t="s">
        <v>94</v>
      </c>
      <c r="AM460" t="s">
        <v>128</v>
      </c>
      <c r="AN460">
        <v>20</v>
      </c>
      <c r="AO460">
        <v>112309.5</v>
      </c>
    </row>
    <row r="461" spans="33:41" x14ac:dyDescent="0.25">
      <c r="AG461">
        <f>YEAR(CF[[#This Row],[Fecha]])</f>
        <v>2018</v>
      </c>
      <c r="AH461">
        <f>MONTH(CF[[#This Row],[Fecha]])</f>
        <v>10</v>
      </c>
      <c r="AI461">
        <f>WEEKNUM(CF[[#This Row],[Fecha]],2)</f>
        <v>40</v>
      </c>
      <c r="AJ461" s="25">
        <v>43374</v>
      </c>
      <c r="AK461" t="s">
        <v>97</v>
      </c>
      <c r="AL461" t="s">
        <v>94</v>
      </c>
      <c r="AM461" t="s">
        <v>128</v>
      </c>
      <c r="AN461">
        <v>19</v>
      </c>
      <c r="AO461">
        <v>104632.66</v>
      </c>
    </row>
    <row r="462" spans="33:41" x14ac:dyDescent="0.25">
      <c r="AG462">
        <f>YEAR(CF[[#This Row],[Fecha]])</f>
        <v>2018</v>
      </c>
      <c r="AH462">
        <f>MONTH(CF[[#This Row],[Fecha]])</f>
        <v>11</v>
      </c>
      <c r="AI462">
        <f>WEEKNUM(CF[[#This Row],[Fecha]],2)</f>
        <v>44</v>
      </c>
      <c r="AJ462" s="25">
        <v>43405</v>
      </c>
      <c r="AK462" t="s">
        <v>97</v>
      </c>
      <c r="AL462" t="s">
        <v>94</v>
      </c>
      <c r="AM462" t="s">
        <v>128</v>
      </c>
      <c r="AN462">
        <v>18</v>
      </c>
      <c r="AO462">
        <v>103808.01999999999</v>
      </c>
    </row>
    <row r="463" spans="33:41" x14ac:dyDescent="0.25">
      <c r="AG463">
        <f>YEAR(CF[[#This Row],[Fecha]])</f>
        <v>2018</v>
      </c>
      <c r="AH463">
        <f>MONTH(CF[[#This Row],[Fecha]])</f>
        <v>12</v>
      </c>
      <c r="AI463">
        <f>WEEKNUM(CF[[#This Row],[Fecha]],2)</f>
        <v>48</v>
      </c>
      <c r="AJ463" s="25">
        <v>43435</v>
      </c>
      <c r="AK463" t="s">
        <v>97</v>
      </c>
      <c r="AL463" t="s">
        <v>94</v>
      </c>
      <c r="AM463" t="s">
        <v>128</v>
      </c>
      <c r="AN463">
        <v>15</v>
      </c>
      <c r="AO463">
        <v>90246.09</v>
      </c>
    </row>
    <row r="464" spans="33:41" x14ac:dyDescent="0.25">
      <c r="AG464">
        <f>YEAR(CF[[#This Row],[Fecha]])</f>
        <v>2019</v>
      </c>
      <c r="AH464">
        <f>MONTH(CF[[#This Row],[Fecha]])</f>
        <v>1</v>
      </c>
      <c r="AI464">
        <f>WEEKNUM(CF[[#This Row],[Fecha]],2)</f>
        <v>1</v>
      </c>
      <c r="AJ464" s="25">
        <v>43466</v>
      </c>
      <c r="AK464" t="s">
        <v>97</v>
      </c>
      <c r="AL464" t="s">
        <v>94</v>
      </c>
      <c r="AM464" t="s">
        <v>128</v>
      </c>
      <c r="AN464">
        <v>17</v>
      </c>
      <c r="AO464">
        <v>100318.53</v>
      </c>
    </row>
    <row r="465" spans="33:41" x14ac:dyDescent="0.25">
      <c r="AG465">
        <f>YEAR(CF[[#This Row],[Fecha]])</f>
        <v>2019</v>
      </c>
      <c r="AH465">
        <f>MONTH(CF[[#This Row],[Fecha]])</f>
        <v>2</v>
      </c>
      <c r="AI465">
        <f>WEEKNUM(CF[[#This Row],[Fecha]],2)</f>
        <v>5</v>
      </c>
      <c r="AJ465" s="25">
        <v>43497</v>
      </c>
      <c r="AK465" t="s">
        <v>97</v>
      </c>
      <c r="AL465" t="s">
        <v>94</v>
      </c>
      <c r="AM465" t="s">
        <v>128</v>
      </c>
      <c r="AN465">
        <v>8</v>
      </c>
      <c r="AO465">
        <v>46782.36</v>
      </c>
    </row>
    <row r="466" spans="33:41" x14ac:dyDescent="0.25">
      <c r="AG466">
        <f>YEAR(CF[[#This Row],[Fecha]])</f>
        <v>2019</v>
      </c>
      <c r="AH466">
        <f>MONTH(CF[[#This Row],[Fecha]])</f>
        <v>3</v>
      </c>
      <c r="AI466">
        <f>WEEKNUM(CF[[#This Row],[Fecha]],2)</f>
        <v>9</v>
      </c>
      <c r="AJ466" s="25">
        <v>43525</v>
      </c>
      <c r="AK466" t="s">
        <v>97</v>
      </c>
      <c r="AL466" t="s">
        <v>94</v>
      </c>
      <c r="AM466" t="s">
        <v>128</v>
      </c>
      <c r="AN466">
        <v>20</v>
      </c>
      <c r="AO466">
        <v>116940.3</v>
      </c>
    </row>
    <row r="467" spans="33:41" x14ac:dyDescent="0.25">
      <c r="AG467">
        <f>YEAR(CF[[#This Row],[Fecha]])</f>
        <v>2019</v>
      </c>
      <c r="AH467">
        <f>MONTH(CF[[#This Row],[Fecha]])</f>
        <v>4</v>
      </c>
      <c r="AI467">
        <f>WEEKNUM(CF[[#This Row],[Fecha]],2)</f>
        <v>14</v>
      </c>
      <c r="AJ467" s="25">
        <v>43556</v>
      </c>
      <c r="AK467" t="s">
        <v>97</v>
      </c>
      <c r="AL467" t="s">
        <v>94</v>
      </c>
      <c r="AM467" t="s">
        <v>128</v>
      </c>
      <c r="AN467">
        <v>23</v>
      </c>
      <c r="AO467">
        <v>137192.79999999999</v>
      </c>
    </row>
    <row r="468" spans="33:41" x14ac:dyDescent="0.25">
      <c r="AG468">
        <f>YEAR(CF[[#This Row],[Fecha]])</f>
        <v>2019</v>
      </c>
      <c r="AH468">
        <f>MONTH(CF[[#This Row],[Fecha]])</f>
        <v>5</v>
      </c>
      <c r="AI468">
        <f>WEEKNUM(CF[[#This Row],[Fecha]],2)</f>
        <v>18</v>
      </c>
      <c r="AJ468" s="25">
        <v>43586</v>
      </c>
      <c r="AK468" t="s">
        <v>97</v>
      </c>
      <c r="AL468" t="s">
        <v>94</v>
      </c>
      <c r="AM468" t="s">
        <v>128</v>
      </c>
      <c r="AN468">
        <v>19</v>
      </c>
      <c r="AO468">
        <v>109115.8</v>
      </c>
    </row>
    <row r="469" spans="33:41" x14ac:dyDescent="0.25">
      <c r="AG469">
        <f>YEAR(CF[[#This Row],[Fecha]])</f>
        <v>2019</v>
      </c>
      <c r="AH469">
        <f>MONTH(CF[[#This Row],[Fecha]])</f>
        <v>6</v>
      </c>
      <c r="AI469">
        <f>WEEKNUM(CF[[#This Row],[Fecha]],2)</f>
        <v>22</v>
      </c>
      <c r="AJ469" s="25">
        <v>43617</v>
      </c>
      <c r="AK469" t="s">
        <v>97</v>
      </c>
      <c r="AL469" t="s">
        <v>94</v>
      </c>
      <c r="AM469" t="s">
        <v>128</v>
      </c>
      <c r="AN469">
        <v>18</v>
      </c>
      <c r="AO469">
        <v>108775</v>
      </c>
    </row>
    <row r="470" spans="33:41" x14ac:dyDescent="0.25">
      <c r="AG470">
        <f>YEAR(CF[[#This Row],[Fecha]])</f>
        <v>2019</v>
      </c>
      <c r="AH470">
        <f>MONTH(CF[[#This Row],[Fecha]])</f>
        <v>7</v>
      </c>
      <c r="AI470">
        <f>WEEKNUM(CF[[#This Row],[Fecha]],2)</f>
        <v>27</v>
      </c>
      <c r="AJ470" s="25">
        <v>43647</v>
      </c>
      <c r="AK470" t="s">
        <v>97</v>
      </c>
      <c r="AL470" t="s">
        <v>94</v>
      </c>
      <c r="AM470" t="s">
        <v>128</v>
      </c>
      <c r="AN470">
        <v>20</v>
      </c>
      <c r="AO470">
        <v>121720.59999999999</v>
      </c>
    </row>
    <row r="471" spans="33:41" x14ac:dyDescent="0.25">
      <c r="AG471">
        <f>YEAR(CF[[#This Row],[Fecha]])</f>
        <v>2019</v>
      </c>
      <c r="AH471">
        <f>MONTH(CF[[#This Row],[Fecha]])</f>
        <v>8</v>
      </c>
      <c r="AI471">
        <f>WEEKNUM(CF[[#This Row],[Fecha]],2)</f>
        <v>31</v>
      </c>
      <c r="AJ471" s="25">
        <v>43678</v>
      </c>
      <c r="AK471" t="s">
        <v>97</v>
      </c>
      <c r="AL471" t="s">
        <v>94</v>
      </c>
      <c r="AM471" t="s">
        <v>128</v>
      </c>
      <c r="AN471">
        <v>29</v>
      </c>
      <c r="AO471">
        <v>179667.25</v>
      </c>
    </row>
    <row r="472" spans="33:41" x14ac:dyDescent="0.25">
      <c r="AG472">
        <f>YEAR(CF[[#This Row],[Fecha]])</f>
        <v>2019</v>
      </c>
      <c r="AH472">
        <f>MONTH(CF[[#This Row],[Fecha]])</f>
        <v>9</v>
      </c>
      <c r="AI472">
        <f>WEEKNUM(CF[[#This Row],[Fecha]],2)</f>
        <v>35</v>
      </c>
      <c r="AJ472" s="25">
        <v>43709</v>
      </c>
      <c r="AK472" t="s">
        <v>97</v>
      </c>
      <c r="AL472" t="s">
        <v>94</v>
      </c>
      <c r="AM472" t="s">
        <v>128</v>
      </c>
      <c r="AN472">
        <v>10</v>
      </c>
      <c r="AO472">
        <v>56713.89</v>
      </c>
    </row>
    <row r="473" spans="33:41" x14ac:dyDescent="0.25">
      <c r="AG473">
        <f>YEAR(CF[[#This Row],[Fecha]])</f>
        <v>2018</v>
      </c>
      <c r="AH473">
        <f>MONTH(CF[[#This Row],[Fecha]])</f>
        <v>4</v>
      </c>
      <c r="AI473">
        <f>WEEKNUM(CF[[#This Row],[Fecha]],2)</f>
        <v>13</v>
      </c>
      <c r="AJ473" s="25">
        <v>43191</v>
      </c>
      <c r="AK473" t="s">
        <v>97</v>
      </c>
      <c r="AL473" t="s">
        <v>96</v>
      </c>
      <c r="AM473" t="s">
        <v>128</v>
      </c>
      <c r="AN473">
        <v>13</v>
      </c>
      <c r="AO473">
        <v>74593.61</v>
      </c>
    </row>
    <row r="474" spans="33:41" x14ac:dyDescent="0.25">
      <c r="AG474">
        <f>YEAR(CF[[#This Row],[Fecha]])</f>
        <v>2018</v>
      </c>
      <c r="AH474">
        <f>MONTH(CF[[#This Row],[Fecha]])</f>
        <v>5</v>
      </c>
      <c r="AI474">
        <f>WEEKNUM(CF[[#This Row],[Fecha]],2)</f>
        <v>18</v>
      </c>
      <c r="AJ474" s="25">
        <v>43221</v>
      </c>
      <c r="AK474" t="s">
        <v>97</v>
      </c>
      <c r="AL474" t="s">
        <v>96</v>
      </c>
      <c r="AM474" t="s">
        <v>128</v>
      </c>
      <c r="AN474">
        <v>1</v>
      </c>
      <c r="AO474">
        <v>5962.42</v>
      </c>
    </row>
    <row r="475" spans="33:41" x14ac:dyDescent="0.25">
      <c r="AG475">
        <f>YEAR(CF[[#This Row],[Fecha]])</f>
        <v>2018</v>
      </c>
      <c r="AH475">
        <f>MONTH(CF[[#This Row],[Fecha]])</f>
        <v>6</v>
      </c>
      <c r="AI475">
        <f>WEEKNUM(CF[[#This Row],[Fecha]],2)</f>
        <v>22</v>
      </c>
      <c r="AJ475" s="25">
        <v>43252</v>
      </c>
      <c r="AK475" t="s">
        <v>97</v>
      </c>
      <c r="AL475" t="s">
        <v>96</v>
      </c>
      <c r="AM475" t="s">
        <v>128</v>
      </c>
      <c r="AN475">
        <v>4</v>
      </c>
      <c r="AO475">
        <v>24273.35</v>
      </c>
    </row>
    <row r="476" spans="33:41" x14ac:dyDescent="0.25">
      <c r="AG476">
        <f>YEAR(CF[[#This Row],[Fecha]])</f>
        <v>2018</v>
      </c>
      <c r="AH476">
        <f>MONTH(CF[[#This Row],[Fecha]])</f>
        <v>7</v>
      </c>
      <c r="AI476">
        <f>WEEKNUM(CF[[#This Row],[Fecha]],2)</f>
        <v>26</v>
      </c>
      <c r="AJ476" s="25">
        <v>43282</v>
      </c>
      <c r="AK476" t="s">
        <v>97</v>
      </c>
      <c r="AL476" t="s">
        <v>96</v>
      </c>
      <c r="AM476" t="s">
        <v>128</v>
      </c>
      <c r="AN476">
        <v>2</v>
      </c>
      <c r="AO476">
        <v>11998.41</v>
      </c>
    </row>
    <row r="477" spans="33:41" x14ac:dyDescent="0.25">
      <c r="AG477">
        <f>YEAR(CF[[#This Row],[Fecha]])</f>
        <v>2018</v>
      </c>
      <c r="AH477">
        <f>MONTH(CF[[#This Row],[Fecha]])</f>
        <v>8</v>
      </c>
      <c r="AI477">
        <f>WEEKNUM(CF[[#This Row],[Fecha]],2)</f>
        <v>31</v>
      </c>
      <c r="AJ477" s="25">
        <v>43313</v>
      </c>
      <c r="AK477" t="s">
        <v>97</v>
      </c>
      <c r="AL477" t="s">
        <v>96</v>
      </c>
      <c r="AM477" t="s">
        <v>128</v>
      </c>
      <c r="AN477">
        <v>5</v>
      </c>
      <c r="AO477">
        <v>28069.08</v>
      </c>
    </row>
    <row r="478" spans="33:41" x14ac:dyDescent="0.25">
      <c r="AG478">
        <f>YEAR(CF[[#This Row],[Fecha]])</f>
        <v>2018</v>
      </c>
      <c r="AH478">
        <f>MONTH(CF[[#This Row],[Fecha]])</f>
        <v>9</v>
      </c>
      <c r="AI478">
        <f>WEEKNUM(CF[[#This Row],[Fecha]],2)</f>
        <v>35</v>
      </c>
      <c r="AJ478" s="25">
        <v>43344</v>
      </c>
      <c r="AK478" t="s">
        <v>97</v>
      </c>
      <c r="AL478" t="s">
        <v>96</v>
      </c>
      <c r="AM478" t="s">
        <v>128</v>
      </c>
      <c r="AN478">
        <v>4</v>
      </c>
      <c r="AO478">
        <v>22459.089999999997</v>
      </c>
    </row>
    <row r="479" spans="33:41" x14ac:dyDescent="0.25">
      <c r="AG479">
        <f>YEAR(CF[[#This Row],[Fecha]])</f>
        <v>2018</v>
      </c>
      <c r="AH479">
        <f>MONTH(CF[[#This Row],[Fecha]])</f>
        <v>10</v>
      </c>
      <c r="AI479">
        <f>WEEKNUM(CF[[#This Row],[Fecha]],2)</f>
        <v>40</v>
      </c>
      <c r="AJ479" s="25">
        <v>43374</v>
      </c>
      <c r="AK479" t="s">
        <v>97</v>
      </c>
      <c r="AL479" t="s">
        <v>96</v>
      </c>
      <c r="AM479" t="s">
        <v>128</v>
      </c>
      <c r="AN479">
        <v>10</v>
      </c>
      <c r="AO479">
        <v>54749.2</v>
      </c>
    </row>
    <row r="480" spans="33:41" x14ac:dyDescent="0.25">
      <c r="AG480">
        <f>YEAR(CF[[#This Row],[Fecha]])</f>
        <v>2018</v>
      </c>
      <c r="AH480">
        <f>MONTH(CF[[#This Row],[Fecha]])</f>
        <v>11</v>
      </c>
      <c r="AI480">
        <f>WEEKNUM(CF[[#This Row],[Fecha]],2)</f>
        <v>44</v>
      </c>
      <c r="AJ480" s="25">
        <v>43405</v>
      </c>
      <c r="AK480" t="s">
        <v>97</v>
      </c>
      <c r="AL480" t="s">
        <v>96</v>
      </c>
      <c r="AM480" t="s">
        <v>128</v>
      </c>
      <c r="AN480">
        <v>8</v>
      </c>
      <c r="AO480">
        <v>45466.49</v>
      </c>
    </row>
    <row r="481" spans="33:41" x14ac:dyDescent="0.25">
      <c r="AG481">
        <f>YEAR(CF[[#This Row],[Fecha]])</f>
        <v>2018</v>
      </c>
      <c r="AH481">
        <f>MONTH(CF[[#This Row],[Fecha]])</f>
        <v>12</v>
      </c>
      <c r="AI481">
        <f>WEEKNUM(CF[[#This Row],[Fecha]],2)</f>
        <v>48</v>
      </c>
      <c r="AJ481" s="25">
        <v>43435</v>
      </c>
      <c r="AK481" t="s">
        <v>97</v>
      </c>
      <c r="AL481" t="s">
        <v>96</v>
      </c>
      <c r="AM481" t="s">
        <v>128</v>
      </c>
      <c r="AN481">
        <v>14</v>
      </c>
      <c r="AO481">
        <v>83682.31</v>
      </c>
    </row>
    <row r="482" spans="33:41" x14ac:dyDescent="0.25">
      <c r="AG482">
        <f>YEAR(CF[[#This Row],[Fecha]])</f>
        <v>2019</v>
      </c>
      <c r="AH482">
        <f>MONTH(CF[[#This Row],[Fecha]])</f>
        <v>1</v>
      </c>
      <c r="AI482">
        <f>WEEKNUM(CF[[#This Row],[Fecha]],2)</f>
        <v>1</v>
      </c>
      <c r="AJ482" s="25">
        <v>43466</v>
      </c>
      <c r="AK482" t="s">
        <v>97</v>
      </c>
      <c r="AL482" t="s">
        <v>96</v>
      </c>
      <c r="AM482" t="s">
        <v>128</v>
      </c>
      <c r="AN482">
        <v>2</v>
      </c>
      <c r="AO482">
        <v>11793.41</v>
      </c>
    </row>
    <row r="483" spans="33:41" x14ac:dyDescent="0.25">
      <c r="AG483">
        <f>YEAR(CF[[#This Row],[Fecha]])</f>
        <v>2019</v>
      </c>
      <c r="AH483">
        <f>MONTH(CF[[#This Row],[Fecha]])</f>
        <v>8</v>
      </c>
      <c r="AI483">
        <f>WEEKNUM(CF[[#This Row],[Fecha]],2)</f>
        <v>31</v>
      </c>
      <c r="AJ483" s="25">
        <v>43678</v>
      </c>
      <c r="AK483" t="s">
        <v>97</v>
      </c>
      <c r="AL483" t="s">
        <v>96</v>
      </c>
      <c r="AM483" t="s">
        <v>128</v>
      </c>
      <c r="AN483">
        <v>6</v>
      </c>
      <c r="AO483">
        <v>37245.61</v>
      </c>
    </row>
    <row r="484" spans="33:41" x14ac:dyDescent="0.25">
      <c r="AG484">
        <f>YEAR(CF[[#This Row],[Fecha]])</f>
        <v>2019</v>
      </c>
      <c r="AH484">
        <f>MONTH(CF[[#This Row],[Fecha]])</f>
        <v>9</v>
      </c>
      <c r="AI484">
        <f>WEEKNUM(CF[[#This Row],[Fecha]],2)</f>
        <v>35</v>
      </c>
      <c r="AJ484" s="25">
        <v>43709</v>
      </c>
      <c r="AK484" t="s">
        <v>97</v>
      </c>
      <c r="AL484" t="s">
        <v>96</v>
      </c>
      <c r="AM484" t="s">
        <v>128</v>
      </c>
      <c r="AN484">
        <v>6</v>
      </c>
      <c r="AO484">
        <v>39262.6</v>
      </c>
    </row>
    <row r="485" spans="33:41" x14ac:dyDescent="0.25">
      <c r="AG485">
        <f>YEAR(CF[[#This Row],[Fecha]])</f>
        <v>2019</v>
      </c>
      <c r="AH485">
        <f>MONTH(CF[[#This Row],[Fecha]])</f>
        <v>8</v>
      </c>
      <c r="AI485">
        <f>WEEKNUM(CF[[#This Row],[Fecha]],2)</f>
        <v>31</v>
      </c>
      <c r="AJ485" s="25">
        <v>43678</v>
      </c>
      <c r="AK485" t="s">
        <v>97</v>
      </c>
      <c r="AL485" t="s">
        <v>98</v>
      </c>
      <c r="AM485" t="s">
        <v>128</v>
      </c>
      <c r="AN485">
        <v>20</v>
      </c>
      <c r="AO485">
        <v>123848.01</v>
      </c>
    </row>
    <row r="486" spans="33:41" x14ac:dyDescent="0.25">
      <c r="AG486">
        <f>YEAR(CF[[#This Row],[Fecha]])</f>
        <v>2018</v>
      </c>
      <c r="AH486">
        <f>MONTH(CF[[#This Row],[Fecha]])</f>
        <v>1</v>
      </c>
      <c r="AI486">
        <f>WEEKNUM(CF[[#This Row],[Fecha]],2)</f>
        <v>1</v>
      </c>
      <c r="AJ486" s="25">
        <v>43101</v>
      </c>
      <c r="AK486" t="s">
        <v>97</v>
      </c>
      <c r="AL486" t="s">
        <v>8</v>
      </c>
      <c r="AM486" t="s">
        <v>128</v>
      </c>
      <c r="AN486">
        <v>45</v>
      </c>
      <c r="AO486">
        <v>234188.66</v>
      </c>
    </row>
    <row r="487" spans="33:41" x14ac:dyDescent="0.25">
      <c r="AG487">
        <f>YEAR(CF[[#This Row],[Fecha]])</f>
        <v>2018</v>
      </c>
      <c r="AH487">
        <f>MONTH(CF[[#This Row],[Fecha]])</f>
        <v>4</v>
      </c>
      <c r="AI487">
        <f>WEEKNUM(CF[[#This Row],[Fecha]],2)</f>
        <v>13</v>
      </c>
      <c r="AJ487" s="25">
        <v>43191</v>
      </c>
      <c r="AK487" t="s">
        <v>97</v>
      </c>
      <c r="AL487" t="s">
        <v>8</v>
      </c>
      <c r="AM487" t="s">
        <v>128</v>
      </c>
      <c r="AN487">
        <v>42</v>
      </c>
      <c r="AO487">
        <v>245693.81999999998</v>
      </c>
    </row>
    <row r="488" spans="33:41" x14ac:dyDescent="0.25">
      <c r="AG488">
        <f>YEAR(CF[[#This Row],[Fecha]])</f>
        <v>2018</v>
      </c>
      <c r="AH488">
        <f>MONTH(CF[[#This Row],[Fecha]])</f>
        <v>7</v>
      </c>
      <c r="AI488">
        <f>WEEKNUM(CF[[#This Row],[Fecha]],2)</f>
        <v>26</v>
      </c>
      <c r="AJ488" s="25">
        <v>43282</v>
      </c>
      <c r="AK488" t="s">
        <v>97</v>
      </c>
      <c r="AL488" t="s">
        <v>8</v>
      </c>
      <c r="AM488" t="s">
        <v>128</v>
      </c>
      <c r="AN488">
        <v>36</v>
      </c>
      <c r="AO488">
        <v>213460.15999999997</v>
      </c>
    </row>
    <row r="489" spans="33:41" x14ac:dyDescent="0.25">
      <c r="AG489">
        <f>YEAR(CF[[#This Row],[Fecha]])</f>
        <v>2018</v>
      </c>
      <c r="AH489">
        <f>MONTH(CF[[#This Row],[Fecha]])</f>
        <v>8</v>
      </c>
      <c r="AI489">
        <f>WEEKNUM(CF[[#This Row],[Fecha]],2)</f>
        <v>31</v>
      </c>
      <c r="AJ489" s="25">
        <v>43313</v>
      </c>
      <c r="AK489" t="s">
        <v>97</v>
      </c>
      <c r="AL489" t="s">
        <v>8</v>
      </c>
      <c r="AM489" t="s">
        <v>128</v>
      </c>
      <c r="AN489">
        <v>43</v>
      </c>
      <c r="AO489">
        <v>245384.00999999998</v>
      </c>
    </row>
    <row r="490" spans="33:41" x14ac:dyDescent="0.25">
      <c r="AG490">
        <f>YEAR(CF[[#This Row],[Fecha]])</f>
        <v>2018</v>
      </c>
      <c r="AH490">
        <f>MONTH(CF[[#This Row],[Fecha]])</f>
        <v>11</v>
      </c>
      <c r="AI490">
        <f>WEEKNUM(CF[[#This Row],[Fecha]],2)</f>
        <v>44</v>
      </c>
      <c r="AJ490" s="25">
        <v>43405</v>
      </c>
      <c r="AK490" t="s">
        <v>97</v>
      </c>
      <c r="AL490" t="s">
        <v>8</v>
      </c>
      <c r="AM490" t="s">
        <v>128</v>
      </c>
      <c r="AN490">
        <v>42</v>
      </c>
      <c r="AO490">
        <v>241993.33000000002</v>
      </c>
    </row>
    <row r="491" spans="33:41" x14ac:dyDescent="0.25">
      <c r="AG491">
        <f>YEAR(CF[[#This Row],[Fecha]])</f>
        <v>2019</v>
      </c>
      <c r="AH491">
        <f>MONTH(CF[[#This Row],[Fecha]])</f>
        <v>3</v>
      </c>
      <c r="AI491">
        <f>WEEKNUM(CF[[#This Row],[Fecha]],2)</f>
        <v>9</v>
      </c>
      <c r="AJ491" s="25">
        <v>43525</v>
      </c>
      <c r="AK491" t="s">
        <v>97</v>
      </c>
      <c r="AL491" t="s">
        <v>8</v>
      </c>
      <c r="AM491" t="s">
        <v>128</v>
      </c>
      <c r="AN491">
        <v>10</v>
      </c>
      <c r="AO491">
        <v>58531.180000000008</v>
      </c>
    </row>
    <row r="492" spans="33:41" x14ac:dyDescent="0.25">
      <c r="AG492">
        <f>YEAR(CF[[#This Row],[Fecha]])</f>
        <v>2019</v>
      </c>
      <c r="AH492">
        <f>MONTH(CF[[#This Row],[Fecha]])</f>
        <v>6</v>
      </c>
      <c r="AI492">
        <f>WEEKNUM(CF[[#This Row],[Fecha]],2)</f>
        <v>22</v>
      </c>
      <c r="AJ492" s="25">
        <v>43617</v>
      </c>
      <c r="AK492" t="s">
        <v>97</v>
      </c>
      <c r="AL492" t="s">
        <v>8</v>
      </c>
      <c r="AM492" t="s">
        <v>128</v>
      </c>
      <c r="AN492">
        <v>38</v>
      </c>
      <c r="AO492">
        <v>224601.52</v>
      </c>
    </row>
    <row r="493" spans="33:41" x14ac:dyDescent="0.25">
      <c r="AG493">
        <f>YEAR(CF[[#This Row],[Fecha]])</f>
        <v>2019</v>
      </c>
      <c r="AH493">
        <f>MONTH(CF[[#This Row],[Fecha]])</f>
        <v>7</v>
      </c>
      <c r="AI493">
        <f>WEEKNUM(CF[[#This Row],[Fecha]],2)</f>
        <v>27</v>
      </c>
      <c r="AJ493" s="25">
        <v>43647</v>
      </c>
      <c r="AK493" t="s">
        <v>97</v>
      </c>
      <c r="AL493" t="s">
        <v>8</v>
      </c>
      <c r="AM493" t="s">
        <v>128</v>
      </c>
      <c r="AN493">
        <v>39</v>
      </c>
      <c r="AO493">
        <v>237470.90999999997</v>
      </c>
    </row>
    <row r="494" spans="33:41" x14ac:dyDescent="0.25">
      <c r="AG494">
        <f>YEAR(CF[[#This Row],[Fecha]])</f>
        <v>2018</v>
      </c>
      <c r="AH494">
        <f>MONTH(CF[[#This Row],[Fecha]])</f>
        <v>5</v>
      </c>
      <c r="AI494">
        <f>WEEKNUM(CF[[#This Row],[Fecha]],2)</f>
        <v>18</v>
      </c>
      <c r="AJ494" s="25">
        <v>43221</v>
      </c>
      <c r="AK494" t="s">
        <v>97</v>
      </c>
      <c r="AL494" t="s">
        <v>8</v>
      </c>
      <c r="AM494" t="s">
        <v>128</v>
      </c>
      <c r="AN494">
        <v>43</v>
      </c>
      <c r="AO494">
        <v>256053.00000000006</v>
      </c>
    </row>
    <row r="495" spans="33:41" x14ac:dyDescent="0.25">
      <c r="AG495">
        <f>YEAR(CF[[#This Row],[Fecha]])</f>
        <v>2018</v>
      </c>
      <c r="AH495">
        <f>MONTH(CF[[#This Row],[Fecha]])</f>
        <v>12</v>
      </c>
      <c r="AI495">
        <f>WEEKNUM(CF[[#This Row],[Fecha]],2)</f>
        <v>48</v>
      </c>
      <c r="AJ495" s="25">
        <v>43435</v>
      </c>
      <c r="AK495" t="s">
        <v>97</v>
      </c>
      <c r="AL495" t="s">
        <v>8</v>
      </c>
      <c r="AM495" t="s">
        <v>128</v>
      </c>
      <c r="AN495">
        <v>41</v>
      </c>
      <c r="AO495">
        <v>245542.94999999995</v>
      </c>
    </row>
    <row r="496" spans="33:41" x14ac:dyDescent="0.25">
      <c r="AG496">
        <f>YEAR(CF[[#This Row],[Fecha]])</f>
        <v>2018</v>
      </c>
      <c r="AH496">
        <f>MONTH(CF[[#This Row],[Fecha]])</f>
        <v>9</v>
      </c>
      <c r="AI496">
        <f>WEEKNUM(CF[[#This Row],[Fecha]],2)</f>
        <v>35</v>
      </c>
      <c r="AJ496" s="25">
        <v>43344</v>
      </c>
      <c r="AK496" t="s">
        <v>97</v>
      </c>
      <c r="AL496" t="s">
        <v>8</v>
      </c>
      <c r="AM496" t="s">
        <v>128</v>
      </c>
      <c r="AN496">
        <v>31</v>
      </c>
      <c r="AO496">
        <v>173684.1</v>
      </c>
    </row>
    <row r="497" spans="33:41" x14ac:dyDescent="0.25">
      <c r="AG497">
        <f>YEAR(CF[[#This Row],[Fecha]])</f>
        <v>2018</v>
      </c>
      <c r="AH497">
        <f>MONTH(CF[[#This Row],[Fecha]])</f>
        <v>3</v>
      </c>
      <c r="AI497">
        <f>WEEKNUM(CF[[#This Row],[Fecha]],2)</f>
        <v>9</v>
      </c>
      <c r="AJ497" s="25">
        <v>43160</v>
      </c>
      <c r="AK497" t="s">
        <v>97</v>
      </c>
      <c r="AL497" t="s">
        <v>8</v>
      </c>
      <c r="AM497" t="s">
        <v>128</v>
      </c>
      <c r="AN497">
        <v>27</v>
      </c>
      <c r="AO497">
        <v>148518.67000000001</v>
      </c>
    </row>
    <row r="498" spans="33:41" x14ac:dyDescent="0.25">
      <c r="AG498">
        <f>YEAR(CF[[#This Row],[Fecha]])</f>
        <v>2018</v>
      </c>
      <c r="AH498">
        <f>MONTH(CF[[#This Row],[Fecha]])</f>
        <v>6</v>
      </c>
      <c r="AI498">
        <f>WEEKNUM(CF[[#This Row],[Fecha]],2)</f>
        <v>22</v>
      </c>
      <c r="AJ498" s="25">
        <v>43252</v>
      </c>
      <c r="AK498" t="s">
        <v>97</v>
      </c>
      <c r="AL498" t="s">
        <v>8</v>
      </c>
      <c r="AM498" t="s">
        <v>128</v>
      </c>
      <c r="AN498">
        <v>38</v>
      </c>
      <c r="AO498">
        <v>231808.39</v>
      </c>
    </row>
    <row r="499" spans="33:41" x14ac:dyDescent="0.25">
      <c r="AG499">
        <f>YEAR(CF[[#This Row],[Fecha]])</f>
        <v>2018</v>
      </c>
      <c r="AH499">
        <f>MONTH(CF[[#This Row],[Fecha]])</f>
        <v>10</v>
      </c>
      <c r="AI499">
        <f>WEEKNUM(CF[[#This Row],[Fecha]],2)</f>
        <v>40</v>
      </c>
      <c r="AJ499" s="25">
        <v>43374</v>
      </c>
      <c r="AK499" t="s">
        <v>97</v>
      </c>
      <c r="AL499" t="s">
        <v>8</v>
      </c>
      <c r="AM499" t="s">
        <v>128</v>
      </c>
      <c r="AN499">
        <v>45</v>
      </c>
      <c r="AO499">
        <v>248854.50000000003</v>
      </c>
    </row>
    <row r="500" spans="33:41" x14ac:dyDescent="0.25">
      <c r="AG500">
        <f>YEAR(CF[[#This Row],[Fecha]])</f>
        <v>2019</v>
      </c>
      <c r="AH500">
        <f>MONTH(CF[[#This Row],[Fecha]])</f>
        <v>1</v>
      </c>
      <c r="AI500">
        <f>WEEKNUM(CF[[#This Row],[Fecha]],2)</f>
        <v>1</v>
      </c>
      <c r="AJ500" s="25">
        <v>43466</v>
      </c>
      <c r="AK500" t="s">
        <v>97</v>
      </c>
      <c r="AL500" t="s">
        <v>8</v>
      </c>
      <c r="AM500" t="s">
        <v>128</v>
      </c>
      <c r="AN500">
        <v>47</v>
      </c>
      <c r="AO500">
        <v>280946.98</v>
      </c>
    </row>
    <row r="501" spans="33:41" x14ac:dyDescent="0.25">
      <c r="AG501">
        <f>YEAR(CF[[#This Row],[Fecha]])</f>
        <v>2019</v>
      </c>
      <c r="AH501">
        <f>MONTH(CF[[#This Row],[Fecha]])</f>
        <v>2</v>
      </c>
      <c r="AI501">
        <f>WEEKNUM(CF[[#This Row],[Fecha]],2)</f>
        <v>5</v>
      </c>
      <c r="AJ501" s="25">
        <v>43497</v>
      </c>
      <c r="AK501" t="s">
        <v>97</v>
      </c>
      <c r="AL501" t="s">
        <v>8</v>
      </c>
      <c r="AM501" t="s">
        <v>128</v>
      </c>
      <c r="AN501">
        <v>26</v>
      </c>
      <c r="AO501">
        <v>151873.41</v>
      </c>
    </row>
    <row r="502" spans="33:41" x14ac:dyDescent="0.25">
      <c r="AG502">
        <f>YEAR(CF[[#This Row],[Fecha]])</f>
        <v>2019</v>
      </c>
      <c r="AH502">
        <f>MONTH(CF[[#This Row],[Fecha]])</f>
        <v>5</v>
      </c>
      <c r="AI502">
        <f>WEEKNUM(CF[[#This Row],[Fecha]],2)</f>
        <v>18</v>
      </c>
      <c r="AJ502" s="25">
        <v>43586</v>
      </c>
      <c r="AK502" t="s">
        <v>97</v>
      </c>
      <c r="AL502" t="s">
        <v>8</v>
      </c>
      <c r="AM502" t="s">
        <v>128</v>
      </c>
      <c r="AN502">
        <v>27</v>
      </c>
      <c r="AO502">
        <v>147494.73000000001</v>
      </c>
    </row>
    <row r="503" spans="33:41" x14ac:dyDescent="0.25">
      <c r="AG503">
        <f>YEAR(CF[[#This Row],[Fecha]])</f>
        <v>2018</v>
      </c>
      <c r="AH503">
        <f>MONTH(CF[[#This Row],[Fecha]])</f>
        <v>2</v>
      </c>
      <c r="AI503">
        <f>WEEKNUM(CF[[#This Row],[Fecha]],2)</f>
        <v>5</v>
      </c>
      <c r="AJ503" s="25">
        <v>43132</v>
      </c>
      <c r="AK503" t="s">
        <v>97</v>
      </c>
      <c r="AL503" t="s">
        <v>8</v>
      </c>
      <c r="AM503" t="s">
        <v>128</v>
      </c>
      <c r="AN503">
        <v>23.02</v>
      </c>
      <c r="AO503">
        <v>120375.21999999999</v>
      </c>
    </row>
    <row r="504" spans="33:41" x14ac:dyDescent="0.25">
      <c r="AG504">
        <f>YEAR(CF[[#This Row],[Fecha]])</f>
        <v>2019</v>
      </c>
      <c r="AH504">
        <f>MONTH(CF[[#This Row],[Fecha]])</f>
        <v>4</v>
      </c>
      <c r="AI504">
        <f>WEEKNUM(CF[[#This Row],[Fecha]],2)</f>
        <v>14</v>
      </c>
      <c r="AJ504" s="25">
        <v>43556</v>
      </c>
      <c r="AK504" t="s">
        <v>97</v>
      </c>
      <c r="AL504" t="s">
        <v>8</v>
      </c>
      <c r="AM504" t="s">
        <v>128</v>
      </c>
      <c r="AN504">
        <v>44</v>
      </c>
      <c r="AO504">
        <v>257924.74000000002</v>
      </c>
    </row>
    <row r="505" spans="33:41" x14ac:dyDescent="0.25">
      <c r="AG505">
        <f>YEAR(CF[[#This Row],[Fecha]])</f>
        <v>2019</v>
      </c>
      <c r="AH505">
        <f>MONTH(CF[[#This Row],[Fecha]])</f>
        <v>8</v>
      </c>
      <c r="AI505">
        <f>WEEKNUM(CF[[#This Row],[Fecha]],2)</f>
        <v>31</v>
      </c>
      <c r="AJ505" s="25">
        <v>43678</v>
      </c>
      <c r="AK505" t="s">
        <v>97</v>
      </c>
      <c r="AL505" t="s">
        <v>8</v>
      </c>
      <c r="AM505" t="s">
        <v>128</v>
      </c>
      <c r="AN505">
        <v>24</v>
      </c>
      <c r="AO505">
        <v>148621.47</v>
      </c>
    </row>
    <row r="506" spans="33:41" x14ac:dyDescent="0.25">
      <c r="AG506">
        <f>YEAR(CF[[#This Row],[Fecha]])</f>
        <v>2019</v>
      </c>
      <c r="AH506">
        <f>MONTH(CF[[#This Row],[Fecha]])</f>
        <v>9</v>
      </c>
      <c r="AI506">
        <f>WEEKNUM(CF[[#This Row],[Fecha]],2)</f>
        <v>35</v>
      </c>
      <c r="AJ506" s="25">
        <v>43709</v>
      </c>
      <c r="AK506" t="s">
        <v>97</v>
      </c>
      <c r="AL506" t="s">
        <v>8</v>
      </c>
      <c r="AM506" t="s">
        <v>128</v>
      </c>
      <c r="AN506">
        <v>42</v>
      </c>
      <c r="AO506">
        <v>245157.55999999997</v>
      </c>
    </row>
    <row r="507" spans="33:41" x14ac:dyDescent="0.25">
      <c r="AG507">
        <f>YEAR(CF[[#This Row],[Fecha]])</f>
        <v>2019</v>
      </c>
      <c r="AH507">
        <f>MONTH(CF[[#This Row],[Fecha]])</f>
        <v>10</v>
      </c>
      <c r="AI507">
        <f>WEEKNUM(CF[[#This Row],[Fecha]],2)</f>
        <v>40</v>
      </c>
      <c r="AJ507" s="25">
        <v>43739</v>
      </c>
      <c r="AK507" t="s">
        <v>97</v>
      </c>
      <c r="AL507" t="s">
        <v>94</v>
      </c>
      <c r="AM507" t="s">
        <v>128</v>
      </c>
      <c r="AN507">
        <v>16</v>
      </c>
      <c r="AO507">
        <v>99172.32</v>
      </c>
    </row>
    <row r="508" spans="33:41" x14ac:dyDescent="0.25">
      <c r="AG508">
        <f>YEAR(CF[[#This Row],[Fecha]])</f>
        <v>2019</v>
      </c>
      <c r="AH508">
        <f>MONTH(CF[[#This Row],[Fecha]])</f>
        <v>11</v>
      </c>
      <c r="AI508">
        <f>WEEKNUM(CF[[#This Row],[Fecha]],2)</f>
        <v>44</v>
      </c>
      <c r="AJ508" s="25">
        <v>43770</v>
      </c>
      <c r="AK508" t="s">
        <v>97</v>
      </c>
      <c r="AL508" t="s">
        <v>94</v>
      </c>
      <c r="AM508" t="s">
        <v>128</v>
      </c>
      <c r="AN508">
        <v>9</v>
      </c>
      <c r="AO508">
        <v>55138.36</v>
      </c>
    </row>
    <row r="509" spans="33:41" x14ac:dyDescent="0.25">
      <c r="AG509">
        <f>YEAR(CF[[#This Row],[Fecha]])</f>
        <v>2019</v>
      </c>
      <c r="AH509">
        <f>MONTH(CF[[#This Row],[Fecha]])</f>
        <v>12</v>
      </c>
      <c r="AI509">
        <f>WEEKNUM(CF[[#This Row],[Fecha]],2)</f>
        <v>48</v>
      </c>
      <c r="AJ509" s="25">
        <v>43800</v>
      </c>
      <c r="AK509" t="s">
        <v>97</v>
      </c>
      <c r="AL509" t="s">
        <v>94</v>
      </c>
      <c r="AM509" t="s">
        <v>128</v>
      </c>
      <c r="AN509">
        <v>13</v>
      </c>
      <c r="AO509">
        <v>77900.41</v>
      </c>
    </row>
    <row r="510" spans="33:41" x14ac:dyDescent="0.25">
      <c r="AG510">
        <f>YEAR(CF[[#This Row],[Fecha]])</f>
        <v>2020</v>
      </c>
      <c r="AH510">
        <f>MONTH(CF[[#This Row],[Fecha]])</f>
        <v>1</v>
      </c>
      <c r="AI510">
        <f>WEEKNUM(CF[[#This Row],[Fecha]],2)</f>
        <v>1</v>
      </c>
      <c r="AJ510" s="25">
        <v>43831</v>
      </c>
      <c r="AK510" t="s">
        <v>97</v>
      </c>
      <c r="AL510" t="s">
        <v>94</v>
      </c>
      <c r="AM510" t="s">
        <v>128</v>
      </c>
      <c r="AN510">
        <v>15</v>
      </c>
      <c r="AO510">
        <v>89480.69</v>
      </c>
    </row>
    <row r="511" spans="33:41" x14ac:dyDescent="0.25">
      <c r="AG511">
        <f>YEAR(CF[[#This Row],[Fecha]])</f>
        <v>2020</v>
      </c>
      <c r="AH511">
        <f>MONTH(CF[[#This Row],[Fecha]])</f>
        <v>2</v>
      </c>
      <c r="AI511">
        <f>WEEKNUM(CF[[#This Row],[Fecha]],2)</f>
        <v>5</v>
      </c>
      <c r="AJ511" s="25">
        <v>43862</v>
      </c>
      <c r="AK511" t="s">
        <v>97</v>
      </c>
      <c r="AL511" t="s">
        <v>94</v>
      </c>
      <c r="AM511" t="s">
        <v>128</v>
      </c>
      <c r="AN511">
        <v>11</v>
      </c>
      <c r="AO511">
        <v>65401.61</v>
      </c>
    </row>
    <row r="512" spans="33:41" x14ac:dyDescent="0.25">
      <c r="AG512">
        <f>YEAR(CF[[#This Row],[Fecha]])</f>
        <v>2020</v>
      </c>
      <c r="AH512">
        <f>MONTH(CF[[#This Row],[Fecha]])</f>
        <v>3</v>
      </c>
      <c r="AI512">
        <f>WEEKNUM(CF[[#This Row],[Fecha]],2)</f>
        <v>9</v>
      </c>
      <c r="AJ512" s="25">
        <v>43891</v>
      </c>
      <c r="AK512" t="s">
        <v>97</v>
      </c>
      <c r="AL512" t="s">
        <v>94</v>
      </c>
      <c r="AM512" t="s">
        <v>128</v>
      </c>
      <c r="AN512">
        <v>20</v>
      </c>
      <c r="AO512">
        <v>119920.95000000001</v>
      </c>
    </row>
    <row r="513" spans="33:41" x14ac:dyDescent="0.25">
      <c r="AG513">
        <f>YEAR(CF[[#This Row],[Fecha]])</f>
        <v>2020</v>
      </c>
      <c r="AH513">
        <f>MONTH(CF[[#This Row],[Fecha]])</f>
        <v>4</v>
      </c>
      <c r="AI513">
        <f>WEEKNUM(CF[[#This Row],[Fecha]],2)</f>
        <v>14</v>
      </c>
      <c r="AJ513" s="25">
        <v>43922</v>
      </c>
      <c r="AK513" t="s">
        <v>97</v>
      </c>
      <c r="AL513" t="s">
        <v>94</v>
      </c>
      <c r="AM513" t="s">
        <v>128</v>
      </c>
      <c r="AN513">
        <v>20</v>
      </c>
      <c r="AO513">
        <v>129989.15</v>
      </c>
    </row>
    <row r="514" spans="33:41" x14ac:dyDescent="0.25">
      <c r="AG514">
        <f>YEAR(CF[[#This Row],[Fecha]])</f>
        <v>2020</v>
      </c>
      <c r="AH514">
        <f>MONTH(CF[[#This Row],[Fecha]])</f>
        <v>5</v>
      </c>
      <c r="AI514">
        <f>WEEKNUM(CF[[#This Row],[Fecha]],2)</f>
        <v>18</v>
      </c>
      <c r="AJ514" s="25">
        <v>43952</v>
      </c>
      <c r="AK514" t="s">
        <v>97</v>
      </c>
      <c r="AL514" t="s">
        <v>94</v>
      </c>
      <c r="AM514" t="s">
        <v>128</v>
      </c>
      <c r="AN514">
        <v>12</v>
      </c>
      <c r="AO514">
        <v>82580.400000000009</v>
      </c>
    </row>
    <row r="515" spans="33:41" x14ac:dyDescent="0.25">
      <c r="AG515">
        <f>YEAR(CF[[#This Row],[Fecha]])</f>
        <v>2020</v>
      </c>
      <c r="AH515">
        <f>MONTH(CF[[#This Row],[Fecha]])</f>
        <v>6</v>
      </c>
      <c r="AI515">
        <f>WEEKNUM(CF[[#This Row],[Fecha]],2)</f>
        <v>23</v>
      </c>
      <c r="AJ515" s="25">
        <v>43983</v>
      </c>
      <c r="AK515" t="s">
        <v>97</v>
      </c>
      <c r="AL515" t="s">
        <v>94</v>
      </c>
      <c r="AM515" t="s">
        <v>128</v>
      </c>
      <c r="AN515">
        <v>18</v>
      </c>
      <c r="AO515">
        <v>1218530.23</v>
      </c>
    </row>
    <row r="516" spans="33:41" x14ac:dyDescent="0.25">
      <c r="AG516">
        <f>YEAR(CF[[#This Row],[Fecha]])</f>
        <v>2020</v>
      </c>
      <c r="AH516">
        <f>MONTH(CF[[#This Row],[Fecha]])</f>
        <v>7</v>
      </c>
      <c r="AI516">
        <f>WEEKNUM(CF[[#This Row],[Fecha]],2)</f>
        <v>27</v>
      </c>
      <c r="AJ516" s="25">
        <v>44013</v>
      </c>
      <c r="AK516" t="s">
        <v>97</v>
      </c>
      <c r="AL516" t="s">
        <v>94</v>
      </c>
      <c r="AM516" t="s">
        <v>128</v>
      </c>
      <c r="AN516">
        <v>14</v>
      </c>
      <c r="AO516">
        <v>95849.390000000014</v>
      </c>
    </row>
    <row r="517" spans="33:41" x14ac:dyDescent="0.25">
      <c r="AG517">
        <f>YEAR(CF[[#This Row],[Fecha]])</f>
        <v>2020</v>
      </c>
      <c r="AH517">
        <f>MONTH(CF[[#This Row],[Fecha]])</f>
        <v>8</v>
      </c>
      <c r="AI517">
        <f>WEEKNUM(CF[[#This Row],[Fecha]],2)</f>
        <v>31</v>
      </c>
      <c r="AJ517" s="25">
        <v>44044</v>
      </c>
      <c r="AK517" t="s">
        <v>97</v>
      </c>
      <c r="AL517" t="s">
        <v>94</v>
      </c>
      <c r="AM517" t="s">
        <v>128</v>
      </c>
      <c r="AN517">
        <v>23</v>
      </c>
      <c r="AO517">
        <v>156555.18</v>
      </c>
    </row>
    <row r="518" spans="33:41" x14ac:dyDescent="0.25">
      <c r="AG518">
        <f>YEAR(CF[[#This Row],[Fecha]])</f>
        <v>2020</v>
      </c>
      <c r="AH518">
        <f>MONTH(CF[[#This Row],[Fecha]])</f>
        <v>9</v>
      </c>
      <c r="AI518">
        <f>WEEKNUM(CF[[#This Row],[Fecha]],2)</f>
        <v>36</v>
      </c>
      <c r="AJ518" s="25">
        <v>44075</v>
      </c>
      <c r="AK518" t="s">
        <v>97</v>
      </c>
      <c r="AL518" t="s">
        <v>94</v>
      </c>
      <c r="AM518" t="s">
        <v>128</v>
      </c>
      <c r="AN518">
        <v>24</v>
      </c>
      <c r="AO518">
        <v>162350.33000000002</v>
      </c>
    </row>
    <row r="519" spans="33:41" x14ac:dyDescent="0.25">
      <c r="AG519">
        <f>YEAR(CF[[#This Row],[Fecha]])</f>
        <v>2020</v>
      </c>
      <c r="AH519">
        <f>MONTH(CF[[#This Row],[Fecha]])</f>
        <v>10</v>
      </c>
      <c r="AI519">
        <f>WEEKNUM(CF[[#This Row],[Fecha]],2)</f>
        <v>40</v>
      </c>
      <c r="AJ519" s="25">
        <v>44105</v>
      </c>
      <c r="AK519" t="s">
        <v>97</v>
      </c>
      <c r="AL519" t="s">
        <v>94</v>
      </c>
      <c r="AM519" t="s">
        <v>128</v>
      </c>
      <c r="AN519">
        <v>14</v>
      </c>
      <c r="AO519">
        <v>95040.44</v>
      </c>
    </row>
    <row r="520" spans="33:41" x14ac:dyDescent="0.25">
      <c r="AG520">
        <f>YEAR(CF[[#This Row],[Fecha]])</f>
        <v>2020</v>
      </c>
      <c r="AH520">
        <f>MONTH(CF[[#This Row],[Fecha]])</f>
        <v>11</v>
      </c>
      <c r="AI520">
        <f>WEEKNUM(CF[[#This Row],[Fecha]],2)</f>
        <v>44</v>
      </c>
      <c r="AJ520" s="25">
        <v>44136</v>
      </c>
      <c r="AK520" t="s">
        <v>97</v>
      </c>
      <c r="AL520" t="s">
        <v>94</v>
      </c>
      <c r="AM520" t="s">
        <v>128</v>
      </c>
      <c r="AN520">
        <v>19</v>
      </c>
      <c r="AO520">
        <v>134085.31</v>
      </c>
    </row>
    <row r="521" spans="33:41" x14ac:dyDescent="0.25">
      <c r="AG521">
        <f>YEAR(CF[[#This Row],[Fecha]])</f>
        <v>2020</v>
      </c>
      <c r="AH521">
        <f>MONTH(CF[[#This Row],[Fecha]])</f>
        <v>12</v>
      </c>
      <c r="AI521">
        <f>WEEKNUM(CF[[#This Row],[Fecha]],2)</f>
        <v>49</v>
      </c>
      <c r="AJ521" s="25">
        <v>44166</v>
      </c>
      <c r="AK521" t="s">
        <v>97</v>
      </c>
      <c r="AL521" t="s">
        <v>94</v>
      </c>
      <c r="AM521" t="s">
        <v>128</v>
      </c>
      <c r="AN521">
        <v>27</v>
      </c>
      <c r="AO521">
        <v>194142.36</v>
      </c>
    </row>
    <row r="522" spans="33:41" x14ac:dyDescent="0.25">
      <c r="AG522">
        <f>YEAR(CF[[#This Row],[Fecha]])</f>
        <v>2019</v>
      </c>
      <c r="AH522">
        <f>MONTH(CF[[#This Row],[Fecha]])</f>
        <v>10</v>
      </c>
      <c r="AI522">
        <f>WEEKNUM(CF[[#This Row],[Fecha]],2)</f>
        <v>40</v>
      </c>
      <c r="AJ522" s="25">
        <v>43739</v>
      </c>
      <c r="AK522" t="s">
        <v>97</v>
      </c>
      <c r="AL522" t="s">
        <v>96</v>
      </c>
      <c r="AM522" t="s">
        <v>128</v>
      </c>
      <c r="AN522">
        <v>7</v>
      </c>
      <c r="AO522">
        <v>43420.759999999995</v>
      </c>
    </row>
    <row r="523" spans="33:41" x14ac:dyDescent="0.25">
      <c r="AG523">
        <f>YEAR(CF[[#This Row],[Fecha]])</f>
        <v>2019</v>
      </c>
      <c r="AH523">
        <f>MONTH(CF[[#This Row],[Fecha]])</f>
        <v>11</v>
      </c>
      <c r="AI523">
        <f>WEEKNUM(CF[[#This Row],[Fecha]],2)</f>
        <v>44</v>
      </c>
      <c r="AJ523" s="25">
        <v>43770</v>
      </c>
      <c r="AK523" t="s">
        <v>97</v>
      </c>
      <c r="AL523" t="s">
        <v>96</v>
      </c>
      <c r="AM523" t="s">
        <v>128</v>
      </c>
      <c r="AN523">
        <v>7</v>
      </c>
      <c r="AO523">
        <v>42968.32</v>
      </c>
    </row>
    <row r="524" spans="33:41" x14ac:dyDescent="0.25">
      <c r="AG524">
        <f>YEAR(CF[[#This Row],[Fecha]])</f>
        <v>2019</v>
      </c>
      <c r="AH524">
        <f>MONTH(CF[[#This Row],[Fecha]])</f>
        <v>12</v>
      </c>
      <c r="AI524">
        <f>WEEKNUM(CF[[#This Row],[Fecha]],2)</f>
        <v>48</v>
      </c>
      <c r="AJ524" s="25">
        <v>43800</v>
      </c>
      <c r="AK524" t="s">
        <v>97</v>
      </c>
      <c r="AL524" t="s">
        <v>96</v>
      </c>
      <c r="AM524" t="s">
        <v>128</v>
      </c>
      <c r="AN524">
        <v>1</v>
      </c>
      <c r="AO524">
        <v>6030.78</v>
      </c>
    </row>
    <row r="525" spans="33:41" x14ac:dyDescent="0.25">
      <c r="AG525">
        <f>YEAR(CF[[#This Row],[Fecha]])</f>
        <v>2020</v>
      </c>
      <c r="AH525">
        <f>MONTH(CF[[#This Row],[Fecha]])</f>
        <v>4</v>
      </c>
      <c r="AI525">
        <f>WEEKNUM(CF[[#This Row],[Fecha]],2)</f>
        <v>14</v>
      </c>
      <c r="AJ525" s="25">
        <v>43922</v>
      </c>
      <c r="AK525" t="s">
        <v>97</v>
      </c>
      <c r="AL525" t="s">
        <v>96</v>
      </c>
      <c r="AM525" t="s">
        <v>128</v>
      </c>
      <c r="AN525">
        <v>23</v>
      </c>
      <c r="AO525">
        <v>150111.26</v>
      </c>
    </row>
    <row r="526" spans="33:41" x14ac:dyDescent="0.25">
      <c r="AG526">
        <f>YEAR(CF[[#This Row],[Fecha]])</f>
        <v>2020</v>
      </c>
      <c r="AH526">
        <f>MONTH(CF[[#This Row],[Fecha]])</f>
        <v>5</v>
      </c>
      <c r="AI526">
        <f>WEEKNUM(CF[[#This Row],[Fecha]],2)</f>
        <v>18</v>
      </c>
      <c r="AJ526" s="25">
        <v>43952</v>
      </c>
      <c r="AK526" t="s">
        <v>97</v>
      </c>
      <c r="AL526" t="s">
        <v>96</v>
      </c>
      <c r="AM526" t="s">
        <v>128</v>
      </c>
      <c r="AN526">
        <v>20</v>
      </c>
      <c r="AO526">
        <v>137829.78</v>
      </c>
    </row>
    <row r="527" spans="33:41" x14ac:dyDescent="0.25">
      <c r="AG527">
        <f>YEAR(CF[[#This Row],[Fecha]])</f>
        <v>2020</v>
      </c>
      <c r="AH527">
        <f>MONTH(CF[[#This Row],[Fecha]])</f>
        <v>6</v>
      </c>
      <c r="AI527">
        <f>WEEKNUM(CF[[#This Row],[Fecha]],2)</f>
        <v>23</v>
      </c>
      <c r="AJ527" s="25">
        <v>43983</v>
      </c>
      <c r="AK527" t="s">
        <v>97</v>
      </c>
      <c r="AL527" t="s">
        <v>96</v>
      </c>
      <c r="AM527" t="s">
        <v>128</v>
      </c>
      <c r="AN527">
        <v>5</v>
      </c>
      <c r="AO527">
        <v>34582.97</v>
      </c>
    </row>
    <row r="528" spans="33:41" x14ac:dyDescent="0.25">
      <c r="AG528">
        <f>YEAR(CF[[#This Row],[Fecha]])</f>
        <v>2020</v>
      </c>
      <c r="AH528">
        <f>MONTH(CF[[#This Row],[Fecha]])</f>
        <v>7</v>
      </c>
      <c r="AI528">
        <f>WEEKNUM(CF[[#This Row],[Fecha]],2)</f>
        <v>27</v>
      </c>
      <c r="AJ528" s="25">
        <v>44013</v>
      </c>
      <c r="AK528" t="s">
        <v>97</v>
      </c>
      <c r="AL528" t="s">
        <v>96</v>
      </c>
      <c r="AM528" t="s">
        <v>128</v>
      </c>
      <c r="AN528">
        <v>1</v>
      </c>
      <c r="AO528">
        <v>6834.72</v>
      </c>
    </row>
    <row r="529" spans="33:41" x14ac:dyDescent="0.25">
      <c r="AG529">
        <f>YEAR(CF[[#This Row],[Fecha]])</f>
        <v>2019</v>
      </c>
      <c r="AH529">
        <f>MONTH(CF[[#This Row],[Fecha]])</f>
        <v>9</v>
      </c>
      <c r="AI529">
        <f>WEEKNUM(CF[[#This Row],[Fecha]],2)</f>
        <v>35</v>
      </c>
      <c r="AJ529" s="25">
        <v>43709</v>
      </c>
      <c r="AK529" t="s">
        <v>97</v>
      </c>
      <c r="AL529" t="s">
        <v>98</v>
      </c>
      <c r="AM529" t="s">
        <v>128</v>
      </c>
      <c r="AN529">
        <v>21</v>
      </c>
      <c r="AO529">
        <v>114852.23000000001</v>
      </c>
    </row>
    <row r="530" spans="33:41" x14ac:dyDescent="0.25">
      <c r="AG530">
        <f>YEAR(CF[[#This Row],[Fecha]])</f>
        <v>2019</v>
      </c>
      <c r="AH530">
        <f>MONTH(CF[[#This Row],[Fecha]])</f>
        <v>10</v>
      </c>
      <c r="AI530">
        <f>WEEKNUM(CF[[#This Row],[Fecha]],2)</f>
        <v>40</v>
      </c>
      <c r="AJ530" s="25">
        <v>43739</v>
      </c>
      <c r="AK530" t="s">
        <v>97</v>
      </c>
      <c r="AL530" t="s">
        <v>98</v>
      </c>
      <c r="AM530" t="s">
        <v>128</v>
      </c>
      <c r="AN530">
        <v>24</v>
      </c>
      <c r="AO530">
        <v>148906.37</v>
      </c>
    </row>
    <row r="531" spans="33:41" x14ac:dyDescent="0.25">
      <c r="AG531">
        <f>YEAR(CF[[#This Row],[Fecha]])</f>
        <v>2019</v>
      </c>
      <c r="AH531">
        <f>MONTH(CF[[#This Row],[Fecha]])</f>
        <v>11</v>
      </c>
      <c r="AI531">
        <f>WEEKNUM(CF[[#This Row],[Fecha]],2)</f>
        <v>44</v>
      </c>
      <c r="AJ531" s="25">
        <v>43770</v>
      </c>
      <c r="AK531" t="s">
        <v>97</v>
      </c>
      <c r="AL531" t="s">
        <v>98</v>
      </c>
      <c r="AM531" t="s">
        <v>128</v>
      </c>
      <c r="AN531">
        <v>17</v>
      </c>
      <c r="AO531">
        <v>104337.06999999999</v>
      </c>
    </row>
    <row r="532" spans="33:41" x14ac:dyDescent="0.25">
      <c r="AG532">
        <f>YEAR(CF[[#This Row],[Fecha]])</f>
        <v>2019</v>
      </c>
      <c r="AH532">
        <f>MONTH(CF[[#This Row],[Fecha]])</f>
        <v>12</v>
      </c>
      <c r="AI532">
        <f>WEEKNUM(CF[[#This Row],[Fecha]],2)</f>
        <v>48</v>
      </c>
      <c r="AJ532" s="25">
        <v>43800</v>
      </c>
      <c r="AK532" t="s">
        <v>97</v>
      </c>
      <c r="AL532" t="s">
        <v>98</v>
      </c>
      <c r="AM532" t="s">
        <v>128</v>
      </c>
      <c r="AN532">
        <v>25</v>
      </c>
      <c r="AO532">
        <v>149838.35999999999</v>
      </c>
    </row>
    <row r="533" spans="33:41" x14ac:dyDescent="0.25">
      <c r="AG533">
        <f>YEAR(CF[[#This Row],[Fecha]])</f>
        <v>2020</v>
      </c>
      <c r="AH533">
        <f>MONTH(CF[[#This Row],[Fecha]])</f>
        <v>1</v>
      </c>
      <c r="AI533">
        <f>WEEKNUM(CF[[#This Row],[Fecha]],2)</f>
        <v>1</v>
      </c>
      <c r="AJ533" s="25">
        <v>43831</v>
      </c>
      <c r="AK533" t="s">
        <v>97</v>
      </c>
      <c r="AL533" t="s">
        <v>98</v>
      </c>
      <c r="AM533" t="s">
        <v>128</v>
      </c>
      <c r="AN533">
        <v>20</v>
      </c>
      <c r="AO533">
        <v>119262.93</v>
      </c>
    </row>
    <row r="534" spans="33:41" x14ac:dyDescent="0.25">
      <c r="AG534">
        <f>YEAR(CF[[#This Row],[Fecha]])</f>
        <v>2020</v>
      </c>
      <c r="AH534">
        <f>MONTH(CF[[#This Row],[Fecha]])</f>
        <v>2</v>
      </c>
      <c r="AI534">
        <f>WEEKNUM(CF[[#This Row],[Fecha]],2)</f>
        <v>5</v>
      </c>
      <c r="AJ534" s="25">
        <v>43862</v>
      </c>
      <c r="AK534" t="s">
        <v>97</v>
      </c>
      <c r="AL534" t="s">
        <v>98</v>
      </c>
      <c r="AM534" t="s">
        <v>128</v>
      </c>
      <c r="AN534">
        <v>23</v>
      </c>
      <c r="AO534">
        <v>136739.46</v>
      </c>
    </row>
    <row r="535" spans="33:41" x14ac:dyDescent="0.25">
      <c r="AG535">
        <f>YEAR(CF[[#This Row],[Fecha]])</f>
        <v>2020</v>
      </c>
      <c r="AH535">
        <f>MONTH(CF[[#This Row],[Fecha]])</f>
        <v>3</v>
      </c>
      <c r="AI535">
        <f>WEEKNUM(CF[[#This Row],[Fecha]],2)</f>
        <v>9</v>
      </c>
      <c r="AJ535" s="25">
        <v>43891</v>
      </c>
      <c r="AK535" t="s">
        <v>97</v>
      </c>
      <c r="AL535" t="s">
        <v>98</v>
      </c>
      <c r="AM535" t="s">
        <v>128</v>
      </c>
      <c r="AN535">
        <v>22</v>
      </c>
      <c r="AO535">
        <v>131696.03999999998</v>
      </c>
    </row>
    <row r="536" spans="33:41" x14ac:dyDescent="0.25">
      <c r="AG536">
        <f>YEAR(CF[[#This Row],[Fecha]])</f>
        <v>2020</v>
      </c>
      <c r="AH536">
        <f>MONTH(CF[[#This Row],[Fecha]])</f>
        <v>4</v>
      </c>
      <c r="AI536">
        <f>WEEKNUM(CF[[#This Row],[Fecha]],2)</f>
        <v>14</v>
      </c>
      <c r="AJ536" s="25">
        <v>43922</v>
      </c>
      <c r="AK536" t="s">
        <v>97</v>
      </c>
      <c r="AL536" t="s">
        <v>98</v>
      </c>
      <c r="AM536" t="s">
        <v>128</v>
      </c>
      <c r="AN536">
        <v>25</v>
      </c>
      <c r="AO536">
        <v>165680.88999999998</v>
      </c>
    </row>
    <row r="537" spans="33:41" x14ac:dyDescent="0.25">
      <c r="AG537">
        <f>YEAR(CF[[#This Row],[Fecha]])</f>
        <v>2020</v>
      </c>
      <c r="AH537">
        <f>MONTH(CF[[#This Row],[Fecha]])</f>
        <v>5</v>
      </c>
      <c r="AI537">
        <f>WEEKNUM(CF[[#This Row],[Fecha]],2)</f>
        <v>18</v>
      </c>
      <c r="AJ537" s="25">
        <v>43952</v>
      </c>
      <c r="AK537" t="s">
        <v>97</v>
      </c>
      <c r="AL537" t="s">
        <v>98</v>
      </c>
      <c r="AM537" t="s">
        <v>128</v>
      </c>
      <c r="AN537">
        <v>25</v>
      </c>
      <c r="AO537">
        <v>172165.62</v>
      </c>
    </row>
    <row r="538" spans="33:41" x14ac:dyDescent="0.25">
      <c r="AG538">
        <f>YEAR(CF[[#This Row],[Fecha]])</f>
        <v>2020</v>
      </c>
      <c r="AH538">
        <f>MONTH(CF[[#This Row],[Fecha]])</f>
        <v>6</v>
      </c>
      <c r="AI538">
        <f>WEEKNUM(CF[[#This Row],[Fecha]],2)</f>
        <v>23</v>
      </c>
      <c r="AJ538" s="25">
        <v>43983</v>
      </c>
      <c r="AK538" t="s">
        <v>97</v>
      </c>
      <c r="AL538" t="s">
        <v>98</v>
      </c>
      <c r="AM538" t="s">
        <v>128</v>
      </c>
      <c r="AN538">
        <v>78</v>
      </c>
      <c r="AO538">
        <v>4550819.13</v>
      </c>
    </row>
    <row r="539" spans="33:41" x14ac:dyDescent="0.25">
      <c r="AG539">
        <f>YEAR(CF[[#This Row],[Fecha]])</f>
        <v>2020</v>
      </c>
      <c r="AH539">
        <f>MONTH(CF[[#This Row],[Fecha]])</f>
        <v>7</v>
      </c>
      <c r="AI539">
        <f>WEEKNUM(CF[[#This Row],[Fecha]],2)</f>
        <v>27</v>
      </c>
      <c r="AJ539" s="25">
        <v>44013</v>
      </c>
      <c r="AK539" t="s">
        <v>97</v>
      </c>
      <c r="AL539" t="s">
        <v>98</v>
      </c>
      <c r="AM539" t="s">
        <v>128</v>
      </c>
      <c r="AN539">
        <v>50</v>
      </c>
      <c r="AO539">
        <v>342356.5</v>
      </c>
    </row>
    <row r="540" spans="33:41" x14ac:dyDescent="0.25">
      <c r="AG540">
        <f>YEAR(CF[[#This Row],[Fecha]])</f>
        <v>2019</v>
      </c>
      <c r="AH540">
        <f>MONTH(CF[[#This Row],[Fecha]])</f>
        <v>10</v>
      </c>
      <c r="AI540">
        <f>WEEKNUM(CF[[#This Row],[Fecha]],2)</f>
        <v>40</v>
      </c>
      <c r="AJ540" s="25">
        <v>43739</v>
      </c>
      <c r="AK540" t="s">
        <v>97</v>
      </c>
      <c r="AL540" t="s">
        <v>8</v>
      </c>
      <c r="AM540" t="s">
        <v>128</v>
      </c>
      <c r="AN540">
        <v>49</v>
      </c>
      <c r="AO540">
        <v>303970.06000000006</v>
      </c>
    </row>
    <row r="541" spans="33:41" x14ac:dyDescent="0.25">
      <c r="AG541">
        <f>YEAR(CF[[#This Row],[Fecha]])</f>
        <v>2020</v>
      </c>
      <c r="AH541">
        <f>MONTH(CF[[#This Row],[Fecha]])</f>
        <v>1</v>
      </c>
      <c r="AI541">
        <f>WEEKNUM(CF[[#This Row],[Fecha]],2)</f>
        <v>1</v>
      </c>
      <c r="AJ541" s="25">
        <v>43831</v>
      </c>
      <c r="AK541" t="s">
        <v>97</v>
      </c>
      <c r="AL541" t="s">
        <v>8</v>
      </c>
      <c r="AM541" t="s">
        <v>128</v>
      </c>
      <c r="AN541">
        <v>40</v>
      </c>
      <c r="AO541">
        <v>238655.83</v>
      </c>
    </row>
    <row r="542" spans="33:41" x14ac:dyDescent="0.25">
      <c r="AG542">
        <f>YEAR(CF[[#This Row],[Fecha]])</f>
        <v>2020</v>
      </c>
      <c r="AH542">
        <f>MONTH(CF[[#This Row],[Fecha]])</f>
        <v>5</v>
      </c>
      <c r="AI542">
        <f>WEEKNUM(CF[[#This Row],[Fecha]],2)</f>
        <v>18</v>
      </c>
      <c r="AJ542" s="25">
        <v>43952</v>
      </c>
      <c r="AK542" t="s">
        <v>97</v>
      </c>
      <c r="AL542" t="s">
        <v>8</v>
      </c>
      <c r="AM542" t="s">
        <v>128</v>
      </c>
      <c r="AN542">
        <v>24</v>
      </c>
      <c r="AO542">
        <v>165384.91</v>
      </c>
    </row>
    <row r="543" spans="33:41" x14ac:dyDescent="0.25">
      <c r="AG543">
        <f>YEAR(CF[[#This Row],[Fecha]])</f>
        <v>2020</v>
      </c>
      <c r="AH543">
        <f>MONTH(CF[[#This Row],[Fecha]])</f>
        <v>8</v>
      </c>
      <c r="AI543">
        <f>WEEKNUM(CF[[#This Row],[Fecha]],2)</f>
        <v>31</v>
      </c>
      <c r="AJ543" s="25">
        <v>44044</v>
      </c>
      <c r="AK543" t="s">
        <v>97</v>
      </c>
      <c r="AL543" t="s">
        <v>8</v>
      </c>
      <c r="AM543" t="s">
        <v>128</v>
      </c>
      <c r="AN543">
        <v>21</v>
      </c>
      <c r="AO543">
        <v>142995.13999999998</v>
      </c>
    </row>
    <row r="544" spans="33:41" x14ac:dyDescent="0.25">
      <c r="AG544">
        <f>YEAR(CF[[#This Row],[Fecha]])</f>
        <v>2020</v>
      </c>
      <c r="AH544">
        <f>MONTH(CF[[#This Row],[Fecha]])</f>
        <v>12</v>
      </c>
      <c r="AI544">
        <f>WEEKNUM(CF[[#This Row],[Fecha]],2)</f>
        <v>49</v>
      </c>
      <c r="AJ544" s="25">
        <v>44166</v>
      </c>
      <c r="AK544" t="s">
        <v>97</v>
      </c>
      <c r="AL544" t="s">
        <v>8</v>
      </c>
      <c r="AM544" t="s">
        <v>128</v>
      </c>
      <c r="AN544">
        <v>34</v>
      </c>
      <c r="AO544">
        <v>245517.11000000004</v>
      </c>
    </row>
    <row r="545" spans="33:41" x14ac:dyDescent="0.25">
      <c r="AG545">
        <f>YEAR(CF[[#This Row],[Fecha]])</f>
        <v>2020</v>
      </c>
      <c r="AH545">
        <f>MONTH(CF[[#This Row],[Fecha]])</f>
        <v>2</v>
      </c>
      <c r="AI545">
        <f>WEEKNUM(CF[[#This Row],[Fecha]],2)</f>
        <v>5</v>
      </c>
      <c r="AJ545" s="25">
        <v>43862</v>
      </c>
      <c r="AK545" t="s">
        <v>97</v>
      </c>
      <c r="AL545" t="s">
        <v>8</v>
      </c>
      <c r="AM545" t="s">
        <v>128</v>
      </c>
      <c r="AN545">
        <v>38</v>
      </c>
      <c r="AO545">
        <v>225555.10000000003</v>
      </c>
    </row>
    <row r="546" spans="33:41" x14ac:dyDescent="0.25">
      <c r="AG546">
        <f>YEAR(CF[[#This Row],[Fecha]])</f>
        <v>2019</v>
      </c>
      <c r="AH546">
        <f>MONTH(CF[[#This Row],[Fecha]])</f>
        <v>11</v>
      </c>
      <c r="AI546">
        <f>WEEKNUM(CF[[#This Row],[Fecha]],2)</f>
        <v>44</v>
      </c>
      <c r="AJ546" s="25">
        <v>43770</v>
      </c>
      <c r="AK546" t="s">
        <v>97</v>
      </c>
      <c r="AL546" t="s">
        <v>8</v>
      </c>
      <c r="AM546" t="s">
        <v>128</v>
      </c>
      <c r="AN546">
        <v>34</v>
      </c>
      <c r="AO546">
        <v>208521.22999999998</v>
      </c>
    </row>
    <row r="547" spans="33:41" x14ac:dyDescent="0.25">
      <c r="AG547">
        <f>YEAR(CF[[#This Row],[Fecha]])</f>
        <v>2020</v>
      </c>
      <c r="AH547">
        <f>MONTH(CF[[#This Row],[Fecha]])</f>
        <v>9</v>
      </c>
      <c r="AI547">
        <f>WEEKNUM(CF[[#This Row],[Fecha]],2)</f>
        <v>36</v>
      </c>
      <c r="AJ547" s="25">
        <v>44075</v>
      </c>
      <c r="AK547" t="s">
        <v>97</v>
      </c>
      <c r="AL547" t="s">
        <v>8</v>
      </c>
      <c r="AM547" t="s">
        <v>128</v>
      </c>
      <c r="AN547">
        <v>32</v>
      </c>
      <c r="AO547">
        <v>216420.68</v>
      </c>
    </row>
    <row r="548" spans="33:41" x14ac:dyDescent="0.25">
      <c r="AG548">
        <f>YEAR(CF[[#This Row],[Fecha]])</f>
        <v>2020</v>
      </c>
      <c r="AH548">
        <f>MONTH(CF[[#This Row],[Fecha]])</f>
        <v>4</v>
      </c>
      <c r="AI548">
        <f>WEEKNUM(CF[[#This Row],[Fecha]],2)</f>
        <v>14</v>
      </c>
      <c r="AJ548" s="25">
        <v>43922</v>
      </c>
      <c r="AK548" t="s">
        <v>97</v>
      </c>
      <c r="AL548" t="s">
        <v>8</v>
      </c>
      <c r="AM548" t="s">
        <v>128</v>
      </c>
      <c r="AN548">
        <v>17</v>
      </c>
      <c r="AO548">
        <v>111730.05</v>
      </c>
    </row>
    <row r="549" spans="33:41" x14ac:dyDescent="0.25">
      <c r="AG549">
        <f>YEAR(CF[[#This Row],[Fecha]])</f>
        <v>2020</v>
      </c>
      <c r="AH549">
        <f>MONTH(CF[[#This Row],[Fecha]])</f>
        <v>7</v>
      </c>
      <c r="AI549">
        <f>WEEKNUM(CF[[#This Row],[Fecha]],2)</f>
        <v>27</v>
      </c>
      <c r="AJ549" s="25">
        <v>44013</v>
      </c>
      <c r="AK549" t="s">
        <v>97</v>
      </c>
      <c r="AL549" t="s">
        <v>8</v>
      </c>
      <c r="AM549" t="s">
        <v>128</v>
      </c>
      <c r="AN549">
        <v>30</v>
      </c>
      <c r="AO549">
        <v>205476.88</v>
      </c>
    </row>
    <row r="550" spans="33:41" x14ac:dyDescent="0.25">
      <c r="AG550">
        <f>YEAR(CF[[#This Row],[Fecha]])</f>
        <v>2020</v>
      </c>
      <c r="AH550">
        <f>MONTH(CF[[#This Row],[Fecha]])</f>
        <v>10</v>
      </c>
      <c r="AI550">
        <f>WEEKNUM(CF[[#This Row],[Fecha]],2)</f>
        <v>40</v>
      </c>
      <c r="AJ550" s="25">
        <v>44105</v>
      </c>
      <c r="AK550" t="s">
        <v>97</v>
      </c>
      <c r="AL550" t="s">
        <v>8</v>
      </c>
      <c r="AM550" t="s">
        <v>128</v>
      </c>
      <c r="AN550">
        <v>31</v>
      </c>
      <c r="AO550">
        <v>211887.65000000002</v>
      </c>
    </row>
    <row r="551" spans="33:41" x14ac:dyDescent="0.25">
      <c r="AG551">
        <f>YEAR(CF[[#This Row],[Fecha]])</f>
        <v>2020</v>
      </c>
      <c r="AH551">
        <f>MONTH(CF[[#This Row],[Fecha]])</f>
        <v>11</v>
      </c>
      <c r="AI551">
        <f>WEEKNUM(CF[[#This Row],[Fecha]],2)</f>
        <v>44</v>
      </c>
      <c r="AJ551" s="25">
        <v>44136</v>
      </c>
      <c r="AK551" t="s">
        <v>97</v>
      </c>
      <c r="AL551" t="s">
        <v>8</v>
      </c>
      <c r="AM551" t="s">
        <v>128</v>
      </c>
      <c r="AN551">
        <v>24</v>
      </c>
      <c r="AO551">
        <v>169308.86</v>
      </c>
    </row>
    <row r="552" spans="33:41" x14ac:dyDescent="0.25">
      <c r="AG552">
        <f>YEAR(CF[[#This Row],[Fecha]])</f>
        <v>2019</v>
      </c>
      <c r="AH552">
        <f>MONTH(CF[[#This Row],[Fecha]])</f>
        <v>12</v>
      </c>
      <c r="AI552">
        <f>WEEKNUM(CF[[#This Row],[Fecha]],2)</f>
        <v>48</v>
      </c>
      <c r="AJ552" s="25">
        <v>43800</v>
      </c>
      <c r="AK552" t="s">
        <v>97</v>
      </c>
      <c r="AL552" t="s">
        <v>8</v>
      </c>
      <c r="AM552" t="s">
        <v>128</v>
      </c>
      <c r="AN552">
        <v>39</v>
      </c>
      <c r="AO552">
        <v>234041.97</v>
      </c>
    </row>
    <row r="553" spans="33:41" x14ac:dyDescent="0.25">
      <c r="AG553">
        <f>YEAR(CF[[#This Row],[Fecha]])</f>
        <v>2020</v>
      </c>
      <c r="AH553">
        <f>MONTH(CF[[#This Row],[Fecha]])</f>
        <v>3</v>
      </c>
      <c r="AI553">
        <f>WEEKNUM(CF[[#This Row],[Fecha]],2)</f>
        <v>9</v>
      </c>
      <c r="AJ553" s="25">
        <v>43891</v>
      </c>
      <c r="AK553" t="s">
        <v>97</v>
      </c>
      <c r="AL553" t="s">
        <v>8</v>
      </c>
      <c r="AM553" t="s">
        <v>128</v>
      </c>
      <c r="AN553">
        <v>45</v>
      </c>
      <c r="AO553">
        <v>269895.20999999996</v>
      </c>
    </row>
    <row r="554" spans="33:41" x14ac:dyDescent="0.25">
      <c r="AG554">
        <f>YEAR(CF[[#This Row],[Fecha]])</f>
        <v>2020</v>
      </c>
      <c r="AH554">
        <f>MONTH(CF[[#This Row],[Fecha]])</f>
        <v>6</v>
      </c>
      <c r="AI554">
        <f>WEEKNUM(CF[[#This Row],[Fecha]],2)</f>
        <v>23</v>
      </c>
      <c r="AJ554" s="25">
        <v>43983</v>
      </c>
      <c r="AK554" t="s">
        <v>97</v>
      </c>
      <c r="AL554" t="s">
        <v>8</v>
      </c>
      <c r="AM554" t="s">
        <v>128</v>
      </c>
      <c r="AN554">
        <v>35</v>
      </c>
      <c r="AO554">
        <v>2065544.36</v>
      </c>
    </row>
    <row r="555" spans="33:41" x14ac:dyDescent="0.25">
      <c r="AG555">
        <f>YEAR(CF[[#This Row],[Fecha]])</f>
        <v>2020</v>
      </c>
      <c r="AH555">
        <f>MONTH(CF[[#This Row],[Fecha]])</f>
        <v>11</v>
      </c>
      <c r="AI555">
        <f>WEEKNUM(CF[[#This Row],[Fecha]],2)</f>
        <v>44</v>
      </c>
      <c r="AJ555" s="25">
        <v>44136</v>
      </c>
      <c r="AK555" t="s">
        <v>97</v>
      </c>
      <c r="AL555" t="s">
        <v>9</v>
      </c>
      <c r="AM555" t="s">
        <v>128</v>
      </c>
      <c r="AN555">
        <v>36</v>
      </c>
      <c r="AO555">
        <v>252899.66</v>
      </c>
    </row>
    <row r="556" spans="33:41" x14ac:dyDescent="0.25">
      <c r="AG556">
        <f>YEAR(CF[[#This Row],[Fecha]])</f>
        <v>2020</v>
      </c>
      <c r="AH556">
        <f>MONTH(CF[[#This Row],[Fecha]])</f>
        <v>12</v>
      </c>
      <c r="AI556">
        <f>WEEKNUM(CF[[#This Row],[Fecha]],2)</f>
        <v>49</v>
      </c>
      <c r="AJ556" s="25">
        <v>44166</v>
      </c>
      <c r="AK556" t="s">
        <v>97</v>
      </c>
      <c r="AL556" t="s">
        <v>9</v>
      </c>
      <c r="AM556" t="s">
        <v>128</v>
      </c>
      <c r="AN556">
        <v>26</v>
      </c>
      <c r="AO556">
        <v>187372.16000000003</v>
      </c>
    </row>
    <row r="557" spans="33:41" x14ac:dyDescent="0.25">
      <c r="AG557">
        <f>YEAR(CF[[#This Row],[Fecha]])</f>
        <v>2020</v>
      </c>
      <c r="AH557">
        <f>MONTH(CF[[#This Row],[Fecha]])</f>
        <v>8</v>
      </c>
      <c r="AI557">
        <f>WEEKNUM(CF[[#This Row],[Fecha]],2)</f>
        <v>31</v>
      </c>
      <c r="AJ557" s="25">
        <v>44044</v>
      </c>
      <c r="AK557" t="s">
        <v>97</v>
      </c>
      <c r="AL557" t="s">
        <v>9</v>
      </c>
      <c r="AM557" t="s">
        <v>128</v>
      </c>
      <c r="AN557">
        <v>18</v>
      </c>
      <c r="AO557">
        <v>122480.51000000001</v>
      </c>
    </row>
    <row r="558" spans="33:41" x14ac:dyDescent="0.25">
      <c r="AG558">
        <f>YEAR(CF[[#This Row],[Fecha]])</f>
        <v>2019</v>
      </c>
      <c r="AH558">
        <f>MONTH(CF[[#This Row],[Fecha]])</f>
        <v>12</v>
      </c>
      <c r="AI558">
        <f>WEEKNUM(CF[[#This Row],[Fecha]],2)</f>
        <v>48</v>
      </c>
      <c r="AJ558" s="25">
        <v>43800</v>
      </c>
      <c r="AK558" t="s">
        <v>97</v>
      </c>
      <c r="AL558" t="s">
        <v>9</v>
      </c>
      <c r="AM558" t="s">
        <v>128</v>
      </c>
      <c r="AN558">
        <v>5</v>
      </c>
      <c r="AO558">
        <v>29913.17</v>
      </c>
    </row>
    <row r="559" spans="33:41" x14ac:dyDescent="0.25">
      <c r="AG559">
        <f>YEAR(CF[[#This Row],[Fecha]])</f>
        <v>2020</v>
      </c>
      <c r="AH559">
        <f>MONTH(CF[[#This Row],[Fecha]])</f>
        <v>1</v>
      </c>
      <c r="AI559">
        <f>WEEKNUM(CF[[#This Row],[Fecha]],2)</f>
        <v>1</v>
      </c>
      <c r="AJ559" s="25">
        <v>43831</v>
      </c>
      <c r="AK559" t="s">
        <v>97</v>
      </c>
      <c r="AL559" t="s">
        <v>9</v>
      </c>
      <c r="AM559" t="s">
        <v>128</v>
      </c>
      <c r="AN559">
        <v>5</v>
      </c>
      <c r="AO559">
        <v>29867.07</v>
      </c>
    </row>
    <row r="560" spans="33:41" x14ac:dyDescent="0.25">
      <c r="AG560">
        <f>YEAR(CF[[#This Row],[Fecha]])</f>
        <v>2020</v>
      </c>
      <c r="AH560">
        <f>MONTH(CF[[#This Row],[Fecha]])</f>
        <v>9</v>
      </c>
      <c r="AI560">
        <f>WEEKNUM(CF[[#This Row],[Fecha]],2)</f>
        <v>36</v>
      </c>
      <c r="AJ560" s="25">
        <v>44075</v>
      </c>
      <c r="AK560" t="s">
        <v>97</v>
      </c>
      <c r="AL560" t="s">
        <v>9</v>
      </c>
      <c r="AM560" t="s">
        <v>128</v>
      </c>
      <c r="AN560">
        <v>51</v>
      </c>
      <c r="AO560">
        <v>344914.21</v>
      </c>
    </row>
    <row r="561" spans="33:41" x14ac:dyDescent="0.25">
      <c r="AG561">
        <f>YEAR(CF[[#This Row],[Fecha]])</f>
        <v>2020</v>
      </c>
      <c r="AH561">
        <f>MONTH(CF[[#This Row],[Fecha]])</f>
        <v>10</v>
      </c>
      <c r="AI561">
        <f>WEEKNUM(CF[[#This Row],[Fecha]],2)</f>
        <v>40</v>
      </c>
      <c r="AJ561" s="25">
        <v>44105</v>
      </c>
      <c r="AK561" t="s">
        <v>97</v>
      </c>
      <c r="AL561" t="s">
        <v>9</v>
      </c>
      <c r="AM561" t="s">
        <v>128</v>
      </c>
      <c r="AN561">
        <v>32</v>
      </c>
      <c r="AO561">
        <v>217899.02000000002</v>
      </c>
    </row>
    <row r="562" spans="33:41" x14ac:dyDescent="0.25">
      <c r="AG562">
        <f>YEAR(CF[[#This Row],[Fecha]])</f>
        <v>2020</v>
      </c>
      <c r="AH562">
        <f>MONTH(CF[[#This Row],[Fecha]])</f>
        <v>11</v>
      </c>
      <c r="AI562">
        <f>WEEKNUM(CF[[#This Row],[Fecha]],2)</f>
        <v>44</v>
      </c>
      <c r="AJ562" s="25">
        <v>44136</v>
      </c>
      <c r="AK562" t="s">
        <v>97</v>
      </c>
      <c r="AL562" t="s">
        <v>101</v>
      </c>
      <c r="AM562" t="s">
        <v>128</v>
      </c>
      <c r="AN562">
        <v>12</v>
      </c>
      <c r="AO562">
        <v>84848.4</v>
      </c>
    </row>
    <row r="563" spans="33:41" x14ac:dyDescent="0.25">
      <c r="AG563">
        <f>YEAR(CF[[#This Row],[Fecha]])</f>
        <v>2020</v>
      </c>
      <c r="AH563">
        <f>MONTH(CF[[#This Row],[Fecha]])</f>
        <v>12</v>
      </c>
      <c r="AI563">
        <f>WEEKNUM(CF[[#This Row],[Fecha]],2)</f>
        <v>49</v>
      </c>
      <c r="AJ563" s="25">
        <v>44166</v>
      </c>
      <c r="AK563" t="s">
        <v>97</v>
      </c>
      <c r="AL563" t="s">
        <v>101</v>
      </c>
      <c r="AM563" t="s">
        <v>128</v>
      </c>
      <c r="AN563">
        <v>8</v>
      </c>
      <c r="AO563">
        <v>57154.520000000004</v>
      </c>
    </row>
    <row r="564" spans="33:41" x14ac:dyDescent="0.25">
      <c r="AG564">
        <f>YEAR(CF[[#This Row],[Fecha]])</f>
        <v>2020</v>
      </c>
      <c r="AH564">
        <f>MONTH(CF[[#This Row],[Fecha]])</f>
        <v>2</v>
      </c>
      <c r="AI564">
        <f>WEEKNUM(CF[[#This Row],[Fecha]],2)</f>
        <v>5</v>
      </c>
      <c r="AJ564" s="25">
        <v>43862</v>
      </c>
      <c r="AK564" t="s">
        <v>99</v>
      </c>
      <c r="AL564" t="s">
        <v>104</v>
      </c>
      <c r="AM564" t="s">
        <v>128</v>
      </c>
      <c r="AN564">
        <v>2</v>
      </c>
      <c r="AO564">
        <v>11465.81</v>
      </c>
    </row>
    <row r="565" spans="33:41" x14ac:dyDescent="0.25">
      <c r="AG565">
        <f>YEAR(CF[[#This Row],[Fecha]])</f>
        <v>2020</v>
      </c>
      <c r="AH565">
        <f>MONTH(CF[[#This Row],[Fecha]])</f>
        <v>4</v>
      </c>
      <c r="AI565">
        <f>WEEKNUM(CF[[#This Row],[Fecha]],2)</f>
        <v>14</v>
      </c>
      <c r="AJ565" s="25">
        <v>43922</v>
      </c>
      <c r="AK565" t="s">
        <v>99</v>
      </c>
      <c r="AL565" t="s">
        <v>104</v>
      </c>
      <c r="AM565" t="s">
        <v>128</v>
      </c>
      <c r="AN565">
        <v>1</v>
      </c>
      <c r="AO565">
        <v>5940.05</v>
      </c>
    </row>
    <row r="566" spans="33:41" x14ac:dyDescent="0.25">
      <c r="AG566">
        <f>YEAR(CF[[#This Row],[Fecha]])</f>
        <v>2018</v>
      </c>
      <c r="AH566">
        <f>MONTH(CF[[#This Row],[Fecha]])</f>
        <v>1</v>
      </c>
      <c r="AI566">
        <f>WEEKNUM(CF[[#This Row],[Fecha]],2)</f>
        <v>1</v>
      </c>
      <c r="AJ566" s="25">
        <v>43101</v>
      </c>
      <c r="AK566" t="s">
        <v>99</v>
      </c>
      <c r="AL566" t="s">
        <v>88</v>
      </c>
      <c r="AM566" t="s">
        <v>128</v>
      </c>
      <c r="AN566">
        <v>2</v>
      </c>
      <c r="AO566">
        <v>10609.99</v>
      </c>
    </row>
    <row r="567" spans="33:41" x14ac:dyDescent="0.25">
      <c r="AG567">
        <f>YEAR(CF[[#This Row],[Fecha]])</f>
        <v>2018</v>
      </c>
      <c r="AH567">
        <f>MONTH(CF[[#This Row],[Fecha]])</f>
        <v>2</v>
      </c>
      <c r="AI567">
        <f>WEEKNUM(CF[[#This Row],[Fecha]],2)</f>
        <v>5</v>
      </c>
      <c r="AJ567" s="25">
        <v>43132</v>
      </c>
      <c r="AK567" t="s">
        <v>99</v>
      </c>
      <c r="AL567" t="s">
        <v>88</v>
      </c>
      <c r="AM567" t="s">
        <v>128</v>
      </c>
      <c r="AN567">
        <v>1</v>
      </c>
      <c r="AO567">
        <v>5306.66</v>
      </c>
    </row>
    <row r="568" spans="33:41" x14ac:dyDescent="0.25">
      <c r="AG568">
        <f>YEAR(CF[[#This Row],[Fecha]])</f>
        <v>2018</v>
      </c>
      <c r="AH568">
        <f>MONTH(CF[[#This Row],[Fecha]])</f>
        <v>3</v>
      </c>
      <c r="AI568">
        <f>WEEKNUM(CF[[#This Row],[Fecha]],2)</f>
        <v>9</v>
      </c>
      <c r="AJ568" s="25">
        <v>43160</v>
      </c>
      <c r="AK568" t="s">
        <v>99</v>
      </c>
      <c r="AL568" t="s">
        <v>88</v>
      </c>
      <c r="AM568" t="s">
        <v>128</v>
      </c>
      <c r="AN568">
        <v>1</v>
      </c>
      <c r="AO568">
        <v>5469.39</v>
      </c>
    </row>
    <row r="569" spans="33:41" x14ac:dyDescent="0.25">
      <c r="AG569">
        <f>YEAR(CF[[#This Row],[Fecha]])</f>
        <v>2018</v>
      </c>
      <c r="AH569">
        <f>MONTH(CF[[#This Row],[Fecha]])</f>
        <v>4</v>
      </c>
      <c r="AI569">
        <f>WEEKNUM(CF[[#This Row],[Fecha]],2)</f>
        <v>13</v>
      </c>
      <c r="AJ569" s="25">
        <v>43191</v>
      </c>
      <c r="AK569" t="s">
        <v>99</v>
      </c>
      <c r="AL569" t="s">
        <v>88</v>
      </c>
      <c r="AM569" t="s">
        <v>128</v>
      </c>
      <c r="AN569">
        <v>2</v>
      </c>
      <c r="AO569">
        <v>11646.869999999999</v>
      </c>
    </row>
    <row r="570" spans="33:41" x14ac:dyDescent="0.25">
      <c r="AG570">
        <f>YEAR(CF[[#This Row],[Fecha]])</f>
        <v>2018</v>
      </c>
      <c r="AH570">
        <f>MONTH(CF[[#This Row],[Fecha]])</f>
        <v>6</v>
      </c>
      <c r="AI570">
        <f>WEEKNUM(CF[[#This Row],[Fecha]],2)</f>
        <v>22</v>
      </c>
      <c r="AJ570" s="25">
        <v>43252</v>
      </c>
      <c r="AK570" t="s">
        <v>99</v>
      </c>
      <c r="AL570" t="s">
        <v>88</v>
      </c>
      <c r="AM570" t="s">
        <v>128</v>
      </c>
      <c r="AN570">
        <v>2</v>
      </c>
      <c r="AO570">
        <v>12425.4</v>
      </c>
    </row>
    <row r="571" spans="33:41" x14ac:dyDescent="0.25">
      <c r="AG571">
        <f>YEAR(CF[[#This Row],[Fecha]])</f>
        <v>2018</v>
      </c>
      <c r="AH571">
        <f>MONTH(CF[[#This Row],[Fecha]])</f>
        <v>7</v>
      </c>
      <c r="AI571">
        <f>WEEKNUM(CF[[#This Row],[Fecha]],2)</f>
        <v>26</v>
      </c>
      <c r="AJ571" s="25">
        <v>43282</v>
      </c>
      <c r="AK571" t="s">
        <v>99</v>
      </c>
      <c r="AL571" t="s">
        <v>88</v>
      </c>
      <c r="AM571" t="s">
        <v>128</v>
      </c>
      <c r="AN571">
        <v>5</v>
      </c>
      <c r="AO571">
        <v>29066.449999999997</v>
      </c>
    </row>
    <row r="572" spans="33:41" x14ac:dyDescent="0.25">
      <c r="AG572">
        <f>YEAR(CF[[#This Row],[Fecha]])</f>
        <v>2018</v>
      </c>
      <c r="AH572">
        <f>MONTH(CF[[#This Row],[Fecha]])</f>
        <v>8</v>
      </c>
      <c r="AI572">
        <f>WEEKNUM(CF[[#This Row],[Fecha]],2)</f>
        <v>31</v>
      </c>
      <c r="AJ572" s="25">
        <v>43313</v>
      </c>
      <c r="AK572" t="s">
        <v>99</v>
      </c>
      <c r="AL572" t="s">
        <v>88</v>
      </c>
      <c r="AM572" t="s">
        <v>128</v>
      </c>
      <c r="AN572">
        <v>3</v>
      </c>
      <c r="AO572">
        <v>17635.07</v>
      </c>
    </row>
    <row r="573" spans="33:41" x14ac:dyDescent="0.25">
      <c r="AG573">
        <f>YEAR(CF[[#This Row],[Fecha]])</f>
        <v>2018</v>
      </c>
      <c r="AH573">
        <f>MONTH(CF[[#This Row],[Fecha]])</f>
        <v>9</v>
      </c>
      <c r="AI573">
        <f>WEEKNUM(CF[[#This Row],[Fecha]],2)</f>
        <v>35</v>
      </c>
      <c r="AJ573" s="25">
        <v>43344</v>
      </c>
      <c r="AK573" t="s">
        <v>99</v>
      </c>
      <c r="AL573" t="s">
        <v>88</v>
      </c>
      <c r="AM573" t="s">
        <v>128</v>
      </c>
      <c r="AN573">
        <v>4</v>
      </c>
      <c r="AO573">
        <v>22819.43</v>
      </c>
    </row>
    <row r="574" spans="33:41" x14ac:dyDescent="0.25">
      <c r="AG574">
        <f>YEAR(CF[[#This Row],[Fecha]])</f>
        <v>2018</v>
      </c>
      <c r="AH574">
        <f>MONTH(CF[[#This Row],[Fecha]])</f>
        <v>10</v>
      </c>
      <c r="AI574">
        <f>WEEKNUM(CF[[#This Row],[Fecha]],2)</f>
        <v>40</v>
      </c>
      <c r="AJ574" s="25">
        <v>43374</v>
      </c>
      <c r="AK574" t="s">
        <v>99</v>
      </c>
      <c r="AL574" t="s">
        <v>88</v>
      </c>
      <c r="AM574" t="s">
        <v>128</v>
      </c>
      <c r="AN574">
        <v>9</v>
      </c>
      <c r="AO574">
        <v>50432.52</v>
      </c>
    </row>
    <row r="575" spans="33:41" x14ac:dyDescent="0.25">
      <c r="AG575">
        <f>YEAR(CF[[#This Row],[Fecha]])</f>
        <v>2018</v>
      </c>
      <c r="AH575">
        <f>MONTH(CF[[#This Row],[Fecha]])</f>
        <v>11</v>
      </c>
      <c r="AI575">
        <f>WEEKNUM(CF[[#This Row],[Fecha]],2)</f>
        <v>44</v>
      </c>
      <c r="AJ575" s="25">
        <v>43405</v>
      </c>
      <c r="AK575" t="s">
        <v>99</v>
      </c>
      <c r="AL575" t="s">
        <v>88</v>
      </c>
      <c r="AM575" t="s">
        <v>128</v>
      </c>
      <c r="AN575">
        <v>11</v>
      </c>
      <c r="AO575">
        <v>63978.489999999991</v>
      </c>
    </row>
    <row r="576" spans="33:41" x14ac:dyDescent="0.25">
      <c r="AG576">
        <f>YEAR(CF[[#This Row],[Fecha]])</f>
        <v>2018</v>
      </c>
      <c r="AH576">
        <f>MONTH(CF[[#This Row],[Fecha]])</f>
        <v>12</v>
      </c>
      <c r="AI576">
        <f>WEEKNUM(CF[[#This Row],[Fecha]],2)</f>
        <v>48</v>
      </c>
      <c r="AJ576" s="25">
        <v>43435</v>
      </c>
      <c r="AK576" t="s">
        <v>99</v>
      </c>
      <c r="AL576" t="s">
        <v>88</v>
      </c>
      <c r="AM576" t="s">
        <v>128</v>
      </c>
      <c r="AN576">
        <v>11</v>
      </c>
      <c r="AO576">
        <v>66921.81</v>
      </c>
    </row>
    <row r="577" spans="33:41" x14ac:dyDescent="0.25">
      <c r="AG577">
        <f>YEAR(CF[[#This Row],[Fecha]])</f>
        <v>2019</v>
      </c>
      <c r="AH577">
        <f>MONTH(CF[[#This Row],[Fecha]])</f>
        <v>1</v>
      </c>
      <c r="AI577">
        <f>WEEKNUM(CF[[#This Row],[Fecha]],2)</f>
        <v>1</v>
      </c>
      <c r="AJ577" s="25">
        <v>43466</v>
      </c>
      <c r="AK577" t="s">
        <v>99</v>
      </c>
      <c r="AL577" t="s">
        <v>88</v>
      </c>
      <c r="AM577" t="s">
        <v>128</v>
      </c>
      <c r="AN577">
        <v>5</v>
      </c>
      <c r="AO577">
        <v>29843.83</v>
      </c>
    </row>
    <row r="578" spans="33:41" x14ac:dyDescent="0.25">
      <c r="AG578">
        <f>YEAR(CF[[#This Row],[Fecha]])</f>
        <v>2019</v>
      </c>
      <c r="AH578">
        <f>MONTH(CF[[#This Row],[Fecha]])</f>
        <v>2</v>
      </c>
      <c r="AI578">
        <f>WEEKNUM(CF[[#This Row],[Fecha]],2)</f>
        <v>5</v>
      </c>
      <c r="AJ578" s="25">
        <v>43497</v>
      </c>
      <c r="AK578" t="s">
        <v>99</v>
      </c>
      <c r="AL578" t="s">
        <v>88</v>
      </c>
      <c r="AM578" t="s">
        <v>128</v>
      </c>
      <c r="AN578">
        <v>5</v>
      </c>
      <c r="AO578">
        <v>27755.179999999997</v>
      </c>
    </row>
    <row r="579" spans="33:41" x14ac:dyDescent="0.25">
      <c r="AG579">
        <f>YEAR(CF[[#This Row],[Fecha]])</f>
        <v>2019</v>
      </c>
      <c r="AH579">
        <f>MONTH(CF[[#This Row],[Fecha]])</f>
        <v>3</v>
      </c>
      <c r="AI579">
        <f>WEEKNUM(CF[[#This Row],[Fecha]],2)</f>
        <v>9</v>
      </c>
      <c r="AJ579" s="25">
        <v>43525</v>
      </c>
      <c r="AK579" t="s">
        <v>99</v>
      </c>
      <c r="AL579" t="s">
        <v>88</v>
      </c>
      <c r="AM579" t="s">
        <v>128</v>
      </c>
      <c r="AN579">
        <v>5</v>
      </c>
      <c r="AO579">
        <v>27761.850000000002</v>
      </c>
    </row>
    <row r="580" spans="33:41" x14ac:dyDescent="0.25">
      <c r="AG580">
        <f>YEAR(CF[[#This Row],[Fecha]])</f>
        <v>2019</v>
      </c>
      <c r="AH580">
        <f>MONTH(CF[[#This Row],[Fecha]])</f>
        <v>4</v>
      </c>
      <c r="AI580">
        <f>WEEKNUM(CF[[#This Row],[Fecha]],2)</f>
        <v>14</v>
      </c>
      <c r="AJ580" s="25">
        <v>43556</v>
      </c>
      <c r="AK580" t="s">
        <v>99</v>
      </c>
      <c r="AL580" t="s">
        <v>88</v>
      </c>
      <c r="AM580" t="s">
        <v>128</v>
      </c>
      <c r="AN580">
        <v>7</v>
      </c>
      <c r="AO580">
        <v>39647.79</v>
      </c>
    </row>
    <row r="581" spans="33:41" x14ac:dyDescent="0.25">
      <c r="AG581">
        <f>YEAR(CF[[#This Row],[Fecha]])</f>
        <v>2019</v>
      </c>
      <c r="AH581">
        <f>MONTH(CF[[#This Row],[Fecha]])</f>
        <v>5</v>
      </c>
      <c r="AI581">
        <f>WEEKNUM(CF[[#This Row],[Fecha]],2)</f>
        <v>18</v>
      </c>
      <c r="AJ581" s="25">
        <v>43586</v>
      </c>
      <c r="AK581" t="s">
        <v>99</v>
      </c>
      <c r="AL581" t="s">
        <v>88</v>
      </c>
      <c r="AM581" t="s">
        <v>128</v>
      </c>
      <c r="AN581">
        <v>5</v>
      </c>
      <c r="AO581">
        <v>28568.46</v>
      </c>
    </row>
    <row r="582" spans="33:41" x14ac:dyDescent="0.25">
      <c r="AG582">
        <f>YEAR(CF[[#This Row],[Fecha]])</f>
        <v>2019</v>
      </c>
      <c r="AH582">
        <f>MONTH(CF[[#This Row],[Fecha]])</f>
        <v>6</v>
      </c>
      <c r="AI582">
        <f>WEEKNUM(CF[[#This Row],[Fecha]],2)</f>
        <v>22</v>
      </c>
      <c r="AJ582" s="25">
        <v>43617</v>
      </c>
      <c r="AK582" t="s">
        <v>99</v>
      </c>
      <c r="AL582" t="s">
        <v>88</v>
      </c>
      <c r="AM582" t="s">
        <v>128</v>
      </c>
      <c r="AN582">
        <v>4</v>
      </c>
      <c r="AO582">
        <v>22689.439999999999</v>
      </c>
    </row>
    <row r="583" spans="33:41" x14ac:dyDescent="0.25">
      <c r="AG583">
        <f>YEAR(CF[[#This Row],[Fecha]])</f>
        <v>2019</v>
      </c>
      <c r="AH583">
        <f>MONTH(CF[[#This Row],[Fecha]])</f>
        <v>7</v>
      </c>
      <c r="AI583">
        <f>WEEKNUM(CF[[#This Row],[Fecha]],2)</f>
        <v>27</v>
      </c>
      <c r="AJ583" s="25">
        <v>43647</v>
      </c>
      <c r="AK583" t="s">
        <v>99</v>
      </c>
      <c r="AL583" t="s">
        <v>88</v>
      </c>
      <c r="AM583" t="s">
        <v>128</v>
      </c>
      <c r="AN583">
        <v>2</v>
      </c>
      <c r="AO583">
        <v>11390.48</v>
      </c>
    </row>
    <row r="584" spans="33:41" x14ac:dyDescent="0.25">
      <c r="AG584">
        <f>YEAR(CF[[#This Row],[Fecha]])</f>
        <v>2019</v>
      </c>
      <c r="AH584">
        <f>MONTH(CF[[#This Row],[Fecha]])</f>
        <v>8</v>
      </c>
      <c r="AI584">
        <f>WEEKNUM(CF[[#This Row],[Fecha]],2)</f>
        <v>31</v>
      </c>
      <c r="AJ584" s="25">
        <v>43678</v>
      </c>
      <c r="AK584" t="s">
        <v>99</v>
      </c>
      <c r="AL584" t="s">
        <v>88</v>
      </c>
      <c r="AM584" t="s">
        <v>128</v>
      </c>
      <c r="AN584">
        <v>2</v>
      </c>
      <c r="AO584">
        <v>11908.599999999999</v>
      </c>
    </row>
    <row r="585" spans="33:41" x14ac:dyDescent="0.25">
      <c r="AG585">
        <f>YEAR(CF[[#This Row],[Fecha]])</f>
        <v>2019</v>
      </c>
      <c r="AH585">
        <f>MONTH(CF[[#This Row],[Fecha]])</f>
        <v>9</v>
      </c>
      <c r="AI585">
        <f>WEEKNUM(CF[[#This Row],[Fecha]],2)</f>
        <v>35</v>
      </c>
      <c r="AJ585" s="25">
        <v>43709</v>
      </c>
      <c r="AK585" t="s">
        <v>99</v>
      </c>
      <c r="AL585" t="s">
        <v>88</v>
      </c>
      <c r="AM585" t="s">
        <v>128</v>
      </c>
      <c r="AN585">
        <v>6</v>
      </c>
      <c r="AO585">
        <v>33967.800000000003</v>
      </c>
    </row>
    <row r="586" spans="33:41" x14ac:dyDescent="0.25">
      <c r="AG586">
        <f>YEAR(CF[[#This Row],[Fecha]])</f>
        <v>2019</v>
      </c>
      <c r="AH586">
        <f>MONTH(CF[[#This Row],[Fecha]])</f>
        <v>10</v>
      </c>
      <c r="AI586">
        <f>WEEKNUM(CF[[#This Row],[Fecha]],2)</f>
        <v>40</v>
      </c>
      <c r="AJ586" s="25">
        <v>43739</v>
      </c>
      <c r="AK586" t="s">
        <v>99</v>
      </c>
      <c r="AL586" t="s">
        <v>88</v>
      </c>
      <c r="AM586" t="s">
        <v>128</v>
      </c>
      <c r="AN586">
        <v>6</v>
      </c>
      <c r="AO586">
        <v>32860.620000000003</v>
      </c>
    </row>
    <row r="587" spans="33:41" x14ac:dyDescent="0.25">
      <c r="AG587">
        <f>YEAR(CF[[#This Row],[Fecha]])</f>
        <v>2019</v>
      </c>
      <c r="AH587">
        <f>MONTH(CF[[#This Row],[Fecha]])</f>
        <v>11</v>
      </c>
      <c r="AI587">
        <f>WEEKNUM(CF[[#This Row],[Fecha]],2)</f>
        <v>44</v>
      </c>
      <c r="AJ587" s="25">
        <v>43770</v>
      </c>
      <c r="AK587" t="s">
        <v>99</v>
      </c>
      <c r="AL587" t="s">
        <v>88</v>
      </c>
      <c r="AM587" t="s">
        <v>128</v>
      </c>
      <c r="AN587">
        <v>3</v>
      </c>
      <c r="AO587">
        <v>17942.310000000001</v>
      </c>
    </row>
    <row r="588" spans="33:41" x14ac:dyDescent="0.25">
      <c r="AG588">
        <f>YEAR(CF[[#This Row],[Fecha]])</f>
        <v>2019</v>
      </c>
      <c r="AH588">
        <f>MONTH(CF[[#This Row],[Fecha]])</f>
        <v>12</v>
      </c>
      <c r="AI588">
        <f>WEEKNUM(CF[[#This Row],[Fecha]],2)</f>
        <v>48</v>
      </c>
      <c r="AJ588" s="25">
        <v>43800</v>
      </c>
      <c r="AK588" t="s">
        <v>99</v>
      </c>
      <c r="AL588" t="s">
        <v>88</v>
      </c>
      <c r="AM588" t="s">
        <v>128</v>
      </c>
      <c r="AN588">
        <v>5</v>
      </c>
      <c r="AO588">
        <v>28864.91</v>
      </c>
    </row>
    <row r="589" spans="33:41" x14ac:dyDescent="0.25">
      <c r="AG589">
        <f>YEAR(CF[[#This Row],[Fecha]])</f>
        <v>2020</v>
      </c>
      <c r="AH589">
        <f>MONTH(CF[[#This Row],[Fecha]])</f>
        <v>1</v>
      </c>
      <c r="AI589">
        <f>WEEKNUM(CF[[#This Row],[Fecha]],2)</f>
        <v>1</v>
      </c>
      <c r="AJ589" s="25">
        <v>43831</v>
      </c>
      <c r="AK589" t="s">
        <v>99</v>
      </c>
      <c r="AL589" t="s">
        <v>88</v>
      </c>
      <c r="AM589" t="s">
        <v>128</v>
      </c>
      <c r="AN589">
        <v>5</v>
      </c>
      <c r="AO589">
        <v>26377.11</v>
      </c>
    </row>
    <row r="590" spans="33:41" x14ac:dyDescent="0.25">
      <c r="AG590">
        <f>YEAR(CF[[#This Row],[Fecha]])</f>
        <v>2020</v>
      </c>
      <c r="AH590">
        <f>MONTH(CF[[#This Row],[Fecha]])</f>
        <v>2</v>
      </c>
      <c r="AI590">
        <f>WEEKNUM(CF[[#This Row],[Fecha]],2)</f>
        <v>5</v>
      </c>
      <c r="AJ590" s="25">
        <v>43862</v>
      </c>
      <c r="AK590" t="s">
        <v>99</v>
      </c>
      <c r="AL590" t="s">
        <v>88</v>
      </c>
      <c r="AM590" t="s">
        <v>128</v>
      </c>
      <c r="AN590">
        <v>7</v>
      </c>
      <c r="AO590">
        <v>39315.97</v>
      </c>
    </row>
    <row r="591" spans="33:41" x14ac:dyDescent="0.25">
      <c r="AG591">
        <f>YEAR(CF[[#This Row],[Fecha]])</f>
        <v>2020</v>
      </c>
      <c r="AH591">
        <f>MONTH(CF[[#This Row],[Fecha]])</f>
        <v>3</v>
      </c>
      <c r="AI591">
        <f>WEEKNUM(CF[[#This Row],[Fecha]],2)</f>
        <v>9</v>
      </c>
      <c r="AJ591" s="25">
        <v>43891</v>
      </c>
      <c r="AK591" t="s">
        <v>99</v>
      </c>
      <c r="AL591" t="s">
        <v>88</v>
      </c>
      <c r="AM591" t="s">
        <v>128</v>
      </c>
      <c r="AN591">
        <v>8</v>
      </c>
      <c r="AO591">
        <v>43956.12</v>
      </c>
    </row>
    <row r="592" spans="33:41" x14ac:dyDescent="0.25">
      <c r="AG592">
        <f>YEAR(CF[[#This Row],[Fecha]])</f>
        <v>2020</v>
      </c>
      <c r="AH592">
        <f>MONTH(CF[[#This Row],[Fecha]])</f>
        <v>4</v>
      </c>
      <c r="AI592">
        <f>WEEKNUM(CF[[#This Row],[Fecha]],2)</f>
        <v>14</v>
      </c>
      <c r="AJ592" s="25">
        <v>43922</v>
      </c>
      <c r="AK592" t="s">
        <v>99</v>
      </c>
      <c r="AL592" t="s">
        <v>88</v>
      </c>
      <c r="AM592" t="s">
        <v>128</v>
      </c>
      <c r="AN592">
        <v>5</v>
      </c>
      <c r="AO592">
        <v>30180.170000000002</v>
      </c>
    </row>
    <row r="593" spans="33:41" x14ac:dyDescent="0.25">
      <c r="AG593">
        <f>YEAR(CF[[#This Row],[Fecha]])</f>
        <v>2020</v>
      </c>
      <c r="AH593">
        <f>MONTH(CF[[#This Row],[Fecha]])</f>
        <v>5</v>
      </c>
      <c r="AI593">
        <f>WEEKNUM(CF[[#This Row],[Fecha]],2)</f>
        <v>18</v>
      </c>
      <c r="AJ593" s="25">
        <v>43952</v>
      </c>
      <c r="AK593" t="s">
        <v>99</v>
      </c>
      <c r="AL593" t="s">
        <v>88</v>
      </c>
      <c r="AM593" t="s">
        <v>128</v>
      </c>
      <c r="AN593">
        <v>9</v>
      </c>
      <c r="AO593">
        <v>57523.75</v>
      </c>
    </row>
    <row r="594" spans="33:41" x14ac:dyDescent="0.25">
      <c r="AG594">
        <f>YEAR(CF[[#This Row],[Fecha]])</f>
        <v>2020</v>
      </c>
      <c r="AH594">
        <f>MONTH(CF[[#This Row],[Fecha]])</f>
        <v>6</v>
      </c>
      <c r="AI594">
        <f>WEEKNUM(CF[[#This Row],[Fecha]],2)</f>
        <v>23</v>
      </c>
      <c r="AJ594" s="25">
        <v>43983</v>
      </c>
      <c r="AK594" t="s">
        <v>99</v>
      </c>
      <c r="AL594" t="s">
        <v>88</v>
      </c>
      <c r="AM594" t="s">
        <v>128</v>
      </c>
      <c r="AN594">
        <v>13</v>
      </c>
      <c r="AO594">
        <v>715716.52</v>
      </c>
    </row>
    <row r="595" spans="33:41" x14ac:dyDescent="0.25">
      <c r="AG595">
        <f>YEAR(CF[[#This Row],[Fecha]])</f>
        <v>2020</v>
      </c>
      <c r="AH595">
        <f>MONTH(CF[[#This Row],[Fecha]])</f>
        <v>7</v>
      </c>
      <c r="AI595">
        <f>WEEKNUM(CF[[#This Row],[Fecha]],2)</f>
        <v>27</v>
      </c>
      <c r="AJ595" s="25">
        <v>44013</v>
      </c>
      <c r="AK595" t="s">
        <v>99</v>
      </c>
      <c r="AL595" t="s">
        <v>88</v>
      </c>
      <c r="AM595" t="s">
        <v>128</v>
      </c>
      <c r="AN595">
        <v>6</v>
      </c>
      <c r="AO595">
        <v>36274.61</v>
      </c>
    </row>
    <row r="596" spans="33:41" x14ac:dyDescent="0.25">
      <c r="AG596">
        <f>YEAR(CF[[#This Row],[Fecha]])</f>
        <v>2020</v>
      </c>
      <c r="AH596">
        <f>MONTH(CF[[#This Row],[Fecha]])</f>
        <v>8</v>
      </c>
      <c r="AI596">
        <f>WEEKNUM(CF[[#This Row],[Fecha]],2)</f>
        <v>31</v>
      </c>
      <c r="AJ596" s="25">
        <v>44044</v>
      </c>
      <c r="AK596" t="s">
        <v>99</v>
      </c>
      <c r="AL596" t="s">
        <v>88</v>
      </c>
      <c r="AM596" t="s">
        <v>128</v>
      </c>
      <c r="AN596">
        <v>5</v>
      </c>
      <c r="AO596">
        <v>32791.89</v>
      </c>
    </row>
    <row r="597" spans="33:41" x14ac:dyDescent="0.25">
      <c r="AG597">
        <f>YEAR(CF[[#This Row],[Fecha]])</f>
        <v>2020</v>
      </c>
      <c r="AH597">
        <f>MONTH(CF[[#This Row],[Fecha]])</f>
        <v>9</v>
      </c>
      <c r="AI597">
        <f>WEEKNUM(CF[[#This Row],[Fecha]],2)</f>
        <v>36</v>
      </c>
      <c r="AJ597" s="25">
        <v>44075</v>
      </c>
      <c r="AK597" t="s">
        <v>99</v>
      </c>
      <c r="AL597" t="s">
        <v>88</v>
      </c>
      <c r="AM597" t="s">
        <v>128</v>
      </c>
      <c r="AN597">
        <v>6</v>
      </c>
      <c r="AO597">
        <v>39138.11</v>
      </c>
    </row>
    <row r="598" spans="33:41" x14ac:dyDescent="0.25">
      <c r="AG598">
        <f>YEAR(CF[[#This Row],[Fecha]])</f>
        <v>2020</v>
      </c>
      <c r="AH598">
        <f>MONTH(CF[[#This Row],[Fecha]])</f>
        <v>10</v>
      </c>
      <c r="AI598">
        <f>WEEKNUM(CF[[#This Row],[Fecha]],2)</f>
        <v>40</v>
      </c>
      <c r="AJ598" s="25">
        <v>44105</v>
      </c>
      <c r="AK598" t="s">
        <v>99</v>
      </c>
      <c r="AL598" t="s">
        <v>88</v>
      </c>
      <c r="AM598" t="s">
        <v>128</v>
      </c>
      <c r="AN598">
        <v>3</v>
      </c>
      <c r="AO598">
        <v>19676.36</v>
      </c>
    </row>
    <row r="599" spans="33:41" x14ac:dyDescent="0.25">
      <c r="AG599">
        <f>YEAR(CF[[#This Row],[Fecha]])</f>
        <v>2020</v>
      </c>
      <c r="AH599">
        <f>MONTH(CF[[#This Row],[Fecha]])</f>
        <v>11</v>
      </c>
      <c r="AI599">
        <f>WEEKNUM(CF[[#This Row],[Fecha]],2)</f>
        <v>44</v>
      </c>
      <c r="AJ599" s="25">
        <v>44136</v>
      </c>
      <c r="AK599" t="s">
        <v>99</v>
      </c>
      <c r="AL599" t="s">
        <v>88</v>
      </c>
      <c r="AM599" t="s">
        <v>128</v>
      </c>
      <c r="AN599">
        <v>4</v>
      </c>
      <c r="AO599">
        <v>26902.620000000003</v>
      </c>
    </row>
    <row r="600" spans="33:41" x14ac:dyDescent="0.25">
      <c r="AG600">
        <f>YEAR(CF[[#This Row],[Fecha]])</f>
        <v>2020</v>
      </c>
      <c r="AH600">
        <f>MONTH(CF[[#This Row],[Fecha]])</f>
        <v>12</v>
      </c>
      <c r="AI600">
        <f>WEEKNUM(CF[[#This Row],[Fecha]],2)</f>
        <v>49</v>
      </c>
      <c r="AJ600" s="25">
        <v>44166</v>
      </c>
      <c r="AK600" t="s">
        <v>99</v>
      </c>
      <c r="AL600" t="s">
        <v>88</v>
      </c>
      <c r="AM600" t="s">
        <v>128</v>
      </c>
      <c r="AN600">
        <v>4</v>
      </c>
      <c r="AO600">
        <v>27226.120000000003</v>
      </c>
    </row>
    <row r="601" spans="33:41" x14ac:dyDescent="0.25">
      <c r="AG601">
        <f>YEAR(CF[[#This Row],[Fecha]])</f>
        <v>2018</v>
      </c>
      <c r="AH601">
        <f>MONTH(CF[[#This Row],[Fecha]])</f>
        <v>1</v>
      </c>
      <c r="AI601">
        <f>WEEKNUM(CF[[#This Row],[Fecha]],2)</f>
        <v>1</v>
      </c>
      <c r="AJ601" s="25">
        <v>43101</v>
      </c>
      <c r="AK601" t="s">
        <v>99</v>
      </c>
      <c r="AL601" t="s">
        <v>90</v>
      </c>
      <c r="AM601" t="s">
        <v>128</v>
      </c>
      <c r="AN601">
        <v>4</v>
      </c>
      <c r="AO601">
        <v>21324.35</v>
      </c>
    </row>
    <row r="602" spans="33:41" x14ac:dyDescent="0.25">
      <c r="AG602">
        <f>YEAR(CF[[#This Row],[Fecha]])</f>
        <v>2018</v>
      </c>
      <c r="AH602">
        <f>MONTH(CF[[#This Row],[Fecha]])</f>
        <v>2</v>
      </c>
      <c r="AI602">
        <f>WEEKNUM(CF[[#This Row],[Fecha]],2)</f>
        <v>5</v>
      </c>
      <c r="AJ602" s="25">
        <v>43132</v>
      </c>
      <c r="AK602" t="s">
        <v>99</v>
      </c>
      <c r="AL602" t="s">
        <v>90</v>
      </c>
      <c r="AM602" t="s">
        <v>128</v>
      </c>
      <c r="AN602">
        <v>3</v>
      </c>
      <c r="AO602">
        <v>15921.01</v>
      </c>
    </row>
    <row r="603" spans="33:41" x14ac:dyDescent="0.25">
      <c r="AG603">
        <f>YEAR(CF[[#This Row],[Fecha]])</f>
        <v>2018</v>
      </c>
      <c r="AH603">
        <f>MONTH(CF[[#This Row],[Fecha]])</f>
        <v>3</v>
      </c>
      <c r="AI603">
        <f>WEEKNUM(CF[[#This Row],[Fecha]],2)</f>
        <v>9</v>
      </c>
      <c r="AJ603" s="25">
        <v>43160</v>
      </c>
      <c r="AK603" t="s">
        <v>99</v>
      </c>
      <c r="AL603" t="s">
        <v>90</v>
      </c>
      <c r="AM603" t="s">
        <v>128</v>
      </c>
      <c r="AN603">
        <v>3</v>
      </c>
      <c r="AO603">
        <v>16268.66</v>
      </c>
    </row>
    <row r="604" spans="33:41" x14ac:dyDescent="0.25">
      <c r="AG604">
        <f>YEAR(CF[[#This Row],[Fecha]])</f>
        <v>2018</v>
      </c>
      <c r="AH604">
        <f>MONTH(CF[[#This Row],[Fecha]])</f>
        <v>4</v>
      </c>
      <c r="AI604">
        <f>WEEKNUM(CF[[#This Row],[Fecha]],2)</f>
        <v>13</v>
      </c>
      <c r="AJ604" s="25">
        <v>43191</v>
      </c>
      <c r="AK604" t="s">
        <v>99</v>
      </c>
      <c r="AL604" t="s">
        <v>90</v>
      </c>
      <c r="AM604" t="s">
        <v>128</v>
      </c>
      <c r="AN604">
        <v>6</v>
      </c>
      <c r="AO604">
        <v>34357.300000000003</v>
      </c>
    </row>
    <row r="605" spans="33:41" x14ac:dyDescent="0.25">
      <c r="AG605">
        <f>YEAR(CF[[#This Row],[Fecha]])</f>
        <v>2018</v>
      </c>
      <c r="AH605">
        <f>MONTH(CF[[#This Row],[Fecha]])</f>
        <v>5</v>
      </c>
      <c r="AI605">
        <f>WEEKNUM(CF[[#This Row],[Fecha]],2)</f>
        <v>18</v>
      </c>
      <c r="AJ605" s="25">
        <v>43221</v>
      </c>
      <c r="AK605" t="s">
        <v>99</v>
      </c>
      <c r="AL605" t="s">
        <v>90</v>
      </c>
      <c r="AM605" t="s">
        <v>128</v>
      </c>
      <c r="AN605">
        <v>7</v>
      </c>
      <c r="AO605">
        <v>42883.64</v>
      </c>
    </row>
    <row r="606" spans="33:41" x14ac:dyDescent="0.25">
      <c r="AG606">
        <f>YEAR(CF[[#This Row],[Fecha]])</f>
        <v>2018</v>
      </c>
      <c r="AH606">
        <f>MONTH(CF[[#This Row],[Fecha]])</f>
        <v>6</v>
      </c>
      <c r="AI606">
        <f>WEEKNUM(CF[[#This Row],[Fecha]],2)</f>
        <v>22</v>
      </c>
      <c r="AJ606" s="25">
        <v>43252</v>
      </c>
      <c r="AK606" t="s">
        <v>99</v>
      </c>
      <c r="AL606" t="s">
        <v>90</v>
      </c>
      <c r="AM606" t="s">
        <v>128</v>
      </c>
      <c r="AN606">
        <v>9</v>
      </c>
      <c r="AO606">
        <v>55935.240000000005</v>
      </c>
    </row>
    <row r="607" spans="33:41" x14ac:dyDescent="0.25">
      <c r="AG607">
        <f>YEAR(CF[[#This Row],[Fecha]])</f>
        <v>2018</v>
      </c>
      <c r="AH607">
        <f>MONTH(CF[[#This Row],[Fecha]])</f>
        <v>7</v>
      </c>
      <c r="AI607">
        <f>WEEKNUM(CF[[#This Row],[Fecha]],2)</f>
        <v>26</v>
      </c>
      <c r="AJ607" s="25">
        <v>43282</v>
      </c>
      <c r="AK607" t="s">
        <v>99</v>
      </c>
      <c r="AL607" t="s">
        <v>90</v>
      </c>
      <c r="AM607" t="s">
        <v>128</v>
      </c>
      <c r="AN607">
        <v>11</v>
      </c>
      <c r="AO607">
        <v>65708.59</v>
      </c>
    </row>
    <row r="608" spans="33:41" x14ac:dyDescent="0.25">
      <c r="AG608">
        <f>YEAR(CF[[#This Row],[Fecha]])</f>
        <v>2018</v>
      </c>
      <c r="AH608">
        <f>MONTH(CF[[#This Row],[Fecha]])</f>
        <v>8</v>
      </c>
      <c r="AI608">
        <f>WEEKNUM(CF[[#This Row],[Fecha]],2)</f>
        <v>31</v>
      </c>
      <c r="AJ608" s="25">
        <v>43313</v>
      </c>
      <c r="AK608" t="s">
        <v>99</v>
      </c>
      <c r="AL608" t="s">
        <v>90</v>
      </c>
      <c r="AM608" t="s">
        <v>128</v>
      </c>
      <c r="AN608">
        <v>10</v>
      </c>
      <c r="AO608">
        <v>58409.45</v>
      </c>
    </row>
    <row r="609" spans="33:41" x14ac:dyDescent="0.25">
      <c r="AG609">
        <f>YEAR(CF[[#This Row],[Fecha]])</f>
        <v>2018</v>
      </c>
      <c r="AH609">
        <f>MONTH(CF[[#This Row],[Fecha]])</f>
        <v>9</v>
      </c>
      <c r="AI609">
        <f>WEEKNUM(CF[[#This Row],[Fecha]],2)</f>
        <v>35</v>
      </c>
      <c r="AJ609" s="25">
        <v>43344</v>
      </c>
      <c r="AK609" t="s">
        <v>99</v>
      </c>
      <c r="AL609" t="s">
        <v>90</v>
      </c>
      <c r="AM609" t="s">
        <v>128</v>
      </c>
      <c r="AN609">
        <v>12</v>
      </c>
      <c r="AO609">
        <v>68495.97</v>
      </c>
    </row>
    <row r="610" spans="33:41" x14ac:dyDescent="0.25">
      <c r="AG610">
        <f>YEAR(CF[[#This Row],[Fecha]])</f>
        <v>2018</v>
      </c>
      <c r="AH610">
        <f>MONTH(CF[[#This Row],[Fecha]])</f>
        <v>10</v>
      </c>
      <c r="AI610">
        <f>WEEKNUM(CF[[#This Row],[Fecha]],2)</f>
        <v>40</v>
      </c>
      <c r="AJ610" s="25">
        <v>43374</v>
      </c>
      <c r="AK610" t="s">
        <v>99</v>
      </c>
      <c r="AL610" t="s">
        <v>90</v>
      </c>
      <c r="AM610" t="s">
        <v>128</v>
      </c>
      <c r="AN610">
        <v>30.5</v>
      </c>
      <c r="AO610">
        <v>171001.58000000002</v>
      </c>
    </row>
    <row r="611" spans="33:41" x14ac:dyDescent="0.25">
      <c r="AG611">
        <f>YEAR(CF[[#This Row],[Fecha]])</f>
        <v>2018</v>
      </c>
      <c r="AH611">
        <f>MONTH(CF[[#This Row],[Fecha]])</f>
        <v>11</v>
      </c>
      <c r="AI611">
        <f>WEEKNUM(CF[[#This Row],[Fecha]],2)</f>
        <v>44</v>
      </c>
      <c r="AJ611" s="25">
        <v>43405</v>
      </c>
      <c r="AK611" t="s">
        <v>99</v>
      </c>
      <c r="AL611" t="s">
        <v>90</v>
      </c>
      <c r="AM611" t="s">
        <v>128</v>
      </c>
      <c r="AN611">
        <v>18</v>
      </c>
      <c r="AO611">
        <v>105237.31</v>
      </c>
    </row>
    <row r="612" spans="33:41" x14ac:dyDescent="0.25">
      <c r="AG612">
        <f>YEAR(CF[[#This Row],[Fecha]])</f>
        <v>2018</v>
      </c>
      <c r="AH612">
        <f>MONTH(CF[[#This Row],[Fecha]])</f>
        <v>12</v>
      </c>
      <c r="AI612">
        <f>WEEKNUM(CF[[#This Row],[Fecha]],2)</f>
        <v>48</v>
      </c>
      <c r="AJ612" s="25">
        <v>43435</v>
      </c>
      <c r="AK612" t="s">
        <v>99</v>
      </c>
      <c r="AL612" t="s">
        <v>90</v>
      </c>
      <c r="AM612" t="s">
        <v>128</v>
      </c>
      <c r="AN612">
        <v>21</v>
      </c>
      <c r="AO612">
        <v>127838.86</v>
      </c>
    </row>
    <row r="613" spans="33:41" x14ac:dyDescent="0.25">
      <c r="AG613">
        <f>YEAR(CF[[#This Row],[Fecha]])</f>
        <v>2019</v>
      </c>
      <c r="AH613">
        <f>MONTH(CF[[#This Row],[Fecha]])</f>
        <v>1</v>
      </c>
      <c r="AI613">
        <f>WEEKNUM(CF[[#This Row],[Fecha]],2)</f>
        <v>1</v>
      </c>
      <c r="AJ613" s="25">
        <v>43466</v>
      </c>
      <c r="AK613" t="s">
        <v>99</v>
      </c>
      <c r="AL613" t="s">
        <v>90</v>
      </c>
      <c r="AM613" t="s">
        <v>128</v>
      </c>
      <c r="AN613">
        <v>22</v>
      </c>
      <c r="AO613">
        <v>126875.79000000001</v>
      </c>
    </row>
    <row r="614" spans="33:41" x14ac:dyDescent="0.25">
      <c r="AG614">
        <f>YEAR(CF[[#This Row],[Fecha]])</f>
        <v>2019</v>
      </c>
      <c r="AH614">
        <f>MONTH(CF[[#This Row],[Fecha]])</f>
        <v>2</v>
      </c>
      <c r="AI614">
        <f>WEEKNUM(CF[[#This Row],[Fecha]],2)</f>
        <v>5</v>
      </c>
      <c r="AJ614" s="25">
        <v>43497</v>
      </c>
      <c r="AK614" t="s">
        <v>99</v>
      </c>
      <c r="AL614" t="s">
        <v>90</v>
      </c>
      <c r="AM614" t="s">
        <v>128</v>
      </c>
      <c r="AN614">
        <v>8</v>
      </c>
      <c r="AO614">
        <v>44414.119999999995</v>
      </c>
    </row>
    <row r="615" spans="33:41" x14ac:dyDescent="0.25">
      <c r="AG615">
        <f>YEAR(CF[[#This Row],[Fecha]])</f>
        <v>2019</v>
      </c>
      <c r="AH615">
        <f>MONTH(CF[[#This Row],[Fecha]])</f>
        <v>3</v>
      </c>
      <c r="AI615">
        <f>WEEKNUM(CF[[#This Row],[Fecha]],2)</f>
        <v>9</v>
      </c>
      <c r="AJ615" s="25">
        <v>43525</v>
      </c>
      <c r="AK615" t="s">
        <v>99</v>
      </c>
      <c r="AL615" t="s">
        <v>90</v>
      </c>
      <c r="AM615" t="s">
        <v>128</v>
      </c>
      <c r="AN615">
        <v>16</v>
      </c>
      <c r="AO615">
        <v>88938.48000000001</v>
      </c>
    </row>
    <row r="616" spans="33:41" x14ac:dyDescent="0.25">
      <c r="AG616">
        <f>YEAR(CF[[#This Row],[Fecha]])</f>
        <v>2019</v>
      </c>
      <c r="AH616">
        <f>MONTH(CF[[#This Row],[Fecha]])</f>
        <v>4</v>
      </c>
      <c r="AI616">
        <f>WEEKNUM(CF[[#This Row],[Fecha]],2)</f>
        <v>14</v>
      </c>
      <c r="AJ616" s="25">
        <v>43556</v>
      </c>
      <c r="AK616" t="s">
        <v>99</v>
      </c>
      <c r="AL616" t="s">
        <v>90</v>
      </c>
      <c r="AM616" t="s">
        <v>128</v>
      </c>
      <c r="AN616">
        <v>11</v>
      </c>
      <c r="AO616">
        <v>62490.95</v>
      </c>
    </row>
    <row r="617" spans="33:41" x14ac:dyDescent="0.25">
      <c r="AG617">
        <f>YEAR(CF[[#This Row],[Fecha]])</f>
        <v>2019</v>
      </c>
      <c r="AH617">
        <f>MONTH(CF[[#This Row],[Fecha]])</f>
        <v>5</v>
      </c>
      <c r="AI617">
        <f>WEEKNUM(CF[[#This Row],[Fecha]],2)</f>
        <v>18</v>
      </c>
      <c r="AJ617" s="25">
        <v>43586</v>
      </c>
      <c r="AK617" t="s">
        <v>99</v>
      </c>
      <c r="AL617" t="s">
        <v>90</v>
      </c>
      <c r="AM617" t="s">
        <v>128</v>
      </c>
      <c r="AN617">
        <v>10</v>
      </c>
      <c r="AO617">
        <v>57155.07</v>
      </c>
    </row>
    <row r="618" spans="33:41" x14ac:dyDescent="0.25">
      <c r="AG618">
        <f>YEAR(CF[[#This Row],[Fecha]])</f>
        <v>2019</v>
      </c>
      <c r="AH618">
        <f>MONTH(CF[[#This Row],[Fecha]])</f>
        <v>6</v>
      </c>
      <c r="AI618">
        <f>WEEKNUM(CF[[#This Row],[Fecha]],2)</f>
        <v>22</v>
      </c>
      <c r="AJ618" s="25">
        <v>43617</v>
      </c>
      <c r="AK618" t="s">
        <v>99</v>
      </c>
      <c r="AL618" t="s">
        <v>90</v>
      </c>
      <c r="AM618" t="s">
        <v>128</v>
      </c>
      <c r="AN618">
        <v>11</v>
      </c>
      <c r="AO618">
        <v>62380.56</v>
      </c>
    </row>
    <row r="619" spans="33:41" x14ac:dyDescent="0.25">
      <c r="AG619">
        <f>YEAR(CF[[#This Row],[Fecha]])</f>
        <v>2019</v>
      </c>
      <c r="AH619">
        <f>MONTH(CF[[#This Row],[Fecha]])</f>
        <v>7</v>
      </c>
      <c r="AI619">
        <f>WEEKNUM(CF[[#This Row],[Fecha]],2)</f>
        <v>27</v>
      </c>
      <c r="AJ619" s="25">
        <v>43647</v>
      </c>
      <c r="AK619" t="s">
        <v>99</v>
      </c>
      <c r="AL619" t="s">
        <v>90</v>
      </c>
      <c r="AM619" t="s">
        <v>128</v>
      </c>
      <c r="AN619">
        <v>14</v>
      </c>
      <c r="AO619">
        <v>77688.52</v>
      </c>
    </row>
    <row r="620" spans="33:41" x14ac:dyDescent="0.25">
      <c r="AG620">
        <f>YEAR(CF[[#This Row],[Fecha]])</f>
        <v>2019</v>
      </c>
      <c r="AH620">
        <f>MONTH(CF[[#This Row],[Fecha]])</f>
        <v>8</v>
      </c>
      <c r="AI620">
        <f>WEEKNUM(CF[[#This Row],[Fecha]],2)</f>
        <v>31</v>
      </c>
      <c r="AJ620" s="25">
        <v>43678</v>
      </c>
      <c r="AK620" t="s">
        <v>99</v>
      </c>
      <c r="AL620" t="s">
        <v>90</v>
      </c>
      <c r="AM620" t="s">
        <v>128</v>
      </c>
      <c r="AN620">
        <v>11</v>
      </c>
      <c r="AO620">
        <v>65538.27</v>
      </c>
    </row>
    <row r="621" spans="33:41" x14ac:dyDescent="0.25">
      <c r="AG621">
        <f>YEAR(CF[[#This Row],[Fecha]])</f>
        <v>2019</v>
      </c>
      <c r="AH621">
        <f>MONTH(CF[[#This Row],[Fecha]])</f>
        <v>9</v>
      </c>
      <c r="AI621">
        <f>WEEKNUM(CF[[#This Row],[Fecha]],2)</f>
        <v>35</v>
      </c>
      <c r="AJ621" s="25">
        <v>43709</v>
      </c>
      <c r="AK621" t="s">
        <v>99</v>
      </c>
      <c r="AL621" t="s">
        <v>90</v>
      </c>
      <c r="AM621" t="s">
        <v>128</v>
      </c>
      <c r="AN621">
        <v>8</v>
      </c>
      <c r="AO621">
        <v>43976.81</v>
      </c>
    </row>
    <row r="622" spans="33:41" x14ac:dyDescent="0.25">
      <c r="AG622">
        <f>YEAR(CF[[#This Row],[Fecha]])</f>
        <v>2019</v>
      </c>
      <c r="AH622">
        <f>MONTH(CF[[#This Row],[Fecha]])</f>
        <v>10</v>
      </c>
      <c r="AI622">
        <f>WEEKNUM(CF[[#This Row],[Fecha]],2)</f>
        <v>40</v>
      </c>
      <c r="AJ622" s="25">
        <v>43739</v>
      </c>
      <c r="AK622" t="s">
        <v>99</v>
      </c>
      <c r="AL622" t="s">
        <v>90</v>
      </c>
      <c r="AM622" t="s">
        <v>128</v>
      </c>
      <c r="AN622">
        <v>10</v>
      </c>
      <c r="AO622">
        <v>56384.36</v>
      </c>
    </row>
    <row r="623" spans="33:41" x14ac:dyDescent="0.25">
      <c r="AG623">
        <f>YEAR(CF[[#This Row],[Fecha]])</f>
        <v>2019</v>
      </c>
      <c r="AH623">
        <f>MONTH(CF[[#This Row],[Fecha]])</f>
        <v>11</v>
      </c>
      <c r="AI623">
        <f>WEEKNUM(CF[[#This Row],[Fecha]],2)</f>
        <v>44</v>
      </c>
      <c r="AJ623" s="25">
        <v>43770</v>
      </c>
      <c r="AK623" t="s">
        <v>99</v>
      </c>
      <c r="AL623" t="s">
        <v>90</v>
      </c>
      <c r="AM623" t="s">
        <v>128</v>
      </c>
      <c r="AN623">
        <v>8</v>
      </c>
      <c r="AO623">
        <v>47874.400000000001</v>
      </c>
    </row>
    <row r="624" spans="33:41" x14ac:dyDescent="0.25">
      <c r="AG624">
        <f>YEAR(CF[[#This Row],[Fecha]])</f>
        <v>2019</v>
      </c>
      <c r="AH624">
        <f>MONTH(CF[[#This Row],[Fecha]])</f>
        <v>12</v>
      </c>
      <c r="AI624">
        <f>WEEKNUM(CF[[#This Row],[Fecha]],2)</f>
        <v>48</v>
      </c>
      <c r="AJ624" s="25">
        <v>43800</v>
      </c>
      <c r="AK624" t="s">
        <v>99</v>
      </c>
      <c r="AL624" t="s">
        <v>90</v>
      </c>
      <c r="AM624" t="s">
        <v>128</v>
      </c>
      <c r="AN624">
        <v>4</v>
      </c>
      <c r="AO624">
        <v>23045.27</v>
      </c>
    </row>
    <row r="625" spans="33:41" x14ac:dyDescent="0.25">
      <c r="AG625">
        <f>YEAR(CF[[#This Row],[Fecha]])</f>
        <v>2020</v>
      </c>
      <c r="AH625">
        <f>MONTH(CF[[#This Row],[Fecha]])</f>
        <v>1</v>
      </c>
      <c r="AI625">
        <f>WEEKNUM(CF[[#This Row],[Fecha]],2)</f>
        <v>1</v>
      </c>
      <c r="AJ625" s="25">
        <v>43831</v>
      </c>
      <c r="AK625" t="s">
        <v>99</v>
      </c>
      <c r="AL625" t="s">
        <v>90</v>
      </c>
      <c r="AM625" t="s">
        <v>128</v>
      </c>
      <c r="AN625">
        <v>4</v>
      </c>
      <c r="AO625">
        <v>22736.68</v>
      </c>
    </row>
    <row r="626" spans="33:41" x14ac:dyDescent="0.25">
      <c r="AG626">
        <f>YEAR(CF[[#This Row],[Fecha]])</f>
        <v>2020</v>
      </c>
      <c r="AH626">
        <f>MONTH(CF[[#This Row],[Fecha]])</f>
        <v>2</v>
      </c>
      <c r="AI626">
        <f>WEEKNUM(CF[[#This Row],[Fecha]],2)</f>
        <v>5</v>
      </c>
      <c r="AJ626" s="25">
        <v>43862</v>
      </c>
      <c r="AK626" t="s">
        <v>99</v>
      </c>
      <c r="AL626" t="s">
        <v>90</v>
      </c>
      <c r="AM626" t="s">
        <v>128</v>
      </c>
      <c r="AN626">
        <v>8</v>
      </c>
      <c r="AO626">
        <v>45048.88</v>
      </c>
    </row>
    <row r="627" spans="33:41" x14ac:dyDescent="0.25">
      <c r="AG627">
        <f>YEAR(CF[[#This Row],[Fecha]])</f>
        <v>2020</v>
      </c>
      <c r="AH627">
        <f>MONTH(CF[[#This Row],[Fecha]])</f>
        <v>3</v>
      </c>
      <c r="AI627">
        <f>WEEKNUM(CF[[#This Row],[Fecha]],2)</f>
        <v>9</v>
      </c>
      <c r="AJ627" s="25">
        <v>43891</v>
      </c>
      <c r="AK627" t="s">
        <v>99</v>
      </c>
      <c r="AL627" t="s">
        <v>90</v>
      </c>
      <c r="AM627" t="s">
        <v>128</v>
      </c>
      <c r="AN627">
        <v>13</v>
      </c>
      <c r="AO627">
        <v>72406.990000000005</v>
      </c>
    </row>
    <row r="628" spans="33:41" x14ac:dyDescent="0.25">
      <c r="AG628">
        <f>YEAR(CF[[#This Row],[Fecha]])</f>
        <v>2020</v>
      </c>
      <c r="AH628">
        <f>MONTH(CF[[#This Row],[Fecha]])</f>
        <v>4</v>
      </c>
      <c r="AI628">
        <f>WEEKNUM(CF[[#This Row],[Fecha]],2)</f>
        <v>14</v>
      </c>
      <c r="AJ628" s="25">
        <v>43922</v>
      </c>
      <c r="AK628" t="s">
        <v>99</v>
      </c>
      <c r="AL628" t="s">
        <v>90</v>
      </c>
      <c r="AM628" t="s">
        <v>128</v>
      </c>
      <c r="AN628">
        <v>13</v>
      </c>
      <c r="AO628">
        <v>79059.72</v>
      </c>
    </row>
    <row r="629" spans="33:41" x14ac:dyDescent="0.25">
      <c r="AG629">
        <f>YEAR(CF[[#This Row],[Fecha]])</f>
        <v>2020</v>
      </c>
      <c r="AH629">
        <f>MONTH(CF[[#This Row],[Fecha]])</f>
        <v>5</v>
      </c>
      <c r="AI629">
        <f>WEEKNUM(CF[[#This Row],[Fecha]],2)</f>
        <v>18</v>
      </c>
      <c r="AJ629" s="25">
        <v>43952</v>
      </c>
      <c r="AK629" t="s">
        <v>99</v>
      </c>
      <c r="AL629" t="s">
        <v>90</v>
      </c>
      <c r="AM629" t="s">
        <v>128</v>
      </c>
      <c r="AN629">
        <v>10</v>
      </c>
      <c r="AO629">
        <v>63970.36</v>
      </c>
    </row>
    <row r="630" spans="33:41" x14ac:dyDescent="0.25">
      <c r="AG630">
        <f>YEAR(CF[[#This Row],[Fecha]])</f>
        <v>2020</v>
      </c>
      <c r="AH630">
        <f>MONTH(CF[[#This Row],[Fecha]])</f>
        <v>6</v>
      </c>
      <c r="AI630">
        <f>WEEKNUM(CF[[#This Row],[Fecha]],2)</f>
        <v>23</v>
      </c>
      <c r="AJ630" s="25">
        <v>43983</v>
      </c>
      <c r="AK630" t="s">
        <v>99</v>
      </c>
      <c r="AL630" t="s">
        <v>90</v>
      </c>
      <c r="AM630" t="s">
        <v>128</v>
      </c>
      <c r="AN630">
        <v>16</v>
      </c>
      <c r="AO630">
        <v>735038.98</v>
      </c>
    </row>
    <row r="631" spans="33:41" x14ac:dyDescent="0.25">
      <c r="AG631">
        <f>YEAR(CF[[#This Row],[Fecha]])</f>
        <v>2020</v>
      </c>
      <c r="AH631">
        <f>MONTH(CF[[#This Row],[Fecha]])</f>
        <v>7</v>
      </c>
      <c r="AI631">
        <f>WEEKNUM(CF[[#This Row],[Fecha]],2)</f>
        <v>27</v>
      </c>
      <c r="AJ631" s="25">
        <v>44013</v>
      </c>
      <c r="AK631" t="s">
        <v>99</v>
      </c>
      <c r="AL631" t="s">
        <v>90</v>
      </c>
      <c r="AM631" t="s">
        <v>128</v>
      </c>
      <c r="AN631">
        <v>12</v>
      </c>
      <c r="AO631">
        <v>72654.600000000006</v>
      </c>
    </row>
    <row r="632" spans="33:41" x14ac:dyDescent="0.25">
      <c r="AG632">
        <f>YEAR(CF[[#This Row],[Fecha]])</f>
        <v>2020</v>
      </c>
      <c r="AH632">
        <f>MONTH(CF[[#This Row],[Fecha]])</f>
        <v>8</v>
      </c>
      <c r="AI632">
        <f>WEEKNUM(CF[[#This Row],[Fecha]],2)</f>
        <v>31</v>
      </c>
      <c r="AJ632" s="25">
        <v>44044</v>
      </c>
      <c r="AK632" t="s">
        <v>99</v>
      </c>
      <c r="AL632" t="s">
        <v>90</v>
      </c>
      <c r="AM632" t="s">
        <v>128</v>
      </c>
      <c r="AN632">
        <v>10</v>
      </c>
      <c r="AO632">
        <v>65620.52</v>
      </c>
    </row>
    <row r="633" spans="33:41" x14ac:dyDescent="0.25">
      <c r="AG633">
        <f>YEAR(CF[[#This Row],[Fecha]])</f>
        <v>2020</v>
      </c>
      <c r="AH633">
        <f>MONTH(CF[[#This Row],[Fecha]])</f>
        <v>9</v>
      </c>
      <c r="AI633">
        <f>WEEKNUM(CF[[#This Row],[Fecha]],2)</f>
        <v>36</v>
      </c>
      <c r="AJ633" s="25">
        <v>44075</v>
      </c>
      <c r="AK633" t="s">
        <v>99</v>
      </c>
      <c r="AL633" t="s">
        <v>90</v>
      </c>
      <c r="AM633" t="s">
        <v>128</v>
      </c>
      <c r="AN633">
        <v>16</v>
      </c>
      <c r="AO633">
        <v>104330.00000000001</v>
      </c>
    </row>
    <row r="634" spans="33:41" x14ac:dyDescent="0.25">
      <c r="AG634">
        <f>YEAR(CF[[#This Row],[Fecha]])</f>
        <v>2020</v>
      </c>
      <c r="AH634">
        <f>MONTH(CF[[#This Row],[Fecha]])</f>
        <v>10</v>
      </c>
      <c r="AI634">
        <f>WEEKNUM(CF[[#This Row],[Fecha]],2)</f>
        <v>40</v>
      </c>
      <c r="AJ634" s="25">
        <v>44105</v>
      </c>
      <c r="AK634" t="s">
        <v>99</v>
      </c>
      <c r="AL634" t="s">
        <v>90</v>
      </c>
      <c r="AM634" t="s">
        <v>128</v>
      </c>
      <c r="AN634">
        <v>10</v>
      </c>
      <c r="AO634">
        <v>65580.040000000008</v>
      </c>
    </row>
    <row r="635" spans="33:41" x14ac:dyDescent="0.25">
      <c r="AG635">
        <f>YEAR(CF[[#This Row],[Fecha]])</f>
        <v>2020</v>
      </c>
      <c r="AH635">
        <f>MONTH(CF[[#This Row],[Fecha]])</f>
        <v>11</v>
      </c>
      <c r="AI635">
        <f>WEEKNUM(CF[[#This Row],[Fecha]],2)</f>
        <v>44</v>
      </c>
      <c r="AJ635" s="25">
        <v>44136</v>
      </c>
      <c r="AK635" t="s">
        <v>99</v>
      </c>
      <c r="AL635" t="s">
        <v>90</v>
      </c>
      <c r="AM635" t="s">
        <v>128</v>
      </c>
      <c r="AN635">
        <v>8</v>
      </c>
      <c r="AO635">
        <v>53629.05</v>
      </c>
    </row>
    <row r="636" spans="33:41" x14ac:dyDescent="0.25">
      <c r="AG636">
        <f>YEAR(CF[[#This Row],[Fecha]])</f>
        <v>2020</v>
      </c>
      <c r="AH636">
        <f>MONTH(CF[[#This Row],[Fecha]])</f>
        <v>12</v>
      </c>
      <c r="AI636">
        <f>WEEKNUM(CF[[#This Row],[Fecha]],2)</f>
        <v>49</v>
      </c>
      <c r="AJ636" s="25">
        <v>44166</v>
      </c>
      <c r="AK636" t="s">
        <v>99</v>
      </c>
      <c r="AL636" t="s">
        <v>90</v>
      </c>
      <c r="AM636" t="s">
        <v>128</v>
      </c>
      <c r="AN636">
        <v>8</v>
      </c>
      <c r="AO636">
        <v>54115.62</v>
      </c>
    </row>
    <row r="637" spans="33:41" x14ac:dyDescent="0.25">
      <c r="AG637">
        <f>YEAR(CF[[#This Row],[Fecha]])</f>
        <v>2018</v>
      </c>
      <c r="AH637">
        <f>MONTH(CF[[#This Row],[Fecha]])</f>
        <v>11</v>
      </c>
      <c r="AI637">
        <f>WEEKNUM(CF[[#This Row],[Fecha]],2)</f>
        <v>44</v>
      </c>
      <c r="AJ637" s="25">
        <v>43405</v>
      </c>
      <c r="AK637" t="s">
        <v>99</v>
      </c>
      <c r="AL637" t="s">
        <v>101</v>
      </c>
      <c r="AM637" t="s">
        <v>128</v>
      </c>
      <c r="AN637">
        <v>9</v>
      </c>
      <c r="AO637">
        <v>53428.28</v>
      </c>
    </row>
    <row r="638" spans="33:41" x14ac:dyDescent="0.25">
      <c r="AG638">
        <f>YEAR(CF[[#This Row],[Fecha]])</f>
        <v>2018</v>
      </c>
      <c r="AH638">
        <f>MONTH(CF[[#This Row],[Fecha]])</f>
        <v>12</v>
      </c>
      <c r="AI638">
        <f>WEEKNUM(CF[[#This Row],[Fecha]],2)</f>
        <v>48</v>
      </c>
      <c r="AJ638" s="25">
        <v>43435</v>
      </c>
      <c r="AK638" t="s">
        <v>99</v>
      </c>
      <c r="AL638" t="s">
        <v>101</v>
      </c>
      <c r="AM638" t="s">
        <v>128</v>
      </c>
      <c r="AN638">
        <v>17</v>
      </c>
      <c r="AO638">
        <v>103448.44</v>
      </c>
    </row>
    <row r="639" spans="33:41" x14ac:dyDescent="0.25">
      <c r="AG639">
        <f>YEAR(CF[[#This Row],[Fecha]])</f>
        <v>2019</v>
      </c>
      <c r="AH639">
        <f>MONTH(CF[[#This Row],[Fecha]])</f>
        <v>1</v>
      </c>
      <c r="AI639">
        <f>WEEKNUM(CF[[#This Row],[Fecha]],2)</f>
        <v>1</v>
      </c>
      <c r="AJ639" s="25">
        <v>43466</v>
      </c>
      <c r="AK639" t="s">
        <v>99</v>
      </c>
      <c r="AL639" t="s">
        <v>101</v>
      </c>
      <c r="AM639" t="s">
        <v>128</v>
      </c>
      <c r="AN639">
        <v>3</v>
      </c>
      <c r="AO639">
        <v>21735.82</v>
      </c>
    </row>
    <row r="640" spans="33:41" x14ac:dyDescent="0.25">
      <c r="AG640">
        <f>YEAR(CF[[#This Row],[Fecha]])</f>
        <v>2019</v>
      </c>
      <c r="AH640">
        <f>MONTH(CF[[#This Row],[Fecha]])</f>
        <v>2</v>
      </c>
      <c r="AI640">
        <f>WEEKNUM(CF[[#This Row],[Fecha]],2)</f>
        <v>5</v>
      </c>
      <c r="AJ640" s="25">
        <v>43497</v>
      </c>
      <c r="AK640" t="s">
        <v>99</v>
      </c>
      <c r="AL640" t="s">
        <v>101</v>
      </c>
      <c r="AM640" t="s">
        <v>128</v>
      </c>
      <c r="AN640">
        <v>3</v>
      </c>
      <c r="AO640">
        <v>16658.57</v>
      </c>
    </row>
    <row r="641" spans="33:41" x14ac:dyDescent="0.25">
      <c r="AG641">
        <f>YEAR(CF[[#This Row],[Fecha]])</f>
        <v>2019</v>
      </c>
      <c r="AH641">
        <f>MONTH(CF[[#This Row],[Fecha]])</f>
        <v>3</v>
      </c>
      <c r="AI641">
        <f>WEEKNUM(CF[[#This Row],[Fecha]],2)</f>
        <v>9</v>
      </c>
      <c r="AJ641" s="25">
        <v>43525</v>
      </c>
      <c r="AK641" t="s">
        <v>99</v>
      </c>
      <c r="AL641" t="s">
        <v>101</v>
      </c>
      <c r="AM641" t="s">
        <v>128</v>
      </c>
      <c r="AN641">
        <v>2</v>
      </c>
      <c r="AO641">
        <v>11107.240000000002</v>
      </c>
    </row>
    <row r="642" spans="33:41" x14ac:dyDescent="0.25">
      <c r="AG642">
        <f>YEAR(CF[[#This Row],[Fecha]])</f>
        <v>2019</v>
      </c>
      <c r="AH642">
        <f>MONTH(CF[[#This Row],[Fecha]])</f>
        <v>4</v>
      </c>
      <c r="AI642">
        <f>WEEKNUM(CF[[#This Row],[Fecha]],2)</f>
        <v>14</v>
      </c>
      <c r="AJ642" s="25">
        <v>43556</v>
      </c>
      <c r="AK642" t="s">
        <v>99</v>
      </c>
      <c r="AL642" t="s">
        <v>101</v>
      </c>
      <c r="AM642" t="s">
        <v>128</v>
      </c>
      <c r="AN642">
        <v>3</v>
      </c>
      <c r="AO642">
        <v>17006.8</v>
      </c>
    </row>
    <row r="643" spans="33:41" x14ac:dyDescent="0.25">
      <c r="AG643">
        <f>YEAR(CF[[#This Row],[Fecha]])</f>
        <v>2018</v>
      </c>
      <c r="AH643">
        <f>MONTH(CF[[#This Row],[Fecha]])</f>
        <v>12</v>
      </c>
      <c r="AI643">
        <f>WEEKNUM(CF[[#This Row],[Fecha]],2)</f>
        <v>48</v>
      </c>
      <c r="AJ643" s="25">
        <v>43435</v>
      </c>
      <c r="AK643" t="s">
        <v>99</v>
      </c>
      <c r="AL643" t="s">
        <v>92</v>
      </c>
      <c r="AM643" t="s">
        <v>128</v>
      </c>
      <c r="AN643">
        <v>4</v>
      </c>
      <c r="AO643">
        <v>24203.439999999999</v>
      </c>
    </row>
    <row r="644" spans="33:41" x14ac:dyDescent="0.25">
      <c r="AG644">
        <f>YEAR(CF[[#This Row],[Fecha]])</f>
        <v>2019</v>
      </c>
      <c r="AH644">
        <f>MONTH(CF[[#This Row],[Fecha]])</f>
        <v>1</v>
      </c>
      <c r="AI644">
        <f>WEEKNUM(CF[[#This Row],[Fecha]],2)</f>
        <v>1</v>
      </c>
      <c r="AJ644" s="25">
        <v>43466</v>
      </c>
      <c r="AK644" t="s">
        <v>99</v>
      </c>
      <c r="AL644" t="s">
        <v>92</v>
      </c>
      <c r="AM644" t="s">
        <v>128</v>
      </c>
      <c r="AN644">
        <v>12</v>
      </c>
      <c r="AO644">
        <v>70174.159999999989</v>
      </c>
    </row>
    <row r="645" spans="33:41" x14ac:dyDescent="0.25">
      <c r="AG645">
        <f>YEAR(CF[[#This Row],[Fecha]])</f>
        <v>2019</v>
      </c>
      <c r="AH645">
        <f>MONTH(CF[[#This Row],[Fecha]])</f>
        <v>2</v>
      </c>
      <c r="AI645">
        <f>WEEKNUM(CF[[#This Row],[Fecha]],2)</f>
        <v>5</v>
      </c>
      <c r="AJ645" s="25">
        <v>43497</v>
      </c>
      <c r="AK645" t="s">
        <v>99</v>
      </c>
      <c r="AL645" t="s">
        <v>92</v>
      </c>
      <c r="AM645" t="s">
        <v>128</v>
      </c>
      <c r="AN645">
        <v>11</v>
      </c>
      <c r="AO645">
        <v>61113.490000000005</v>
      </c>
    </row>
    <row r="646" spans="33:41" x14ac:dyDescent="0.25">
      <c r="AG646">
        <f>YEAR(CF[[#This Row],[Fecha]])</f>
        <v>2019</v>
      </c>
      <c r="AH646">
        <f>MONTH(CF[[#This Row],[Fecha]])</f>
        <v>3</v>
      </c>
      <c r="AI646">
        <f>WEEKNUM(CF[[#This Row],[Fecha]],2)</f>
        <v>9</v>
      </c>
      <c r="AJ646" s="25">
        <v>43525</v>
      </c>
      <c r="AK646" t="s">
        <v>99</v>
      </c>
      <c r="AL646" t="s">
        <v>92</v>
      </c>
      <c r="AM646" t="s">
        <v>128</v>
      </c>
      <c r="AN646">
        <v>8</v>
      </c>
      <c r="AO646">
        <v>44504.820000000007</v>
      </c>
    </row>
    <row r="647" spans="33:41" x14ac:dyDescent="0.25">
      <c r="AG647">
        <f>YEAR(CF[[#This Row],[Fecha]])</f>
        <v>2019</v>
      </c>
      <c r="AH647">
        <f>MONTH(CF[[#This Row],[Fecha]])</f>
        <v>4</v>
      </c>
      <c r="AI647">
        <f>WEEKNUM(CF[[#This Row],[Fecha]],2)</f>
        <v>14</v>
      </c>
      <c r="AJ647" s="25">
        <v>43556</v>
      </c>
      <c r="AK647" t="s">
        <v>99</v>
      </c>
      <c r="AL647" t="s">
        <v>92</v>
      </c>
      <c r="AM647" t="s">
        <v>128</v>
      </c>
      <c r="AN647">
        <v>7</v>
      </c>
      <c r="AO647">
        <v>39626.600000000006</v>
      </c>
    </row>
    <row r="648" spans="33:41" x14ac:dyDescent="0.25">
      <c r="AG648">
        <f>YEAR(CF[[#This Row],[Fecha]])</f>
        <v>2019</v>
      </c>
      <c r="AH648">
        <f>MONTH(CF[[#This Row],[Fecha]])</f>
        <v>6</v>
      </c>
      <c r="AI648">
        <f>WEEKNUM(CF[[#This Row],[Fecha]],2)</f>
        <v>22</v>
      </c>
      <c r="AJ648" s="25">
        <v>43617</v>
      </c>
      <c r="AK648" t="s">
        <v>99</v>
      </c>
      <c r="AL648" t="s">
        <v>92</v>
      </c>
      <c r="AM648" t="s">
        <v>128</v>
      </c>
      <c r="AN648">
        <v>1</v>
      </c>
      <c r="AO648">
        <v>5743.59</v>
      </c>
    </row>
    <row r="649" spans="33:41" x14ac:dyDescent="0.25">
      <c r="AG649">
        <f>YEAR(CF[[#This Row],[Fecha]])</f>
        <v>2019</v>
      </c>
      <c r="AH649">
        <f>MONTH(CF[[#This Row],[Fecha]])</f>
        <v>10</v>
      </c>
      <c r="AI649">
        <f>WEEKNUM(CF[[#This Row],[Fecha]],2)</f>
        <v>40</v>
      </c>
      <c r="AJ649" s="25">
        <v>43739</v>
      </c>
      <c r="AK649" t="s">
        <v>99</v>
      </c>
      <c r="AL649" t="s">
        <v>92</v>
      </c>
      <c r="AM649" t="s">
        <v>128</v>
      </c>
      <c r="AN649">
        <v>1</v>
      </c>
      <c r="AO649">
        <v>5768.4</v>
      </c>
    </row>
    <row r="650" spans="33:41" x14ac:dyDescent="0.25">
      <c r="AG650">
        <f>YEAR(CF[[#This Row],[Fecha]])</f>
        <v>2019</v>
      </c>
      <c r="AH650">
        <f>MONTH(CF[[#This Row],[Fecha]])</f>
        <v>11</v>
      </c>
      <c r="AI650">
        <f>WEEKNUM(CF[[#This Row],[Fecha]],2)</f>
        <v>44</v>
      </c>
      <c r="AJ650" s="25">
        <v>43770</v>
      </c>
      <c r="AK650" t="s">
        <v>99</v>
      </c>
      <c r="AL650" t="s">
        <v>92</v>
      </c>
      <c r="AM650" t="s">
        <v>128</v>
      </c>
      <c r="AN650">
        <v>1</v>
      </c>
      <c r="AO650">
        <v>5987.7</v>
      </c>
    </row>
    <row r="651" spans="33:41" x14ac:dyDescent="0.25">
      <c r="AG651">
        <f>YEAR(CF[[#This Row],[Fecha]])</f>
        <v>2019</v>
      </c>
      <c r="AH651">
        <f>MONTH(CF[[#This Row],[Fecha]])</f>
        <v>12</v>
      </c>
      <c r="AI651">
        <f>WEEKNUM(CF[[#This Row],[Fecha]],2)</f>
        <v>48</v>
      </c>
      <c r="AJ651" s="25">
        <v>43800</v>
      </c>
      <c r="AK651" t="s">
        <v>99</v>
      </c>
      <c r="AL651" t="s">
        <v>92</v>
      </c>
      <c r="AM651" t="s">
        <v>128</v>
      </c>
      <c r="AN651">
        <v>2</v>
      </c>
      <c r="AO651">
        <v>11580.939999999999</v>
      </c>
    </row>
    <row r="652" spans="33:41" x14ac:dyDescent="0.25">
      <c r="AG652">
        <f>YEAR(CF[[#This Row],[Fecha]])</f>
        <v>2020</v>
      </c>
      <c r="AH652">
        <f>MONTH(CF[[#This Row],[Fecha]])</f>
        <v>1</v>
      </c>
      <c r="AI652">
        <f>WEEKNUM(CF[[#This Row],[Fecha]],2)</f>
        <v>1</v>
      </c>
      <c r="AJ652" s="25">
        <v>43831</v>
      </c>
      <c r="AK652" t="s">
        <v>99</v>
      </c>
      <c r="AL652" t="s">
        <v>92</v>
      </c>
      <c r="AM652" t="s">
        <v>128</v>
      </c>
      <c r="AN652">
        <v>2</v>
      </c>
      <c r="AO652">
        <v>9965.5400000000009</v>
      </c>
    </row>
    <row r="653" spans="33:41" x14ac:dyDescent="0.25">
      <c r="AG653">
        <f>YEAR(CF[[#This Row],[Fecha]])</f>
        <v>2020</v>
      </c>
      <c r="AH653">
        <f>MONTH(CF[[#This Row],[Fecha]])</f>
        <v>2</v>
      </c>
      <c r="AI653">
        <f>WEEKNUM(CF[[#This Row],[Fecha]],2)</f>
        <v>5</v>
      </c>
      <c r="AJ653" s="25">
        <v>43862</v>
      </c>
      <c r="AK653" t="s">
        <v>99</v>
      </c>
      <c r="AL653" t="s">
        <v>92</v>
      </c>
      <c r="AM653" t="s">
        <v>128</v>
      </c>
      <c r="AN653">
        <v>1</v>
      </c>
      <c r="AO653">
        <v>5461.45</v>
      </c>
    </row>
    <row r="654" spans="33:41" x14ac:dyDescent="0.25">
      <c r="AG654">
        <f>YEAR(CF[[#This Row],[Fecha]])</f>
        <v>2020</v>
      </c>
      <c r="AH654">
        <f>MONTH(CF[[#This Row],[Fecha]])</f>
        <v>3</v>
      </c>
      <c r="AI654">
        <f>WEEKNUM(CF[[#This Row],[Fecha]],2)</f>
        <v>9</v>
      </c>
      <c r="AJ654" s="25">
        <v>43891</v>
      </c>
      <c r="AK654" t="s">
        <v>99</v>
      </c>
      <c r="AL654" t="s">
        <v>92</v>
      </c>
      <c r="AM654" t="s">
        <v>128</v>
      </c>
      <c r="AN654">
        <v>4</v>
      </c>
      <c r="AO654">
        <v>21644.240000000002</v>
      </c>
    </row>
    <row r="655" spans="33:41" x14ac:dyDescent="0.25">
      <c r="AG655">
        <f>YEAR(CF[[#This Row],[Fecha]])</f>
        <v>2020</v>
      </c>
      <c r="AH655">
        <f>MONTH(CF[[#This Row],[Fecha]])</f>
        <v>4</v>
      </c>
      <c r="AI655">
        <f>WEEKNUM(CF[[#This Row],[Fecha]],2)</f>
        <v>14</v>
      </c>
      <c r="AJ655" s="25">
        <v>43922</v>
      </c>
      <c r="AK655" t="s">
        <v>99</v>
      </c>
      <c r="AL655" t="s">
        <v>92</v>
      </c>
      <c r="AM655" t="s">
        <v>128</v>
      </c>
      <c r="AN655">
        <v>1</v>
      </c>
      <c r="AO655">
        <v>6209.81</v>
      </c>
    </row>
    <row r="656" spans="33:41" x14ac:dyDescent="0.25">
      <c r="AG656">
        <f>YEAR(CF[[#This Row],[Fecha]])</f>
        <v>2020</v>
      </c>
      <c r="AH656">
        <f>MONTH(CF[[#This Row],[Fecha]])</f>
        <v>5</v>
      </c>
      <c r="AI656">
        <f>WEEKNUM(CF[[#This Row],[Fecha]],2)</f>
        <v>18</v>
      </c>
      <c r="AJ656" s="25">
        <v>43952</v>
      </c>
      <c r="AK656" t="s">
        <v>99</v>
      </c>
      <c r="AL656" t="s">
        <v>92</v>
      </c>
      <c r="AM656" t="s">
        <v>128</v>
      </c>
      <c r="AN656">
        <v>3</v>
      </c>
      <c r="AO656">
        <v>19128.96</v>
      </c>
    </row>
    <row r="657" spans="33:41" x14ac:dyDescent="0.25">
      <c r="AG657">
        <f>YEAR(CF[[#This Row],[Fecha]])</f>
        <v>2020</v>
      </c>
      <c r="AH657">
        <f>MONTH(CF[[#This Row],[Fecha]])</f>
        <v>6</v>
      </c>
      <c r="AI657">
        <f>WEEKNUM(CF[[#This Row],[Fecha]],2)</f>
        <v>23</v>
      </c>
      <c r="AJ657" s="25">
        <v>43983</v>
      </c>
      <c r="AK657" t="s">
        <v>99</v>
      </c>
      <c r="AL657" t="s">
        <v>92</v>
      </c>
      <c r="AM657" t="s">
        <v>128</v>
      </c>
      <c r="AN657">
        <v>4</v>
      </c>
      <c r="AO657">
        <v>236402.90999999997</v>
      </c>
    </row>
    <row r="658" spans="33:41" x14ac:dyDescent="0.25">
      <c r="AG658">
        <f>YEAR(CF[[#This Row],[Fecha]])</f>
        <v>2020</v>
      </c>
      <c r="AH658">
        <f>MONTH(CF[[#This Row],[Fecha]])</f>
        <v>7</v>
      </c>
      <c r="AI658">
        <f>WEEKNUM(CF[[#This Row],[Fecha]],2)</f>
        <v>27</v>
      </c>
      <c r="AJ658" s="25">
        <v>44013</v>
      </c>
      <c r="AK658" t="s">
        <v>99</v>
      </c>
      <c r="AL658" t="s">
        <v>92</v>
      </c>
      <c r="AM658" t="s">
        <v>128</v>
      </c>
      <c r="AN658">
        <v>3</v>
      </c>
      <c r="AO658">
        <v>18133.919999999998</v>
      </c>
    </row>
    <row r="659" spans="33:41" x14ac:dyDescent="0.25">
      <c r="AG659">
        <f>YEAR(CF[[#This Row],[Fecha]])</f>
        <v>2020</v>
      </c>
      <c r="AH659">
        <f>MONTH(CF[[#This Row],[Fecha]])</f>
        <v>8</v>
      </c>
      <c r="AI659">
        <f>WEEKNUM(CF[[#This Row],[Fecha]],2)</f>
        <v>31</v>
      </c>
      <c r="AJ659" s="25">
        <v>44044</v>
      </c>
      <c r="AK659" t="s">
        <v>99</v>
      </c>
      <c r="AL659" t="s">
        <v>92</v>
      </c>
      <c r="AM659" t="s">
        <v>128</v>
      </c>
      <c r="AN659">
        <v>1</v>
      </c>
      <c r="AO659">
        <v>6569.44</v>
      </c>
    </row>
    <row r="660" spans="33:41" x14ac:dyDescent="0.25">
      <c r="AG660">
        <f>YEAR(CF[[#This Row],[Fecha]])</f>
        <v>2020</v>
      </c>
      <c r="AH660">
        <f>MONTH(CF[[#This Row],[Fecha]])</f>
        <v>9</v>
      </c>
      <c r="AI660">
        <f>WEEKNUM(CF[[#This Row],[Fecha]],2)</f>
        <v>36</v>
      </c>
      <c r="AJ660" s="25">
        <v>44075</v>
      </c>
      <c r="AK660" t="s">
        <v>99</v>
      </c>
      <c r="AL660" t="s">
        <v>92</v>
      </c>
      <c r="AM660" t="s">
        <v>128</v>
      </c>
      <c r="AN660">
        <v>2</v>
      </c>
      <c r="AO660">
        <v>13055.02</v>
      </c>
    </row>
    <row r="661" spans="33:41" x14ac:dyDescent="0.25">
      <c r="AG661">
        <f>YEAR(CF[[#This Row],[Fecha]])</f>
        <v>2020</v>
      </c>
      <c r="AH661">
        <f>MONTH(CF[[#This Row],[Fecha]])</f>
        <v>11</v>
      </c>
      <c r="AI661">
        <f>WEEKNUM(CF[[#This Row],[Fecha]],2)</f>
        <v>44</v>
      </c>
      <c r="AJ661" s="25">
        <v>44136</v>
      </c>
      <c r="AK661" t="s">
        <v>99</v>
      </c>
      <c r="AL661" t="s">
        <v>92</v>
      </c>
      <c r="AM661" t="s">
        <v>128</v>
      </c>
      <c r="AN661">
        <v>1</v>
      </c>
      <c r="AO661">
        <v>6661.17</v>
      </c>
    </row>
    <row r="662" spans="33:41" x14ac:dyDescent="0.25">
      <c r="AG662">
        <f>YEAR(CF[[#This Row],[Fecha]])</f>
        <v>2020</v>
      </c>
      <c r="AH662">
        <f>MONTH(CF[[#This Row],[Fecha]])</f>
        <v>12</v>
      </c>
      <c r="AI662">
        <f>WEEKNUM(CF[[#This Row],[Fecha]],2)</f>
        <v>49</v>
      </c>
      <c r="AJ662" s="25">
        <v>44166</v>
      </c>
      <c r="AK662" t="s">
        <v>99</v>
      </c>
      <c r="AL662" t="s">
        <v>92</v>
      </c>
      <c r="AM662" t="s">
        <v>128</v>
      </c>
      <c r="AN662">
        <v>2</v>
      </c>
      <c r="AO662">
        <v>13504.01</v>
      </c>
    </row>
    <row r="663" spans="33:41" x14ac:dyDescent="0.25">
      <c r="AG663">
        <f>YEAR(CF[[#This Row],[Fecha]])</f>
        <v>2018</v>
      </c>
      <c r="AH663">
        <f>MONTH(CF[[#This Row],[Fecha]])</f>
        <v>1</v>
      </c>
      <c r="AI663">
        <f>WEEKNUM(CF[[#This Row],[Fecha]],2)</f>
        <v>1</v>
      </c>
      <c r="AJ663" s="25">
        <v>43101</v>
      </c>
      <c r="AK663" t="s">
        <v>100</v>
      </c>
      <c r="AL663" t="s">
        <v>94</v>
      </c>
      <c r="AM663" t="s">
        <v>128</v>
      </c>
      <c r="AN663">
        <v>3.5</v>
      </c>
      <c r="AO663">
        <v>28216.510000000002</v>
      </c>
    </row>
    <row r="664" spans="33:41" x14ac:dyDescent="0.25">
      <c r="AG664">
        <f>YEAR(CF[[#This Row],[Fecha]])</f>
        <v>2018</v>
      </c>
      <c r="AH664">
        <f>MONTH(CF[[#This Row],[Fecha]])</f>
        <v>2</v>
      </c>
      <c r="AI664">
        <f>WEEKNUM(CF[[#This Row],[Fecha]],2)</f>
        <v>5</v>
      </c>
      <c r="AJ664" s="25">
        <v>43132</v>
      </c>
      <c r="AK664" t="s">
        <v>100</v>
      </c>
      <c r="AL664" t="s">
        <v>94</v>
      </c>
      <c r="AM664" t="s">
        <v>128</v>
      </c>
      <c r="AN664">
        <v>2.5</v>
      </c>
      <c r="AO664">
        <v>19773.580000000002</v>
      </c>
    </row>
    <row r="665" spans="33:41" x14ac:dyDescent="0.25">
      <c r="AG665">
        <f>YEAR(CF[[#This Row],[Fecha]])</f>
        <v>2018</v>
      </c>
      <c r="AH665">
        <f>MONTH(CF[[#This Row],[Fecha]])</f>
        <v>3</v>
      </c>
      <c r="AI665">
        <f>WEEKNUM(CF[[#This Row],[Fecha]],2)</f>
        <v>9</v>
      </c>
      <c r="AJ665" s="25">
        <v>43160</v>
      </c>
      <c r="AK665" t="s">
        <v>100</v>
      </c>
      <c r="AL665" t="s">
        <v>94</v>
      </c>
      <c r="AM665" t="s">
        <v>128</v>
      </c>
      <c r="AN665">
        <v>2</v>
      </c>
      <c r="AO665">
        <v>16289.26</v>
      </c>
    </row>
    <row r="666" spans="33:41" x14ac:dyDescent="0.25">
      <c r="AG666">
        <f>YEAR(CF[[#This Row],[Fecha]])</f>
        <v>2018</v>
      </c>
      <c r="AH666">
        <f>MONTH(CF[[#This Row],[Fecha]])</f>
        <v>4</v>
      </c>
      <c r="AI666">
        <f>WEEKNUM(CF[[#This Row],[Fecha]],2)</f>
        <v>13</v>
      </c>
      <c r="AJ666" s="25">
        <v>43191</v>
      </c>
      <c r="AK666" t="s">
        <v>100</v>
      </c>
      <c r="AL666" t="s">
        <v>94</v>
      </c>
      <c r="AM666" t="s">
        <v>128</v>
      </c>
      <c r="AN666">
        <v>5</v>
      </c>
      <c r="AO666">
        <v>41837.440000000002</v>
      </c>
    </row>
    <row r="667" spans="33:41" x14ac:dyDescent="0.25">
      <c r="AG667">
        <f>YEAR(CF[[#This Row],[Fecha]])</f>
        <v>2018</v>
      </c>
      <c r="AH667">
        <f>MONTH(CF[[#This Row],[Fecha]])</f>
        <v>5</v>
      </c>
      <c r="AI667">
        <f>WEEKNUM(CF[[#This Row],[Fecha]],2)</f>
        <v>18</v>
      </c>
      <c r="AJ667" s="25">
        <v>43221</v>
      </c>
      <c r="AK667" t="s">
        <v>100</v>
      </c>
      <c r="AL667" t="s">
        <v>94</v>
      </c>
      <c r="AM667" t="s">
        <v>128</v>
      </c>
      <c r="AN667">
        <v>2</v>
      </c>
      <c r="AO667">
        <v>17582.32</v>
      </c>
    </row>
    <row r="668" spans="33:41" x14ac:dyDescent="0.25">
      <c r="AG668">
        <f>YEAR(CF[[#This Row],[Fecha]])</f>
        <v>2018</v>
      </c>
      <c r="AH668">
        <f>MONTH(CF[[#This Row],[Fecha]])</f>
        <v>6</v>
      </c>
      <c r="AI668">
        <f>WEEKNUM(CF[[#This Row],[Fecha]],2)</f>
        <v>22</v>
      </c>
      <c r="AJ668" s="25">
        <v>43252</v>
      </c>
      <c r="AK668" t="s">
        <v>100</v>
      </c>
      <c r="AL668" t="s">
        <v>94</v>
      </c>
      <c r="AM668" t="s">
        <v>128</v>
      </c>
      <c r="AN668">
        <v>1</v>
      </c>
      <c r="AO668">
        <v>8583.51</v>
      </c>
    </row>
    <row r="669" spans="33:41" x14ac:dyDescent="0.25">
      <c r="AG669">
        <f>YEAR(CF[[#This Row],[Fecha]])</f>
        <v>2018</v>
      </c>
      <c r="AH669">
        <f>MONTH(CF[[#This Row],[Fecha]])</f>
        <v>7</v>
      </c>
      <c r="AI669">
        <f>WEEKNUM(CF[[#This Row],[Fecha]],2)</f>
        <v>26</v>
      </c>
      <c r="AJ669" s="25">
        <v>43282</v>
      </c>
      <c r="AK669" t="s">
        <v>100</v>
      </c>
      <c r="AL669" t="s">
        <v>94</v>
      </c>
      <c r="AM669" t="s">
        <v>128</v>
      </c>
      <c r="AN669">
        <v>4</v>
      </c>
      <c r="AO669">
        <v>36786.979999999996</v>
      </c>
    </row>
    <row r="670" spans="33:41" x14ac:dyDescent="0.25">
      <c r="AG670">
        <f>YEAR(CF[[#This Row],[Fecha]])</f>
        <v>2018</v>
      </c>
      <c r="AH670">
        <f>MONTH(CF[[#This Row],[Fecha]])</f>
        <v>8</v>
      </c>
      <c r="AI670">
        <f>WEEKNUM(CF[[#This Row],[Fecha]],2)</f>
        <v>31</v>
      </c>
      <c r="AJ670" s="25">
        <v>43313</v>
      </c>
      <c r="AK670" t="s">
        <v>100</v>
      </c>
      <c r="AL670" t="s">
        <v>94</v>
      </c>
      <c r="AM670" t="s">
        <v>128</v>
      </c>
      <c r="AN670">
        <v>2</v>
      </c>
      <c r="AO670">
        <v>21404.44</v>
      </c>
    </row>
    <row r="671" spans="33:41" x14ac:dyDescent="0.25">
      <c r="AG671">
        <f>YEAR(CF[[#This Row],[Fecha]])</f>
        <v>2018</v>
      </c>
      <c r="AH671">
        <f>MONTH(CF[[#This Row],[Fecha]])</f>
        <v>9</v>
      </c>
      <c r="AI671">
        <f>WEEKNUM(CF[[#This Row],[Fecha]],2)</f>
        <v>35</v>
      </c>
      <c r="AJ671" s="25">
        <v>43344</v>
      </c>
      <c r="AK671" t="s">
        <v>100</v>
      </c>
      <c r="AL671" t="s">
        <v>94</v>
      </c>
      <c r="AM671" t="s">
        <v>128</v>
      </c>
      <c r="AN671">
        <v>2</v>
      </c>
      <c r="AO671">
        <v>17260.690000000002</v>
      </c>
    </row>
    <row r="672" spans="33:41" x14ac:dyDescent="0.25">
      <c r="AG672">
        <f>YEAR(CF[[#This Row],[Fecha]])</f>
        <v>2018</v>
      </c>
      <c r="AH672">
        <f>MONTH(CF[[#This Row],[Fecha]])</f>
        <v>10</v>
      </c>
      <c r="AI672">
        <f>WEEKNUM(CF[[#This Row],[Fecha]],2)</f>
        <v>40</v>
      </c>
      <c r="AJ672" s="25">
        <v>43374</v>
      </c>
      <c r="AK672" t="s">
        <v>100</v>
      </c>
      <c r="AL672" t="s">
        <v>94</v>
      </c>
      <c r="AM672" t="s">
        <v>128</v>
      </c>
      <c r="AN672">
        <v>4</v>
      </c>
      <c r="AO672">
        <v>33842.660000000003</v>
      </c>
    </row>
    <row r="673" spans="33:41" x14ac:dyDescent="0.25">
      <c r="AG673">
        <f>YEAR(CF[[#This Row],[Fecha]])</f>
        <v>2018</v>
      </c>
      <c r="AH673">
        <f>MONTH(CF[[#This Row],[Fecha]])</f>
        <v>11</v>
      </c>
      <c r="AI673">
        <f>WEEKNUM(CF[[#This Row],[Fecha]],2)</f>
        <v>44</v>
      </c>
      <c r="AJ673" s="25">
        <v>43405</v>
      </c>
      <c r="AK673" t="s">
        <v>100</v>
      </c>
      <c r="AL673" t="s">
        <v>94</v>
      </c>
      <c r="AM673" t="s">
        <v>128</v>
      </c>
      <c r="AN673">
        <v>2</v>
      </c>
      <c r="AO673">
        <v>17520.47</v>
      </c>
    </row>
    <row r="674" spans="33:41" x14ac:dyDescent="0.25">
      <c r="AG674">
        <f>YEAR(CF[[#This Row],[Fecha]])</f>
        <v>2018</v>
      </c>
      <c r="AH674">
        <f>MONTH(CF[[#This Row],[Fecha]])</f>
        <v>12</v>
      </c>
      <c r="AI674">
        <f>WEEKNUM(CF[[#This Row],[Fecha]],2)</f>
        <v>48</v>
      </c>
      <c r="AJ674" s="25">
        <v>43435</v>
      </c>
      <c r="AK674" t="s">
        <v>100</v>
      </c>
      <c r="AL674" t="s">
        <v>94</v>
      </c>
      <c r="AM674" t="s">
        <v>128</v>
      </c>
      <c r="AN674">
        <v>3</v>
      </c>
      <c r="AO674">
        <v>26342.76</v>
      </c>
    </row>
    <row r="675" spans="33:41" x14ac:dyDescent="0.25">
      <c r="AG675">
        <f>YEAR(CF[[#This Row],[Fecha]])</f>
        <v>2019</v>
      </c>
      <c r="AH675">
        <f>MONTH(CF[[#This Row],[Fecha]])</f>
        <v>1</v>
      </c>
      <c r="AI675">
        <f>WEEKNUM(CF[[#This Row],[Fecha]],2)</f>
        <v>1</v>
      </c>
      <c r="AJ675" s="25">
        <v>43466</v>
      </c>
      <c r="AK675" t="s">
        <v>100</v>
      </c>
      <c r="AL675" t="s">
        <v>94</v>
      </c>
      <c r="AM675" t="s">
        <v>128</v>
      </c>
      <c r="AN675">
        <v>4</v>
      </c>
      <c r="AO675">
        <v>34476.69</v>
      </c>
    </row>
    <row r="676" spans="33:41" x14ac:dyDescent="0.25">
      <c r="AG676">
        <f>YEAR(CF[[#This Row],[Fecha]])</f>
        <v>2019</v>
      </c>
      <c r="AH676">
        <f>MONTH(CF[[#This Row],[Fecha]])</f>
        <v>2</v>
      </c>
      <c r="AI676">
        <f>WEEKNUM(CF[[#This Row],[Fecha]],2)</f>
        <v>5</v>
      </c>
      <c r="AJ676" s="25">
        <v>43497</v>
      </c>
      <c r="AK676" t="s">
        <v>100</v>
      </c>
      <c r="AL676" t="s">
        <v>94</v>
      </c>
      <c r="AM676" t="s">
        <v>128</v>
      </c>
      <c r="AN676">
        <v>3</v>
      </c>
      <c r="AO676">
        <v>25811.57</v>
      </c>
    </row>
    <row r="677" spans="33:41" x14ac:dyDescent="0.25">
      <c r="AG677">
        <f>YEAR(CF[[#This Row],[Fecha]])</f>
        <v>2019</v>
      </c>
      <c r="AH677">
        <f>MONTH(CF[[#This Row],[Fecha]])</f>
        <v>3</v>
      </c>
      <c r="AI677">
        <f>WEEKNUM(CF[[#This Row],[Fecha]],2)</f>
        <v>9</v>
      </c>
      <c r="AJ677" s="25">
        <v>43525</v>
      </c>
      <c r="AK677" t="s">
        <v>100</v>
      </c>
      <c r="AL677" t="s">
        <v>94</v>
      </c>
      <c r="AM677" t="s">
        <v>128</v>
      </c>
      <c r="AN677">
        <v>2</v>
      </c>
      <c r="AO677">
        <v>17233.939999999999</v>
      </c>
    </row>
    <row r="678" spans="33:41" x14ac:dyDescent="0.25">
      <c r="AG678">
        <f>YEAR(CF[[#This Row],[Fecha]])</f>
        <v>2019</v>
      </c>
      <c r="AH678">
        <f>MONTH(CF[[#This Row],[Fecha]])</f>
        <v>4</v>
      </c>
      <c r="AI678">
        <f>WEEKNUM(CF[[#This Row],[Fecha]],2)</f>
        <v>14</v>
      </c>
      <c r="AJ678" s="25">
        <v>43556</v>
      </c>
      <c r="AK678" t="s">
        <v>100</v>
      </c>
      <c r="AL678" t="s">
        <v>94</v>
      </c>
      <c r="AM678" t="s">
        <v>128</v>
      </c>
      <c r="AN678">
        <v>4</v>
      </c>
      <c r="AO678">
        <v>34962.990000000005</v>
      </c>
    </row>
    <row r="679" spans="33:41" x14ac:dyDescent="0.25">
      <c r="AG679">
        <f>YEAR(CF[[#This Row],[Fecha]])</f>
        <v>2019</v>
      </c>
      <c r="AH679">
        <f>MONTH(CF[[#This Row],[Fecha]])</f>
        <v>5</v>
      </c>
      <c r="AI679">
        <f>WEEKNUM(CF[[#This Row],[Fecha]],2)</f>
        <v>18</v>
      </c>
      <c r="AJ679" s="25">
        <v>43586</v>
      </c>
      <c r="AK679" t="s">
        <v>100</v>
      </c>
      <c r="AL679" t="s">
        <v>94</v>
      </c>
      <c r="AM679" t="s">
        <v>128</v>
      </c>
      <c r="AN679">
        <v>4</v>
      </c>
      <c r="AO679">
        <v>35193.35</v>
      </c>
    </row>
    <row r="680" spans="33:41" x14ac:dyDescent="0.25">
      <c r="AG680">
        <f>YEAR(CF[[#This Row],[Fecha]])</f>
        <v>2019</v>
      </c>
      <c r="AH680">
        <f>MONTH(CF[[#This Row],[Fecha]])</f>
        <v>7</v>
      </c>
      <c r="AI680">
        <f>WEEKNUM(CF[[#This Row],[Fecha]],2)</f>
        <v>27</v>
      </c>
      <c r="AJ680" s="25">
        <v>43647</v>
      </c>
      <c r="AK680" t="s">
        <v>100</v>
      </c>
      <c r="AL680" t="s">
        <v>94</v>
      </c>
      <c r="AM680" t="s">
        <v>128</v>
      </c>
      <c r="AN680">
        <v>3</v>
      </c>
      <c r="AO680">
        <v>26817.85</v>
      </c>
    </row>
    <row r="681" spans="33:41" x14ac:dyDescent="0.25">
      <c r="AG681">
        <f>YEAR(CF[[#This Row],[Fecha]])</f>
        <v>2019</v>
      </c>
      <c r="AH681">
        <f>MONTH(CF[[#This Row],[Fecha]])</f>
        <v>8</v>
      </c>
      <c r="AI681">
        <f>WEEKNUM(CF[[#This Row],[Fecha]],2)</f>
        <v>31</v>
      </c>
      <c r="AJ681" s="25">
        <v>43678</v>
      </c>
      <c r="AK681" t="s">
        <v>100</v>
      </c>
      <c r="AL681" t="s">
        <v>94</v>
      </c>
      <c r="AM681" t="s">
        <v>128</v>
      </c>
      <c r="AN681">
        <v>4</v>
      </c>
      <c r="AO681">
        <v>36152.18</v>
      </c>
    </row>
    <row r="682" spans="33:41" x14ac:dyDescent="0.25">
      <c r="AG682">
        <f>YEAR(CF[[#This Row],[Fecha]])</f>
        <v>2019</v>
      </c>
      <c r="AH682">
        <f>MONTH(CF[[#This Row],[Fecha]])</f>
        <v>9</v>
      </c>
      <c r="AI682">
        <f>WEEKNUM(CF[[#This Row],[Fecha]],2)</f>
        <v>35</v>
      </c>
      <c r="AJ682" s="25">
        <v>43709</v>
      </c>
      <c r="AK682" t="s">
        <v>100</v>
      </c>
      <c r="AL682" t="s">
        <v>94</v>
      </c>
      <c r="AM682" t="s">
        <v>128</v>
      </c>
      <c r="AN682">
        <v>2</v>
      </c>
      <c r="AO682">
        <v>14275.93</v>
      </c>
    </row>
    <row r="683" spans="33:41" x14ac:dyDescent="0.25">
      <c r="AG683">
        <f>YEAR(CF[[#This Row],[Fecha]])</f>
        <v>2019</v>
      </c>
      <c r="AH683">
        <f>MONTH(CF[[#This Row],[Fecha]])</f>
        <v>10</v>
      </c>
      <c r="AI683">
        <f>WEEKNUM(CF[[#This Row],[Fecha]],2)</f>
        <v>40</v>
      </c>
      <c r="AJ683" s="25">
        <v>43739</v>
      </c>
      <c r="AK683" t="s">
        <v>100</v>
      </c>
      <c r="AL683" t="s">
        <v>94</v>
      </c>
      <c r="AM683" t="s">
        <v>128</v>
      </c>
      <c r="AN683">
        <v>3</v>
      </c>
      <c r="AO683">
        <v>27086.46</v>
      </c>
    </row>
    <row r="684" spans="33:41" x14ac:dyDescent="0.25">
      <c r="AG684">
        <f>YEAR(CF[[#This Row],[Fecha]])</f>
        <v>2019</v>
      </c>
      <c r="AH684">
        <f>MONTH(CF[[#This Row],[Fecha]])</f>
        <v>11</v>
      </c>
      <c r="AI684">
        <f>WEEKNUM(CF[[#This Row],[Fecha]],2)</f>
        <v>44</v>
      </c>
      <c r="AJ684" s="25">
        <v>43770</v>
      </c>
      <c r="AK684" t="s">
        <v>100</v>
      </c>
      <c r="AL684" t="s">
        <v>94</v>
      </c>
      <c r="AM684" t="s">
        <v>128</v>
      </c>
      <c r="AN684">
        <v>2</v>
      </c>
      <c r="AO684">
        <v>18095.310000000001</v>
      </c>
    </row>
    <row r="685" spans="33:41" x14ac:dyDescent="0.25">
      <c r="AG685">
        <f>YEAR(CF[[#This Row],[Fecha]])</f>
        <v>2019</v>
      </c>
      <c r="AH685">
        <f>MONTH(CF[[#This Row],[Fecha]])</f>
        <v>12</v>
      </c>
      <c r="AI685">
        <f>WEEKNUM(CF[[#This Row],[Fecha]],2)</f>
        <v>48</v>
      </c>
      <c r="AJ685" s="25">
        <v>43800</v>
      </c>
      <c r="AK685" t="s">
        <v>100</v>
      </c>
      <c r="AL685" t="s">
        <v>94</v>
      </c>
      <c r="AM685" t="s">
        <v>128</v>
      </c>
      <c r="AN685">
        <v>2</v>
      </c>
      <c r="AO685">
        <v>18043.080000000002</v>
      </c>
    </row>
    <row r="686" spans="33:41" x14ac:dyDescent="0.25">
      <c r="AG686">
        <f>YEAR(CF[[#This Row],[Fecha]])</f>
        <v>2020</v>
      </c>
      <c r="AH686">
        <f>MONTH(CF[[#This Row],[Fecha]])</f>
        <v>1</v>
      </c>
      <c r="AI686">
        <f>WEEKNUM(CF[[#This Row],[Fecha]],2)</f>
        <v>1</v>
      </c>
      <c r="AJ686" s="25">
        <v>43831</v>
      </c>
      <c r="AK686" t="s">
        <v>100</v>
      </c>
      <c r="AL686" t="s">
        <v>94</v>
      </c>
      <c r="AM686" t="s">
        <v>128</v>
      </c>
      <c r="AN686">
        <v>3</v>
      </c>
      <c r="AO686">
        <v>27116.43</v>
      </c>
    </row>
    <row r="687" spans="33:41" x14ac:dyDescent="0.25">
      <c r="AG687">
        <f>YEAR(CF[[#This Row],[Fecha]])</f>
        <v>2020</v>
      </c>
      <c r="AH687">
        <f>MONTH(CF[[#This Row],[Fecha]])</f>
        <v>2</v>
      </c>
      <c r="AI687">
        <f>WEEKNUM(CF[[#This Row],[Fecha]],2)</f>
        <v>5</v>
      </c>
      <c r="AJ687" s="25">
        <v>43862</v>
      </c>
      <c r="AK687" t="s">
        <v>100</v>
      </c>
      <c r="AL687" t="s">
        <v>94</v>
      </c>
      <c r="AM687" t="s">
        <v>128</v>
      </c>
      <c r="AN687">
        <v>5</v>
      </c>
      <c r="AO687">
        <v>45109.75</v>
      </c>
    </row>
    <row r="688" spans="33:41" x14ac:dyDescent="0.25">
      <c r="AG688">
        <f>YEAR(CF[[#This Row],[Fecha]])</f>
        <v>2020</v>
      </c>
      <c r="AH688">
        <f>MONTH(CF[[#This Row],[Fecha]])</f>
        <v>3</v>
      </c>
      <c r="AI688">
        <f>WEEKNUM(CF[[#This Row],[Fecha]],2)</f>
        <v>9</v>
      </c>
      <c r="AJ688" s="25">
        <v>43891</v>
      </c>
      <c r="AK688" t="s">
        <v>100</v>
      </c>
      <c r="AL688" t="s">
        <v>94</v>
      </c>
      <c r="AM688" t="s">
        <v>128</v>
      </c>
      <c r="AN688">
        <v>4</v>
      </c>
      <c r="AO688">
        <v>36365.01</v>
      </c>
    </row>
    <row r="689" spans="33:41" x14ac:dyDescent="0.25">
      <c r="AG689">
        <f>YEAR(CF[[#This Row],[Fecha]])</f>
        <v>2020</v>
      </c>
      <c r="AH689">
        <f>MONTH(CF[[#This Row],[Fecha]])</f>
        <v>4</v>
      </c>
      <c r="AI689">
        <f>WEEKNUM(CF[[#This Row],[Fecha]],2)</f>
        <v>14</v>
      </c>
      <c r="AJ689" s="25">
        <v>43922</v>
      </c>
      <c r="AK689" t="s">
        <v>100</v>
      </c>
      <c r="AL689" t="s">
        <v>94</v>
      </c>
      <c r="AM689" t="s">
        <v>128</v>
      </c>
      <c r="AN689">
        <v>3</v>
      </c>
      <c r="AO689">
        <v>29007.130000000005</v>
      </c>
    </row>
    <row r="690" spans="33:41" x14ac:dyDescent="0.25">
      <c r="AG690">
        <f>YEAR(CF[[#This Row],[Fecha]])</f>
        <v>2020</v>
      </c>
      <c r="AH690">
        <f>MONTH(CF[[#This Row],[Fecha]])</f>
        <v>5</v>
      </c>
      <c r="AI690">
        <f>WEEKNUM(CF[[#This Row],[Fecha]],2)</f>
        <v>18</v>
      </c>
      <c r="AJ690" s="25">
        <v>43952</v>
      </c>
      <c r="AK690" t="s">
        <v>100</v>
      </c>
      <c r="AL690" t="s">
        <v>94</v>
      </c>
      <c r="AM690" t="s">
        <v>128</v>
      </c>
      <c r="AN690">
        <v>2</v>
      </c>
      <c r="AO690">
        <v>17654.73</v>
      </c>
    </row>
    <row r="691" spans="33:41" x14ac:dyDescent="0.25">
      <c r="AG691">
        <f>YEAR(CF[[#This Row],[Fecha]])</f>
        <v>2020</v>
      </c>
      <c r="AH691">
        <f>MONTH(CF[[#This Row],[Fecha]])</f>
        <v>6</v>
      </c>
      <c r="AI691">
        <f>WEEKNUM(CF[[#This Row],[Fecha]],2)</f>
        <v>23</v>
      </c>
      <c r="AJ691" s="25">
        <v>43983</v>
      </c>
      <c r="AK691" t="s">
        <v>100</v>
      </c>
      <c r="AL691" t="s">
        <v>94</v>
      </c>
      <c r="AM691" t="s">
        <v>128</v>
      </c>
      <c r="AN691">
        <v>4</v>
      </c>
      <c r="AO691">
        <v>41402.42</v>
      </c>
    </row>
    <row r="692" spans="33:41" x14ac:dyDescent="0.25">
      <c r="AG692">
        <f>YEAR(CF[[#This Row],[Fecha]])</f>
        <v>2020</v>
      </c>
      <c r="AH692">
        <f>MONTH(CF[[#This Row],[Fecha]])</f>
        <v>7</v>
      </c>
      <c r="AI692">
        <f>WEEKNUM(CF[[#This Row],[Fecha]],2)</f>
        <v>27</v>
      </c>
      <c r="AJ692" s="25">
        <v>44013</v>
      </c>
      <c r="AK692" t="s">
        <v>100</v>
      </c>
      <c r="AL692" t="s">
        <v>94</v>
      </c>
      <c r="AM692" t="s">
        <v>128</v>
      </c>
      <c r="AN692">
        <v>3</v>
      </c>
      <c r="AO692">
        <v>30726.94</v>
      </c>
    </row>
    <row r="693" spans="33:41" x14ac:dyDescent="0.25">
      <c r="AG693">
        <f>YEAR(CF[[#This Row],[Fecha]])</f>
        <v>2020</v>
      </c>
      <c r="AH693">
        <f>MONTH(CF[[#This Row],[Fecha]])</f>
        <v>8</v>
      </c>
      <c r="AI693">
        <f>WEEKNUM(CF[[#This Row],[Fecha]],2)</f>
        <v>31</v>
      </c>
      <c r="AJ693" s="25">
        <v>44044</v>
      </c>
      <c r="AK693" t="s">
        <v>100</v>
      </c>
      <c r="AL693" t="s">
        <v>94</v>
      </c>
      <c r="AM693" t="s">
        <v>128</v>
      </c>
      <c r="AN693">
        <v>3</v>
      </c>
      <c r="AO693">
        <v>30619.66</v>
      </c>
    </row>
    <row r="694" spans="33:41" x14ac:dyDescent="0.25">
      <c r="AG694">
        <f>YEAR(CF[[#This Row],[Fecha]])</f>
        <v>2020</v>
      </c>
      <c r="AH694">
        <f>MONTH(CF[[#This Row],[Fecha]])</f>
        <v>9</v>
      </c>
      <c r="AI694">
        <f>WEEKNUM(CF[[#This Row],[Fecha]],2)</f>
        <v>36</v>
      </c>
      <c r="AJ694" s="25">
        <v>44075</v>
      </c>
      <c r="AK694" t="s">
        <v>100</v>
      </c>
      <c r="AL694" t="s">
        <v>94</v>
      </c>
      <c r="AM694" t="s">
        <v>128</v>
      </c>
      <c r="AN694">
        <v>2</v>
      </c>
      <c r="AO694">
        <v>20310.620000000003</v>
      </c>
    </row>
    <row r="695" spans="33:41" x14ac:dyDescent="0.25">
      <c r="AG695">
        <f>YEAR(CF[[#This Row],[Fecha]])</f>
        <v>2020</v>
      </c>
      <c r="AH695">
        <f>MONTH(CF[[#This Row],[Fecha]])</f>
        <v>10</v>
      </c>
      <c r="AI695">
        <f>WEEKNUM(CF[[#This Row],[Fecha]],2)</f>
        <v>40</v>
      </c>
      <c r="AJ695" s="25">
        <v>44105</v>
      </c>
      <c r="AK695" t="s">
        <v>100</v>
      </c>
      <c r="AL695" t="s">
        <v>94</v>
      </c>
      <c r="AM695" t="s">
        <v>128</v>
      </c>
      <c r="AN695">
        <v>2</v>
      </c>
      <c r="AO695">
        <v>20447.45</v>
      </c>
    </row>
    <row r="696" spans="33:41" x14ac:dyDescent="0.25">
      <c r="AG696">
        <f>YEAR(CF[[#This Row],[Fecha]])</f>
        <v>2020</v>
      </c>
      <c r="AH696">
        <f>MONTH(CF[[#This Row],[Fecha]])</f>
        <v>11</v>
      </c>
      <c r="AI696">
        <f>WEEKNUM(CF[[#This Row],[Fecha]],2)</f>
        <v>44</v>
      </c>
      <c r="AJ696" s="25">
        <v>44136</v>
      </c>
      <c r="AK696" t="s">
        <v>100</v>
      </c>
      <c r="AL696" t="s">
        <v>94</v>
      </c>
      <c r="AM696" t="s">
        <v>128</v>
      </c>
      <c r="AN696">
        <v>2</v>
      </c>
      <c r="AO696">
        <v>20950.099999999999</v>
      </c>
    </row>
    <row r="697" spans="33:41" x14ac:dyDescent="0.25">
      <c r="AG697">
        <f>YEAR(CF[[#This Row],[Fecha]])</f>
        <v>2020</v>
      </c>
      <c r="AH697">
        <f>MONTH(CF[[#This Row],[Fecha]])</f>
        <v>12</v>
      </c>
      <c r="AI697">
        <f>WEEKNUM(CF[[#This Row],[Fecha]],2)</f>
        <v>49</v>
      </c>
      <c r="AJ697" s="25">
        <v>44166</v>
      </c>
      <c r="AK697" t="s">
        <v>100</v>
      </c>
      <c r="AL697" t="s">
        <v>94</v>
      </c>
      <c r="AM697" t="s">
        <v>128</v>
      </c>
      <c r="AN697">
        <v>2</v>
      </c>
      <c r="AO697">
        <v>21240.09</v>
      </c>
    </row>
    <row r="698" spans="33:41" x14ac:dyDescent="0.25">
      <c r="AG698">
        <f>YEAR(CF[[#This Row],[Fecha]])</f>
        <v>2018</v>
      </c>
      <c r="AH698">
        <f>MONTH(CF[[#This Row],[Fecha]])</f>
        <v>1</v>
      </c>
      <c r="AI698">
        <f>WEEKNUM(CF[[#This Row],[Fecha]],2)</f>
        <v>1</v>
      </c>
      <c r="AJ698" s="25">
        <v>43101</v>
      </c>
      <c r="AK698" t="s">
        <v>100</v>
      </c>
      <c r="AL698" t="s">
        <v>96</v>
      </c>
      <c r="AM698" t="s">
        <v>128</v>
      </c>
      <c r="AN698">
        <v>8</v>
      </c>
      <c r="AO698">
        <v>64528.91</v>
      </c>
    </row>
    <row r="699" spans="33:41" x14ac:dyDescent="0.25">
      <c r="AG699">
        <f>YEAR(CF[[#This Row],[Fecha]])</f>
        <v>2018</v>
      </c>
      <c r="AH699">
        <f>MONTH(CF[[#This Row],[Fecha]])</f>
        <v>2</v>
      </c>
      <c r="AI699">
        <f>WEEKNUM(CF[[#This Row],[Fecha]],2)</f>
        <v>5</v>
      </c>
      <c r="AJ699" s="25">
        <v>43132</v>
      </c>
      <c r="AK699" t="s">
        <v>100</v>
      </c>
      <c r="AL699" t="s">
        <v>96</v>
      </c>
      <c r="AM699" t="s">
        <v>128</v>
      </c>
      <c r="AN699">
        <v>4</v>
      </c>
      <c r="AO699">
        <v>31419.63</v>
      </c>
    </row>
    <row r="700" spans="33:41" x14ac:dyDescent="0.25">
      <c r="AG700">
        <f>YEAR(CF[[#This Row],[Fecha]])</f>
        <v>2018</v>
      </c>
      <c r="AH700">
        <f>MONTH(CF[[#This Row],[Fecha]])</f>
        <v>3</v>
      </c>
      <c r="AI700">
        <f>WEEKNUM(CF[[#This Row],[Fecha]],2)</f>
        <v>9</v>
      </c>
      <c r="AJ700" s="25">
        <v>43160</v>
      </c>
      <c r="AK700" t="s">
        <v>100</v>
      </c>
      <c r="AL700" t="s">
        <v>96</v>
      </c>
      <c r="AM700" t="s">
        <v>128</v>
      </c>
      <c r="AN700">
        <v>6</v>
      </c>
      <c r="AO700">
        <v>48868.57</v>
      </c>
    </row>
    <row r="701" spans="33:41" x14ac:dyDescent="0.25">
      <c r="AG701">
        <f>YEAR(CF[[#This Row],[Fecha]])</f>
        <v>2018</v>
      </c>
      <c r="AH701">
        <f>MONTH(CF[[#This Row],[Fecha]])</f>
        <v>4</v>
      </c>
      <c r="AI701">
        <f>WEEKNUM(CF[[#This Row],[Fecha]],2)</f>
        <v>13</v>
      </c>
      <c r="AJ701" s="25">
        <v>43191</v>
      </c>
      <c r="AK701" t="s">
        <v>100</v>
      </c>
      <c r="AL701" t="s">
        <v>96</v>
      </c>
      <c r="AM701" t="s">
        <v>128</v>
      </c>
      <c r="AN701">
        <v>8</v>
      </c>
      <c r="AO701">
        <v>67631.02</v>
      </c>
    </row>
    <row r="702" spans="33:41" x14ac:dyDescent="0.25">
      <c r="AG702">
        <f>YEAR(CF[[#This Row],[Fecha]])</f>
        <v>2018</v>
      </c>
      <c r="AH702">
        <f>MONTH(CF[[#This Row],[Fecha]])</f>
        <v>5</v>
      </c>
      <c r="AI702">
        <f>WEEKNUM(CF[[#This Row],[Fecha]],2)</f>
        <v>18</v>
      </c>
      <c r="AJ702" s="25">
        <v>43221</v>
      </c>
      <c r="AK702" t="s">
        <v>100</v>
      </c>
      <c r="AL702" t="s">
        <v>96</v>
      </c>
      <c r="AM702" t="s">
        <v>128</v>
      </c>
      <c r="AN702">
        <v>5</v>
      </c>
      <c r="AO702">
        <v>41116.239999999998</v>
      </c>
    </row>
    <row r="703" spans="33:41" x14ac:dyDescent="0.25">
      <c r="AG703">
        <f>YEAR(CF[[#This Row],[Fecha]])</f>
        <v>2018</v>
      </c>
      <c r="AH703">
        <f>MONTH(CF[[#This Row],[Fecha]])</f>
        <v>6</v>
      </c>
      <c r="AI703">
        <f>WEEKNUM(CF[[#This Row],[Fecha]],2)</f>
        <v>22</v>
      </c>
      <c r="AJ703" s="25">
        <v>43252</v>
      </c>
      <c r="AK703" t="s">
        <v>100</v>
      </c>
      <c r="AL703" t="s">
        <v>96</v>
      </c>
      <c r="AM703" t="s">
        <v>128</v>
      </c>
      <c r="AN703">
        <v>6</v>
      </c>
      <c r="AO703">
        <v>51785.369999999995</v>
      </c>
    </row>
    <row r="704" spans="33:41" x14ac:dyDescent="0.25">
      <c r="AG704">
        <f>YEAR(CF[[#This Row],[Fecha]])</f>
        <v>2018</v>
      </c>
      <c r="AH704">
        <f>MONTH(CF[[#This Row],[Fecha]])</f>
        <v>7</v>
      </c>
      <c r="AI704">
        <f>WEEKNUM(CF[[#This Row],[Fecha]],2)</f>
        <v>26</v>
      </c>
      <c r="AJ704" s="25">
        <v>43282</v>
      </c>
      <c r="AK704" t="s">
        <v>100</v>
      </c>
      <c r="AL704" t="s">
        <v>96</v>
      </c>
      <c r="AM704" t="s">
        <v>128</v>
      </c>
      <c r="AN704">
        <v>6</v>
      </c>
      <c r="AO704">
        <v>53743.450000000004</v>
      </c>
    </row>
    <row r="705" spans="33:41" x14ac:dyDescent="0.25">
      <c r="AG705">
        <f>YEAR(CF[[#This Row],[Fecha]])</f>
        <v>2018</v>
      </c>
      <c r="AH705">
        <f>MONTH(CF[[#This Row],[Fecha]])</f>
        <v>8</v>
      </c>
      <c r="AI705">
        <f>WEEKNUM(CF[[#This Row],[Fecha]],2)</f>
        <v>31</v>
      </c>
      <c r="AJ705" s="25">
        <v>43313</v>
      </c>
      <c r="AK705" t="s">
        <v>100</v>
      </c>
      <c r="AL705" t="s">
        <v>96</v>
      </c>
      <c r="AM705" t="s">
        <v>128</v>
      </c>
      <c r="AN705">
        <v>7</v>
      </c>
      <c r="AO705">
        <v>67169.399999999994</v>
      </c>
    </row>
    <row r="706" spans="33:41" x14ac:dyDescent="0.25">
      <c r="AG706">
        <f>YEAR(CF[[#This Row],[Fecha]])</f>
        <v>2018</v>
      </c>
      <c r="AH706">
        <f>MONTH(CF[[#This Row],[Fecha]])</f>
        <v>9</v>
      </c>
      <c r="AI706">
        <f>WEEKNUM(CF[[#This Row],[Fecha]],2)</f>
        <v>35</v>
      </c>
      <c r="AJ706" s="25">
        <v>43344</v>
      </c>
      <c r="AK706" t="s">
        <v>100</v>
      </c>
      <c r="AL706" t="s">
        <v>96</v>
      </c>
      <c r="AM706" t="s">
        <v>128</v>
      </c>
      <c r="AN706">
        <v>6</v>
      </c>
      <c r="AO706">
        <v>51474.06</v>
      </c>
    </row>
    <row r="707" spans="33:41" x14ac:dyDescent="0.25">
      <c r="AG707">
        <f>YEAR(CF[[#This Row],[Fecha]])</f>
        <v>2018</v>
      </c>
      <c r="AH707">
        <f>MONTH(CF[[#This Row],[Fecha]])</f>
        <v>10</v>
      </c>
      <c r="AI707">
        <f>WEEKNUM(CF[[#This Row],[Fecha]],2)</f>
        <v>40</v>
      </c>
      <c r="AJ707" s="25">
        <v>43374</v>
      </c>
      <c r="AK707" t="s">
        <v>100</v>
      </c>
      <c r="AL707" t="s">
        <v>96</v>
      </c>
      <c r="AM707" t="s">
        <v>128</v>
      </c>
      <c r="AN707">
        <v>7</v>
      </c>
      <c r="AO707">
        <v>59359.42</v>
      </c>
    </row>
    <row r="708" spans="33:41" x14ac:dyDescent="0.25">
      <c r="AG708">
        <f>YEAR(CF[[#This Row],[Fecha]])</f>
        <v>2018</v>
      </c>
      <c r="AH708">
        <f>MONTH(CF[[#This Row],[Fecha]])</f>
        <v>11</v>
      </c>
      <c r="AI708">
        <f>WEEKNUM(CF[[#This Row],[Fecha]],2)</f>
        <v>44</v>
      </c>
      <c r="AJ708" s="25">
        <v>43405</v>
      </c>
      <c r="AK708" t="s">
        <v>100</v>
      </c>
      <c r="AL708" t="s">
        <v>96</v>
      </c>
      <c r="AM708" t="s">
        <v>128</v>
      </c>
      <c r="AN708">
        <v>8</v>
      </c>
      <c r="AO708">
        <v>69493.84</v>
      </c>
    </row>
    <row r="709" spans="33:41" x14ac:dyDescent="0.25">
      <c r="AG709">
        <f>YEAR(CF[[#This Row],[Fecha]])</f>
        <v>2018</v>
      </c>
      <c r="AH709">
        <f>MONTH(CF[[#This Row],[Fecha]])</f>
        <v>12</v>
      </c>
      <c r="AI709">
        <f>WEEKNUM(CF[[#This Row],[Fecha]],2)</f>
        <v>48</v>
      </c>
      <c r="AJ709" s="25">
        <v>43435</v>
      </c>
      <c r="AK709" t="s">
        <v>100</v>
      </c>
      <c r="AL709" t="s">
        <v>96</v>
      </c>
      <c r="AM709" t="s">
        <v>128</v>
      </c>
      <c r="AN709">
        <v>7</v>
      </c>
      <c r="AO709">
        <v>61155.18</v>
      </c>
    </row>
    <row r="710" spans="33:41" x14ac:dyDescent="0.25">
      <c r="AG710">
        <f>YEAR(CF[[#This Row],[Fecha]])</f>
        <v>2019</v>
      </c>
      <c r="AH710">
        <f>MONTH(CF[[#This Row],[Fecha]])</f>
        <v>1</v>
      </c>
      <c r="AI710">
        <f>WEEKNUM(CF[[#This Row],[Fecha]],2)</f>
        <v>1</v>
      </c>
      <c r="AJ710" s="25">
        <v>43466</v>
      </c>
      <c r="AK710" t="s">
        <v>100</v>
      </c>
      <c r="AL710" t="s">
        <v>96</v>
      </c>
      <c r="AM710" t="s">
        <v>128</v>
      </c>
      <c r="AN710">
        <v>8</v>
      </c>
      <c r="AO710">
        <v>68828.960000000006</v>
      </c>
    </row>
    <row r="711" spans="33:41" x14ac:dyDescent="0.25">
      <c r="AG711">
        <f>YEAR(CF[[#This Row],[Fecha]])</f>
        <v>2019</v>
      </c>
      <c r="AH711">
        <f>MONTH(CF[[#This Row],[Fecha]])</f>
        <v>2</v>
      </c>
      <c r="AI711">
        <f>WEEKNUM(CF[[#This Row],[Fecha]],2)</f>
        <v>5</v>
      </c>
      <c r="AJ711" s="25">
        <v>43497</v>
      </c>
      <c r="AK711" t="s">
        <v>100</v>
      </c>
      <c r="AL711" t="s">
        <v>96</v>
      </c>
      <c r="AM711" t="s">
        <v>128</v>
      </c>
      <c r="AN711">
        <v>5</v>
      </c>
      <c r="AO711">
        <v>43053.04</v>
      </c>
    </row>
    <row r="712" spans="33:41" x14ac:dyDescent="0.25">
      <c r="AG712">
        <f>YEAR(CF[[#This Row],[Fecha]])</f>
        <v>2019</v>
      </c>
      <c r="AH712">
        <f>MONTH(CF[[#This Row],[Fecha]])</f>
        <v>3</v>
      </c>
      <c r="AI712">
        <f>WEEKNUM(CF[[#This Row],[Fecha]],2)</f>
        <v>9</v>
      </c>
      <c r="AJ712" s="25">
        <v>43525</v>
      </c>
      <c r="AK712" t="s">
        <v>100</v>
      </c>
      <c r="AL712" t="s">
        <v>96</v>
      </c>
      <c r="AM712" t="s">
        <v>128</v>
      </c>
      <c r="AN712">
        <v>9</v>
      </c>
      <c r="AO712">
        <v>77586.7</v>
      </c>
    </row>
    <row r="713" spans="33:41" x14ac:dyDescent="0.25">
      <c r="AG713">
        <f>YEAR(CF[[#This Row],[Fecha]])</f>
        <v>2019</v>
      </c>
      <c r="AH713">
        <f>MONTH(CF[[#This Row],[Fecha]])</f>
        <v>4</v>
      </c>
      <c r="AI713">
        <f>WEEKNUM(CF[[#This Row],[Fecha]],2)</f>
        <v>14</v>
      </c>
      <c r="AJ713" s="25">
        <v>43556</v>
      </c>
      <c r="AK713" t="s">
        <v>100</v>
      </c>
      <c r="AL713" t="s">
        <v>96</v>
      </c>
      <c r="AM713" t="s">
        <v>128</v>
      </c>
      <c r="AN713">
        <v>7</v>
      </c>
      <c r="AO713">
        <v>61130.270000000004</v>
      </c>
    </row>
    <row r="714" spans="33:41" x14ac:dyDescent="0.25">
      <c r="AG714">
        <f>YEAR(CF[[#This Row],[Fecha]])</f>
        <v>2019</v>
      </c>
      <c r="AH714">
        <f>MONTH(CF[[#This Row],[Fecha]])</f>
        <v>5</v>
      </c>
      <c r="AI714">
        <f>WEEKNUM(CF[[#This Row],[Fecha]],2)</f>
        <v>18</v>
      </c>
      <c r="AJ714" s="25">
        <v>43586</v>
      </c>
      <c r="AK714" t="s">
        <v>100</v>
      </c>
      <c r="AL714" t="s">
        <v>96</v>
      </c>
      <c r="AM714" t="s">
        <v>128</v>
      </c>
      <c r="AN714">
        <v>5</v>
      </c>
      <c r="AO714">
        <v>44976.68</v>
      </c>
    </row>
    <row r="715" spans="33:41" x14ac:dyDescent="0.25">
      <c r="AG715">
        <f>YEAR(CF[[#This Row],[Fecha]])</f>
        <v>2019</v>
      </c>
      <c r="AH715">
        <f>MONTH(CF[[#This Row],[Fecha]])</f>
        <v>6</v>
      </c>
      <c r="AI715">
        <f>WEEKNUM(CF[[#This Row],[Fecha]],2)</f>
        <v>22</v>
      </c>
      <c r="AJ715" s="25">
        <v>43617</v>
      </c>
      <c r="AK715" t="s">
        <v>100</v>
      </c>
      <c r="AL715" t="s">
        <v>96</v>
      </c>
      <c r="AM715" t="s">
        <v>128</v>
      </c>
      <c r="AN715">
        <v>7</v>
      </c>
      <c r="AO715">
        <v>61529.450000000004</v>
      </c>
    </row>
    <row r="716" spans="33:41" x14ac:dyDescent="0.25">
      <c r="AG716">
        <f>YEAR(CF[[#This Row],[Fecha]])</f>
        <v>2019</v>
      </c>
      <c r="AH716">
        <f>MONTH(CF[[#This Row],[Fecha]])</f>
        <v>7</v>
      </c>
      <c r="AI716">
        <f>WEEKNUM(CF[[#This Row],[Fecha]],2)</f>
        <v>27</v>
      </c>
      <c r="AJ716" s="25">
        <v>43647</v>
      </c>
      <c r="AK716" t="s">
        <v>100</v>
      </c>
      <c r="AL716" t="s">
        <v>96</v>
      </c>
      <c r="AM716" t="s">
        <v>128</v>
      </c>
      <c r="AN716">
        <v>10</v>
      </c>
      <c r="AO716">
        <v>89254.68</v>
      </c>
    </row>
    <row r="717" spans="33:41" x14ac:dyDescent="0.25">
      <c r="AG717">
        <f>YEAR(CF[[#This Row],[Fecha]])</f>
        <v>2019</v>
      </c>
      <c r="AH717">
        <f>MONTH(CF[[#This Row],[Fecha]])</f>
        <v>8</v>
      </c>
      <c r="AI717">
        <f>WEEKNUM(CF[[#This Row],[Fecha]],2)</f>
        <v>31</v>
      </c>
      <c r="AJ717" s="25">
        <v>43678</v>
      </c>
      <c r="AK717" t="s">
        <v>100</v>
      </c>
      <c r="AL717" t="s">
        <v>96</v>
      </c>
      <c r="AM717" t="s">
        <v>128</v>
      </c>
      <c r="AN717">
        <v>5</v>
      </c>
      <c r="AO717">
        <v>45080.13</v>
      </c>
    </row>
    <row r="718" spans="33:41" x14ac:dyDescent="0.25">
      <c r="AG718">
        <f>YEAR(CF[[#This Row],[Fecha]])</f>
        <v>2019</v>
      </c>
      <c r="AH718">
        <f>MONTH(CF[[#This Row],[Fecha]])</f>
        <v>9</v>
      </c>
      <c r="AI718">
        <f>WEEKNUM(CF[[#This Row],[Fecha]],2)</f>
        <v>35</v>
      </c>
      <c r="AJ718" s="25">
        <v>43709</v>
      </c>
      <c r="AK718" t="s">
        <v>100</v>
      </c>
      <c r="AL718" t="s">
        <v>96</v>
      </c>
      <c r="AM718" t="s">
        <v>128</v>
      </c>
      <c r="AN718">
        <v>5</v>
      </c>
      <c r="AO718">
        <v>33848.550000000003</v>
      </c>
    </row>
    <row r="719" spans="33:41" x14ac:dyDescent="0.25">
      <c r="AG719">
        <f>YEAR(CF[[#This Row],[Fecha]])</f>
        <v>2019</v>
      </c>
      <c r="AH719">
        <f>MONTH(CF[[#This Row],[Fecha]])</f>
        <v>10</v>
      </c>
      <c r="AI719">
        <f>WEEKNUM(CF[[#This Row],[Fecha]],2)</f>
        <v>40</v>
      </c>
      <c r="AJ719" s="25">
        <v>43739</v>
      </c>
      <c r="AK719" t="s">
        <v>100</v>
      </c>
      <c r="AL719" t="s">
        <v>96</v>
      </c>
      <c r="AM719" t="s">
        <v>128</v>
      </c>
      <c r="AN719">
        <v>7</v>
      </c>
      <c r="AO719">
        <v>63182.619999999995</v>
      </c>
    </row>
    <row r="720" spans="33:41" x14ac:dyDescent="0.25">
      <c r="AG720">
        <f>YEAR(CF[[#This Row],[Fecha]])</f>
        <v>2019</v>
      </c>
      <c r="AH720">
        <f>MONTH(CF[[#This Row],[Fecha]])</f>
        <v>11</v>
      </c>
      <c r="AI720">
        <f>WEEKNUM(CF[[#This Row],[Fecha]],2)</f>
        <v>44</v>
      </c>
      <c r="AJ720" s="25">
        <v>43770</v>
      </c>
      <c r="AK720" t="s">
        <v>100</v>
      </c>
      <c r="AL720" t="s">
        <v>96</v>
      </c>
      <c r="AM720" t="s">
        <v>128</v>
      </c>
      <c r="AN720">
        <v>6</v>
      </c>
      <c r="AO720">
        <v>54039.12</v>
      </c>
    </row>
    <row r="721" spans="33:41" x14ac:dyDescent="0.25">
      <c r="AG721">
        <f>YEAR(CF[[#This Row],[Fecha]])</f>
        <v>2019</v>
      </c>
      <c r="AH721">
        <f>MONTH(CF[[#This Row],[Fecha]])</f>
        <v>12</v>
      </c>
      <c r="AI721">
        <f>WEEKNUM(CF[[#This Row],[Fecha]],2)</f>
        <v>48</v>
      </c>
      <c r="AJ721" s="25">
        <v>43800</v>
      </c>
      <c r="AK721" t="s">
        <v>100</v>
      </c>
      <c r="AL721" t="s">
        <v>96</v>
      </c>
      <c r="AM721" t="s">
        <v>128</v>
      </c>
      <c r="AN721">
        <v>6</v>
      </c>
      <c r="AO721">
        <v>54214.569999999992</v>
      </c>
    </row>
    <row r="722" spans="33:41" x14ac:dyDescent="0.25">
      <c r="AG722">
        <f>YEAR(CF[[#This Row],[Fecha]])</f>
        <v>2020</v>
      </c>
      <c r="AH722">
        <f>MONTH(CF[[#This Row],[Fecha]])</f>
        <v>1</v>
      </c>
      <c r="AI722">
        <f>WEEKNUM(CF[[#This Row],[Fecha]],2)</f>
        <v>1</v>
      </c>
      <c r="AJ722" s="25">
        <v>43831</v>
      </c>
      <c r="AK722" t="s">
        <v>100</v>
      </c>
      <c r="AL722" t="s">
        <v>96</v>
      </c>
      <c r="AM722" t="s">
        <v>128</v>
      </c>
      <c r="AN722">
        <v>8</v>
      </c>
      <c r="AO722">
        <v>72341.23</v>
      </c>
    </row>
    <row r="723" spans="33:41" x14ac:dyDescent="0.25">
      <c r="AG723">
        <f>YEAR(CF[[#This Row],[Fecha]])</f>
        <v>2020</v>
      </c>
      <c r="AH723">
        <f>MONTH(CF[[#This Row],[Fecha]])</f>
        <v>2</v>
      </c>
      <c r="AI723">
        <f>WEEKNUM(CF[[#This Row],[Fecha]],2)</f>
        <v>5</v>
      </c>
      <c r="AJ723" s="25">
        <v>43862</v>
      </c>
      <c r="AK723" t="s">
        <v>100</v>
      </c>
      <c r="AL723" t="s">
        <v>96</v>
      </c>
      <c r="AM723" t="s">
        <v>128</v>
      </c>
      <c r="AN723">
        <v>5</v>
      </c>
      <c r="AO723">
        <v>44949.06</v>
      </c>
    </row>
    <row r="724" spans="33:41" x14ac:dyDescent="0.25">
      <c r="AG724">
        <f>YEAR(CF[[#This Row],[Fecha]])</f>
        <v>2020</v>
      </c>
      <c r="AH724">
        <f>MONTH(CF[[#This Row],[Fecha]])</f>
        <v>3</v>
      </c>
      <c r="AI724">
        <f>WEEKNUM(CF[[#This Row],[Fecha]],2)</f>
        <v>9</v>
      </c>
      <c r="AJ724" s="25">
        <v>43891</v>
      </c>
      <c r="AK724" t="s">
        <v>100</v>
      </c>
      <c r="AL724" t="s">
        <v>96</v>
      </c>
      <c r="AM724" t="s">
        <v>128</v>
      </c>
      <c r="AN724">
        <v>7</v>
      </c>
      <c r="AO724">
        <v>63586.22</v>
      </c>
    </row>
    <row r="725" spans="33:41" x14ac:dyDescent="0.25">
      <c r="AG725">
        <f>YEAR(CF[[#This Row],[Fecha]])</f>
        <v>2020</v>
      </c>
      <c r="AH725">
        <f>MONTH(CF[[#This Row],[Fecha]])</f>
        <v>4</v>
      </c>
      <c r="AI725">
        <f>WEEKNUM(CF[[#This Row],[Fecha]],2)</f>
        <v>14</v>
      </c>
      <c r="AJ725" s="25">
        <v>43922</v>
      </c>
      <c r="AK725" t="s">
        <v>100</v>
      </c>
      <c r="AL725" t="s">
        <v>96</v>
      </c>
      <c r="AM725" t="s">
        <v>128</v>
      </c>
      <c r="AN725">
        <v>3</v>
      </c>
      <c r="AO725">
        <v>28753.269999999997</v>
      </c>
    </row>
    <row r="726" spans="33:41" x14ac:dyDescent="0.25">
      <c r="AG726">
        <f>YEAR(CF[[#This Row],[Fecha]])</f>
        <v>2020</v>
      </c>
      <c r="AH726">
        <f>MONTH(CF[[#This Row],[Fecha]])</f>
        <v>5</v>
      </c>
      <c r="AI726">
        <f>WEEKNUM(CF[[#This Row],[Fecha]],2)</f>
        <v>18</v>
      </c>
      <c r="AJ726" s="25">
        <v>43952</v>
      </c>
      <c r="AK726" t="s">
        <v>100</v>
      </c>
      <c r="AL726" t="s">
        <v>96</v>
      </c>
      <c r="AM726" t="s">
        <v>128</v>
      </c>
      <c r="AN726">
        <v>5</v>
      </c>
      <c r="AO726">
        <v>46376.28</v>
      </c>
    </row>
    <row r="727" spans="33:41" x14ac:dyDescent="0.25">
      <c r="AG727">
        <f>YEAR(CF[[#This Row],[Fecha]])</f>
        <v>2020</v>
      </c>
      <c r="AH727">
        <f>MONTH(CF[[#This Row],[Fecha]])</f>
        <v>6</v>
      </c>
      <c r="AI727">
        <f>WEEKNUM(CF[[#This Row],[Fecha]],2)</f>
        <v>23</v>
      </c>
      <c r="AJ727" s="25">
        <v>43983</v>
      </c>
      <c r="AK727" t="s">
        <v>100</v>
      </c>
      <c r="AL727" t="s">
        <v>96</v>
      </c>
      <c r="AM727" t="s">
        <v>128</v>
      </c>
      <c r="AN727">
        <v>9</v>
      </c>
      <c r="AO727">
        <v>968233.04999999993</v>
      </c>
    </row>
    <row r="728" spans="33:41" x14ac:dyDescent="0.25">
      <c r="AG728">
        <f>YEAR(CF[[#This Row],[Fecha]])</f>
        <v>2020</v>
      </c>
      <c r="AH728">
        <f>MONTH(CF[[#This Row],[Fecha]])</f>
        <v>7</v>
      </c>
      <c r="AI728">
        <f>WEEKNUM(CF[[#This Row],[Fecha]],2)</f>
        <v>27</v>
      </c>
      <c r="AJ728" s="25">
        <v>44013</v>
      </c>
      <c r="AK728" t="s">
        <v>100</v>
      </c>
      <c r="AL728" t="s">
        <v>96</v>
      </c>
      <c r="AM728" t="s">
        <v>128</v>
      </c>
      <c r="AN728">
        <v>5</v>
      </c>
      <c r="AO728">
        <v>51197.16</v>
      </c>
    </row>
    <row r="729" spans="33:41" x14ac:dyDescent="0.25">
      <c r="AG729">
        <f>YEAR(CF[[#This Row],[Fecha]])</f>
        <v>2020</v>
      </c>
      <c r="AH729">
        <f>MONTH(CF[[#This Row],[Fecha]])</f>
        <v>8</v>
      </c>
      <c r="AI729">
        <f>WEEKNUM(CF[[#This Row],[Fecha]],2)</f>
        <v>31</v>
      </c>
      <c r="AJ729" s="25">
        <v>44044</v>
      </c>
      <c r="AK729" t="s">
        <v>100</v>
      </c>
      <c r="AL729" t="s">
        <v>96</v>
      </c>
      <c r="AM729" t="s">
        <v>128</v>
      </c>
      <c r="AN729">
        <v>5</v>
      </c>
      <c r="AO729">
        <v>50992.83</v>
      </c>
    </row>
    <row r="730" spans="33:41" x14ac:dyDescent="0.25">
      <c r="AG730">
        <f>YEAR(CF[[#This Row],[Fecha]])</f>
        <v>2020</v>
      </c>
      <c r="AH730">
        <f>MONTH(CF[[#This Row],[Fecha]])</f>
        <v>9</v>
      </c>
      <c r="AI730">
        <f>WEEKNUM(CF[[#This Row],[Fecha]],2)</f>
        <v>36</v>
      </c>
      <c r="AJ730" s="25">
        <v>44075</v>
      </c>
      <c r="AK730" t="s">
        <v>100</v>
      </c>
      <c r="AL730" t="s">
        <v>96</v>
      </c>
      <c r="AM730" t="s">
        <v>128</v>
      </c>
      <c r="AN730">
        <v>8</v>
      </c>
      <c r="AO730">
        <v>81240.69</v>
      </c>
    </row>
    <row r="731" spans="33:41" x14ac:dyDescent="0.25">
      <c r="AG731">
        <f>YEAR(CF[[#This Row],[Fecha]])</f>
        <v>2020</v>
      </c>
      <c r="AH731">
        <f>MONTH(CF[[#This Row],[Fecha]])</f>
        <v>10</v>
      </c>
      <c r="AI731">
        <f>WEEKNUM(CF[[#This Row],[Fecha]],2)</f>
        <v>40</v>
      </c>
      <c r="AJ731" s="25">
        <v>44105</v>
      </c>
      <c r="AK731" t="s">
        <v>100</v>
      </c>
      <c r="AL731" t="s">
        <v>96</v>
      </c>
      <c r="AM731" t="s">
        <v>128</v>
      </c>
      <c r="AN731">
        <v>5</v>
      </c>
      <c r="AO731">
        <v>51201.26</v>
      </c>
    </row>
    <row r="732" spans="33:41" x14ac:dyDescent="0.25">
      <c r="AG732">
        <f>YEAR(CF[[#This Row],[Fecha]])</f>
        <v>2020</v>
      </c>
      <c r="AH732">
        <f>MONTH(CF[[#This Row],[Fecha]])</f>
        <v>11</v>
      </c>
      <c r="AI732">
        <f>WEEKNUM(CF[[#This Row],[Fecha]],2)</f>
        <v>44</v>
      </c>
      <c r="AJ732" s="25">
        <v>44136</v>
      </c>
      <c r="AK732" t="s">
        <v>100</v>
      </c>
      <c r="AL732" t="s">
        <v>96</v>
      </c>
      <c r="AM732" t="s">
        <v>128</v>
      </c>
      <c r="AN732">
        <v>4</v>
      </c>
      <c r="AO732">
        <v>42119.33</v>
      </c>
    </row>
    <row r="733" spans="33:41" x14ac:dyDescent="0.25">
      <c r="AG733">
        <f>YEAR(CF[[#This Row],[Fecha]])</f>
        <v>2020</v>
      </c>
      <c r="AH733">
        <f>MONTH(CF[[#This Row],[Fecha]])</f>
        <v>12</v>
      </c>
      <c r="AI733">
        <f>WEEKNUM(CF[[#This Row],[Fecha]],2)</f>
        <v>49</v>
      </c>
      <c r="AJ733" s="25">
        <v>44166</v>
      </c>
      <c r="AK733" t="s">
        <v>100</v>
      </c>
      <c r="AL733" t="s">
        <v>96</v>
      </c>
      <c r="AM733" t="s">
        <v>128</v>
      </c>
      <c r="AN733">
        <v>6</v>
      </c>
      <c r="AO733">
        <v>63677.69</v>
      </c>
    </row>
    <row r="734" spans="33:41" x14ac:dyDescent="0.25">
      <c r="AG734">
        <f>YEAR(CF[[#This Row],[Fecha]])</f>
        <v>2019</v>
      </c>
      <c r="AH734">
        <f>MONTH(CF[[#This Row],[Fecha]])</f>
        <v>8</v>
      </c>
      <c r="AI734">
        <f>WEEKNUM(CF[[#This Row],[Fecha]],2)</f>
        <v>31</v>
      </c>
      <c r="AJ734" s="25">
        <v>43678</v>
      </c>
      <c r="AK734" t="s">
        <v>100</v>
      </c>
      <c r="AL734" t="s">
        <v>98</v>
      </c>
      <c r="AM734" t="s">
        <v>128</v>
      </c>
      <c r="AN734">
        <v>7</v>
      </c>
      <c r="AO734">
        <v>63352.01</v>
      </c>
    </row>
    <row r="735" spans="33:41" x14ac:dyDescent="0.25">
      <c r="AG735">
        <f>YEAR(CF[[#This Row],[Fecha]])</f>
        <v>2019</v>
      </c>
      <c r="AH735">
        <f>MONTH(CF[[#This Row],[Fecha]])</f>
        <v>9</v>
      </c>
      <c r="AI735">
        <f>WEEKNUM(CF[[#This Row],[Fecha]],2)</f>
        <v>35</v>
      </c>
      <c r="AJ735" s="25">
        <v>43709</v>
      </c>
      <c r="AK735" t="s">
        <v>100</v>
      </c>
      <c r="AL735" t="s">
        <v>98</v>
      </c>
      <c r="AM735" t="s">
        <v>128</v>
      </c>
      <c r="AN735">
        <v>4</v>
      </c>
      <c r="AO735">
        <v>23575.030000000002</v>
      </c>
    </row>
    <row r="736" spans="33:41" x14ac:dyDescent="0.25">
      <c r="AG736">
        <f>YEAR(CF[[#This Row],[Fecha]])</f>
        <v>2019</v>
      </c>
      <c r="AH736">
        <f>MONTH(CF[[#This Row],[Fecha]])</f>
        <v>10</v>
      </c>
      <c r="AI736">
        <f>WEEKNUM(CF[[#This Row],[Fecha]],2)</f>
        <v>40</v>
      </c>
      <c r="AJ736" s="25">
        <v>43739</v>
      </c>
      <c r="AK736" t="s">
        <v>100</v>
      </c>
      <c r="AL736" t="s">
        <v>98</v>
      </c>
      <c r="AM736" t="s">
        <v>128</v>
      </c>
      <c r="AN736">
        <v>6</v>
      </c>
      <c r="AO736">
        <v>54157.98</v>
      </c>
    </row>
    <row r="737" spans="33:41" x14ac:dyDescent="0.25">
      <c r="AG737">
        <f>YEAR(CF[[#This Row],[Fecha]])</f>
        <v>2019</v>
      </c>
      <c r="AH737">
        <f>MONTH(CF[[#This Row],[Fecha]])</f>
        <v>11</v>
      </c>
      <c r="AI737">
        <f>WEEKNUM(CF[[#This Row],[Fecha]],2)</f>
        <v>44</v>
      </c>
      <c r="AJ737" s="25">
        <v>43770</v>
      </c>
      <c r="AK737" t="s">
        <v>100</v>
      </c>
      <c r="AL737" t="s">
        <v>98</v>
      </c>
      <c r="AM737" t="s">
        <v>128</v>
      </c>
      <c r="AN737">
        <v>4</v>
      </c>
      <c r="AO737">
        <v>36121.880000000005</v>
      </c>
    </row>
    <row r="738" spans="33:41" x14ac:dyDescent="0.25">
      <c r="AG738">
        <f>YEAR(CF[[#This Row],[Fecha]])</f>
        <v>2019</v>
      </c>
      <c r="AH738">
        <f>MONTH(CF[[#This Row],[Fecha]])</f>
        <v>12</v>
      </c>
      <c r="AI738">
        <f>WEEKNUM(CF[[#This Row],[Fecha]],2)</f>
        <v>48</v>
      </c>
      <c r="AJ738" s="25">
        <v>43800</v>
      </c>
      <c r="AK738" t="s">
        <v>100</v>
      </c>
      <c r="AL738" t="s">
        <v>98</v>
      </c>
      <c r="AM738" t="s">
        <v>128</v>
      </c>
      <c r="AN738">
        <v>6</v>
      </c>
      <c r="AO738">
        <v>54205.979999999996</v>
      </c>
    </row>
    <row r="739" spans="33:41" x14ac:dyDescent="0.25">
      <c r="AG739">
        <f>YEAR(CF[[#This Row],[Fecha]])</f>
        <v>2020</v>
      </c>
      <c r="AH739">
        <f>MONTH(CF[[#This Row],[Fecha]])</f>
        <v>1</v>
      </c>
      <c r="AI739">
        <f>WEEKNUM(CF[[#This Row],[Fecha]],2)</f>
        <v>1</v>
      </c>
      <c r="AJ739" s="25">
        <v>43831</v>
      </c>
      <c r="AK739" t="s">
        <v>100</v>
      </c>
      <c r="AL739" t="s">
        <v>98</v>
      </c>
      <c r="AM739" t="s">
        <v>128</v>
      </c>
      <c r="AN739">
        <v>4</v>
      </c>
      <c r="AO739">
        <v>36178.1</v>
      </c>
    </row>
    <row r="740" spans="33:41" x14ac:dyDescent="0.25">
      <c r="AG740">
        <f>YEAR(CF[[#This Row],[Fecha]])</f>
        <v>2020</v>
      </c>
      <c r="AH740">
        <f>MONTH(CF[[#This Row],[Fecha]])</f>
        <v>2</v>
      </c>
      <c r="AI740">
        <f>WEEKNUM(CF[[#This Row],[Fecha]],2)</f>
        <v>5</v>
      </c>
      <c r="AJ740" s="25">
        <v>43862</v>
      </c>
      <c r="AK740" t="s">
        <v>100</v>
      </c>
      <c r="AL740" t="s">
        <v>98</v>
      </c>
      <c r="AM740" t="s">
        <v>128</v>
      </c>
      <c r="AN740">
        <v>2</v>
      </c>
      <c r="AO740">
        <v>18044.760000000002</v>
      </c>
    </row>
    <row r="741" spans="33:41" x14ac:dyDescent="0.25">
      <c r="AG741">
        <f>YEAR(CF[[#This Row],[Fecha]])</f>
        <v>2020</v>
      </c>
      <c r="AH741">
        <f>MONTH(CF[[#This Row],[Fecha]])</f>
        <v>3</v>
      </c>
      <c r="AI741">
        <f>WEEKNUM(CF[[#This Row],[Fecha]],2)</f>
        <v>9</v>
      </c>
      <c r="AJ741" s="25">
        <v>43891</v>
      </c>
      <c r="AK741" t="s">
        <v>100</v>
      </c>
      <c r="AL741" t="s">
        <v>98</v>
      </c>
      <c r="AM741" t="s">
        <v>128</v>
      </c>
      <c r="AN741">
        <v>5</v>
      </c>
      <c r="AO741">
        <v>45365.5</v>
      </c>
    </row>
    <row r="742" spans="33:41" x14ac:dyDescent="0.25">
      <c r="AG742">
        <f>YEAR(CF[[#This Row],[Fecha]])</f>
        <v>2020</v>
      </c>
      <c r="AH742">
        <f>MONTH(CF[[#This Row],[Fecha]])</f>
        <v>4</v>
      </c>
      <c r="AI742">
        <f>WEEKNUM(CF[[#This Row],[Fecha]],2)</f>
        <v>14</v>
      </c>
      <c r="AJ742" s="25">
        <v>43922</v>
      </c>
      <c r="AK742" t="s">
        <v>100</v>
      </c>
      <c r="AL742" t="s">
        <v>98</v>
      </c>
      <c r="AM742" t="s">
        <v>128</v>
      </c>
      <c r="AN742">
        <v>9</v>
      </c>
      <c r="AO742">
        <v>86618.53</v>
      </c>
    </row>
    <row r="743" spans="33:41" x14ac:dyDescent="0.25">
      <c r="AG743">
        <f>YEAR(CF[[#This Row],[Fecha]])</f>
        <v>2020</v>
      </c>
      <c r="AH743">
        <f>MONTH(CF[[#This Row],[Fecha]])</f>
        <v>5</v>
      </c>
      <c r="AI743">
        <f>WEEKNUM(CF[[#This Row],[Fecha]],2)</f>
        <v>18</v>
      </c>
      <c r="AJ743" s="25">
        <v>43952</v>
      </c>
      <c r="AK743" t="s">
        <v>100</v>
      </c>
      <c r="AL743" t="s">
        <v>98</v>
      </c>
      <c r="AM743" t="s">
        <v>128</v>
      </c>
      <c r="AN743">
        <v>12</v>
      </c>
      <c r="AO743">
        <v>117885.78</v>
      </c>
    </row>
    <row r="744" spans="33:41" x14ac:dyDescent="0.25">
      <c r="AG744">
        <f>YEAR(CF[[#This Row],[Fecha]])</f>
        <v>2020</v>
      </c>
      <c r="AH744">
        <f>MONTH(CF[[#This Row],[Fecha]])</f>
        <v>6</v>
      </c>
      <c r="AI744">
        <f>WEEKNUM(CF[[#This Row],[Fecha]],2)</f>
        <v>23</v>
      </c>
      <c r="AJ744" s="25">
        <v>43983</v>
      </c>
      <c r="AK744" t="s">
        <v>100</v>
      </c>
      <c r="AL744" t="s">
        <v>98</v>
      </c>
      <c r="AM744" t="s">
        <v>128</v>
      </c>
      <c r="AN744">
        <v>5</v>
      </c>
      <c r="AO744">
        <v>51788.52</v>
      </c>
    </row>
    <row r="745" spans="33:41" x14ac:dyDescent="0.25">
      <c r="AG745">
        <f>YEAR(CF[[#This Row],[Fecha]])</f>
        <v>2020</v>
      </c>
      <c r="AH745">
        <f>MONTH(CF[[#This Row],[Fecha]])</f>
        <v>7</v>
      </c>
      <c r="AI745">
        <f>WEEKNUM(CF[[#This Row],[Fecha]],2)</f>
        <v>27</v>
      </c>
      <c r="AJ745" s="25">
        <v>44013</v>
      </c>
      <c r="AK745" t="s">
        <v>100</v>
      </c>
      <c r="AL745" t="s">
        <v>98</v>
      </c>
      <c r="AM745" t="s">
        <v>128</v>
      </c>
      <c r="AN745">
        <v>7</v>
      </c>
      <c r="AO745">
        <v>56646.73</v>
      </c>
    </row>
    <row r="746" spans="33:41" x14ac:dyDescent="0.25">
      <c r="AG746">
        <f>YEAR(CF[[#This Row],[Fecha]])</f>
        <v>2020</v>
      </c>
      <c r="AH746">
        <f>MONTH(CF[[#This Row],[Fecha]])</f>
        <v>4</v>
      </c>
      <c r="AI746">
        <f>WEEKNUM(CF[[#This Row],[Fecha]],2)</f>
        <v>14</v>
      </c>
      <c r="AJ746" s="25">
        <v>43922</v>
      </c>
      <c r="AK746" t="s">
        <v>100</v>
      </c>
      <c r="AL746" t="s">
        <v>104</v>
      </c>
      <c r="AM746" t="s">
        <v>128</v>
      </c>
      <c r="AN746">
        <v>1</v>
      </c>
      <c r="AO746">
        <v>9323.7000000000007</v>
      </c>
    </row>
    <row r="747" spans="33:41" x14ac:dyDescent="0.25">
      <c r="AG747">
        <f>YEAR(CF[[#This Row],[Fecha]])</f>
        <v>2019</v>
      </c>
      <c r="AH747">
        <f>MONTH(CF[[#This Row],[Fecha]])</f>
        <v>8</v>
      </c>
      <c r="AI747">
        <f>WEEKNUM(CF[[#This Row],[Fecha]],2)</f>
        <v>31</v>
      </c>
      <c r="AJ747" s="25">
        <v>43678</v>
      </c>
      <c r="AK747" t="s">
        <v>100</v>
      </c>
      <c r="AL747" t="s">
        <v>88</v>
      </c>
      <c r="AM747" t="s">
        <v>128</v>
      </c>
      <c r="AN747">
        <v>1</v>
      </c>
      <c r="AO747">
        <v>9011.32</v>
      </c>
    </row>
    <row r="748" spans="33:41" x14ac:dyDescent="0.25">
      <c r="AG748">
        <f>YEAR(CF[[#This Row],[Fecha]])</f>
        <v>2019</v>
      </c>
      <c r="AH748">
        <f>MONTH(CF[[#This Row],[Fecha]])</f>
        <v>7</v>
      </c>
      <c r="AI748">
        <f>WEEKNUM(CF[[#This Row],[Fecha]],2)</f>
        <v>27</v>
      </c>
      <c r="AJ748" s="25">
        <v>43647</v>
      </c>
      <c r="AK748" t="s">
        <v>100</v>
      </c>
      <c r="AL748" t="s">
        <v>9</v>
      </c>
      <c r="AM748" t="s">
        <v>128</v>
      </c>
      <c r="AN748">
        <v>3</v>
      </c>
      <c r="AO748">
        <v>26731.979999999996</v>
      </c>
    </row>
    <row r="749" spans="33:41" x14ac:dyDescent="0.25">
      <c r="AG749">
        <f>YEAR(CF[[#This Row],[Fecha]])</f>
        <v>2020</v>
      </c>
      <c r="AH749">
        <f>MONTH(CF[[#This Row],[Fecha]])</f>
        <v>10</v>
      </c>
      <c r="AI749">
        <f>WEEKNUM(CF[[#This Row],[Fecha]],2)</f>
        <v>40</v>
      </c>
      <c r="AJ749" s="25">
        <v>44105</v>
      </c>
      <c r="AK749" t="s">
        <v>100</v>
      </c>
      <c r="AL749" t="s">
        <v>9</v>
      </c>
      <c r="AM749" t="s">
        <v>128</v>
      </c>
      <c r="AN749">
        <v>12</v>
      </c>
      <c r="AO749">
        <v>122369.26</v>
      </c>
    </row>
    <row r="750" spans="33:41" x14ac:dyDescent="0.25">
      <c r="AG750">
        <f>YEAR(CF[[#This Row],[Fecha]])</f>
        <v>2020</v>
      </c>
      <c r="AH750">
        <f>MONTH(CF[[#This Row],[Fecha]])</f>
        <v>11</v>
      </c>
      <c r="AI750">
        <f>WEEKNUM(CF[[#This Row],[Fecha]],2)</f>
        <v>44</v>
      </c>
      <c r="AJ750" s="25">
        <v>44136</v>
      </c>
      <c r="AK750" t="s">
        <v>100</v>
      </c>
      <c r="AL750" t="s">
        <v>9</v>
      </c>
      <c r="AM750" t="s">
        <v>128</v>
      </c>
      <c r="AN750">
        <v>12</v>
      </c>
      <c r="AO750">
        <v>126264.47</v>
      </c>
    </row>
    <row r="751" spans="33:41" x14ac:dyDescent="0.25">
      <c r="AG751">
        <f>YEAR(CF[[#This Row],[Fecha]])</f>
        <v>2020</v>
      </c>
      <c r="AH751">
        <f>MONTH(CF[[#This Row],[Fecha]])</f>
        <v>12</v>
      </c>
      <c r="AI751">
        <f>WEEKNUM(CF[[#This Row],[Fecha]],2)</f>
        <v>49</v>
      </c>
      <c r="AJ751" s="25">
        <v>44166</v>
      </c>
      <c r="AK751" t="s">
        <v>100</v>
      </c>
      <c r="AL751" t="s">
        <v>9</v>
      </c>
      <c r="AM751" t="s">
        <v>128</v>
      </c>
      <c r="AN751">
        <v>12</v>
      </c>
      <c r="AO751">
        <v>127405.70000000001</v>
      </c>
    </row>
    <row r="752" spans="33:41" x14ac:dyDescent="0.25">
      <c r="AG752">
        <f>YEAR(CF[[#This Row],[Fecha]])</f>
        <v>2020</v>
      </c>
      <c r="AH752">
        <f>MONTH(CF[[#This Row],[Fecha]])</f>
        <v>8</v>
      </c>
      <c r="AI752">
        <f>WEEKNUM(CF[[#This Row],[Fecha]],2)</f>
        <v>31</v>
      </c>
      <c r="AJ752" s="25">
        <v>44044</v>
      </c>
      <c r="AK752" t="s">
        <v>100</v>
      </c>
      <c r="AL752" t="s">
        <v>9</v>
      </c>
      <c r="AM752" t="s">
        <v>128</v>
      </c>
      <c r="AN752">
        <v>9</v>
      </c>
      <c r="AO752">
        <v>91824.03</v>
      </c>
    </row>
    <row r="753" spans="33:41" x14ac:dyDescent="0.25">
      <c r="AG753">
        <f>YEAR(CF[[#This Row],[Fecha]])</f>
        <v>2020</v>
      </c>
      <c r="AH753">
        <f>MONTH(CF[[#This Row],[Fecha]])</f>
        <v>9</v>
      </c>
      <c r="AI753">
        <f>WEEKNUM(CF[[#This Row],[Fecha]],2)</f>
        <v>36</v>
      </c>
      <c r="AJ753" s="25">
        <v>44075</v>
      </c>
      <c r="AK753" t="s">
        <v>100</v>
      </c>
      <c r="AL753" t="s">
        <v>9</v>
      </c>
      <c r="AM753" t="s">
        <v>128</v>
      </c>
      <c r="AN753">
        <v>23</v>
      </c>
      <c r="AO753">
        <v>233514.95</v>
      </c>
    </row>
    <row r="754" spans="33:41" x14ac:dyDescent="0.25">
      <c r="AG754">
        <f>YEAR(CF[[#This Row],[Fecha]])</f>
        <v>2019</v>
      </c>
      <c r="AH754">
        <f>MONTH(CF[[#This Row],[Fecha]])</f>
        <v>7</v>
      </c>
      <c r="AI754">
        <f>WEEKNUM(CF[[#This Row],[Fecha]],2)</f>
        <v>27</v>
      </c>
      <c r="AJ754" s="25">
        <v>43647</v>
      </c>
      <c r="AK754" t="s">
        <v>100</v>
      </c>
      <c r="AL754" t="s">
        <v>101</v>
      </c>
      <c r="AM754" t="s">
        <v>128</v>
      </c>
      <c r="AN754">
        <v>1</v>
      </c>
      <c r="AO754">
        <v>8887</v>
      </c>
    </row>
    <row r="755" spans="33:41" x14ac:dyDescent="0.25">
      <c r="AG755">
        <f>YEAR(CF[[#This Row],[Fecha]])</f>
        <v>2020</v>
      </c>
      <c r="AH755">
        <f>MONTH(CF[[#This Row],[Fecha]])</f>
        <v>10</v>
      </c>
      <c r="AI755">
        <f>WEEKNUM(CF[[#This Row],[Fecha]],2)</f>
        <v>40</v>
      </c>
      <c r="AJ755" s="25">
        <v>44105</v>
      </c>
      <c r="AK755" t="s">
        <v>100</v>
      </c>
      <c r="AL755" t="s">
        <v>101</v>
      </c>
      <c r="AM755" t="s">
        <v>128</v>
      </c>
      <c r="AN755">
        <v>6</v>
      </c>
      <c r="AO755">
        <v>60996.42</v>
      </c>
    </row>
    <row r="756" spans="33:41" x14ac:dyDescent="0.25">
      <c r="AG756">
        <f>YEAR(CF[[#This Row],[Fecha]])</f>
        <v>2020</v>
      </c>
      <c r="AH756">
        <f>MONTH(CF[[#This Row],[Fecha]])</f>
        <v>2</v>
      </c>
      <c r="AI756">
        <f>WEEKNUM(CF[[#This Row],[Fecha]],2)</f>
        <v>5</v>
      </c>
      <c r="AJ756" s="25">
        <v>43862</v>
      </c>
      <c r="AK756" t="s">
        <v>100</v>
      </c>
      <c r="AL756" t="s">
        <v>92</v>
      </c>
      <c r="AM756" t="s">
        <v>128</v>
      </c>
      <c r="AN756">
        <v>1</v>
      </c>
      <c r="AO756">
        <v>9020.23</v>
      </c>
    </row>
    <row r="757" spans="33:41" x14ac:dyDescent="0.25">
      <c r="AG757">
        <f>YEAR(CF[[#This Row],[Fecha]])</f>
        <v>2020</v>
      </c>
      <c r="AH757">
        <f>MONTH(CF[[#This Row],[Fecha]])</f>
        <v>3</v>
      </c>
      <c r="AI757">
        <f>WEEKNUM(CF[[#This Row],[Fecha]],2)</f>
        <v>9</v>
      </c>
      <c r="AJ757" s="25">
        <v>43891</v>
      </c>
      <c r="AK757" t="s">
        <v>100</v>
      </c>
      <c r="AL757" t="s">
        <v>92</v>
      </c>
      <c r="AM757" t="s">
        <v>128</v>
      </c>
      <c r="AN757">
        <v>3</v>
      </c>
      <c r="AO757">
        <v>27117.539999999997</v>
      </c>
    </row>
    <row r="758" spans="33:41" x14ac:dyDescent="0.25">
      <c r="AG758">
        <f>YEAR(CF[[#This Row],[Fecha]])</f>
        <v>2020</v>
      </c>
      <c r="AH758">
        <f>MONTH(CF[[#This Row],[Fecha]])</f>
        <v>4</v>
      </c>
      <c r="AI758">
        <f>WEEKNUM(CF[[#This Row],[Fecha]],2)</f>
        <v>14</v>
      </c>
      <c r="AJ758" s="25">
        <v>43922</v>
      </c>
      <c r="AK758" t="s">
        <v>100</v>
      </c>
      <c r="AL758" t="s">
        <v>92</v>
      </c>
      <c r="AM758" t="s">
        <v>128</v>
      </c>
      <c r="AN758">
        <v>1</v>
      </c>
      <c r="AO758">
        <v>9782.69</v>
      </c>
    </row>
    <row r="759" spans="33:41" x14ac:dyDescent="0.25">
      <c r="AG759">
        <f>YEAR(CF[[#This Row],[Fecha]])</f>
        <v>2020</v>
      </c>
      <c r="AH759">
        <f>MONTH(CF[[#This Row],[Fecha]])</f>
        <v>5</v>
      </c>
      <c r="AI759">
        <f>WEEKNUM(CF[[#This Row],[Fecha]],2)</f>
        <v>18</v>
      </c>
      <c r="AJ759" s="25">
        <v>43952</v>
      </c>
      <c r="AK759" t="s">
        <v>100</v>
      </c>
      <c r="AL759" t="s">
        <v>92</v>
      </c>
      <c r="AM759" t="s">
        <v>128</v>
      </c>
      <c r="AN759">
        <v>5</v>
      </c>
      <c r="AO759">
        <v>41503.040000000001</v>
      </c>
    </row>
    <row r="760" spans="33:41" x14ac:dyDescent="0.25">
      <c r="AG760">
        <f>YEAR(CF[[#This Row],[Fecha]])</f>
        <v>2020</v>
      </c>
      <c r="AH760">
        <f>MONTH(CF[[#This Row],[Fecha]])</f>
        <v>6</v>
      </c>
      <c r="AI760">
        <f>WEEKNUM(CF[[#This Row],[Fecha]],2)</f>
        <v>23</v>
      </c>
      <c r="AJ760" s="25">
        <v>43983</v>
      </c>
      <c r="AK760" t="s">
        <v>100</v>
      </c>
      <c r="AL760" t="s">
        <v>92</v>
      </c>
      <c r="AM760" t="s">
        <v>128</v>
      </c>
      <c r="AN760">
        <v>4</v>
      </c>
      <c r="AO760">
        <v>478925.23</v>
      </c>
    </row>
    <row r="761" spans="33:41" x14ac:dyDescent="0.25">
      <c r="AG761">
        <f>YEAR(CF[[#This Row],[Fecha]])</f>
        <v>2020</v>
      </c>
      <c r="AH761">
        <f>MONTH(CF[[#This Row],[Fecha]])</f>
        <v>7</v>
      </c>
      <c r="AI761">
        <f>WEEKNUM(CF[[#This Row],[Fecha]],2)</f>
        <v>27</v>
      </c>
      <c r="AJ761" s="25">
        <v>44013</v>
      </c>
      <c r="AK761" t="s">
        <v>100</v>
      </c>
      <c r="AL761" t="s">
        <v>92</v>
      </c>
      <c r="AM761" t="s">
        <v>128</v>
      </c>
      <c r="AN761">
        <v>6</v>
      </c>
      <c r="AO761">
        <v>61449.51</v>
      </c>
    </row>
    <row r="762" spans="33:41" x14ac:dyDescent="0.25">
      <c r="AG762">
        <f>YEAR(CF[[#This Row],[Fecha]])</f>
        <v>2020</v>
      </c>
      <c r="AH762">
        <f>MONTH(CF[[#This Row],[Fecha]])</f>
        <v>8</v>
      </c>
      <c r="AI762">
        <f>WEEKNUM(CF[[#This Row],[Fecha]],2)</f>
        <v>31</v>
      </c>
      <c r="AJ762" s="25">
        <v>44044</v>
      </c>
      <c r="AK762" t="s">
        <v>100</v>
      </c>
      <c r="AL762" t="s">
        <v>92</v>
      </c>
      <c r="AM762" t="s">
        <v>128</v>
      </c>
      <c r="AN762">
        <v>1</v>
      </c>
      <c r="AO762">
        <v>10202.66</v>
      </c>
    </row>
    <row r="763" spans="33:41" x14ac:dyDescent="0.25">
      <c r="AG763">
        <f>YEAR(CF[[#This Row],[Fecha]])</f>
        <v>2020</v>
      </c>
      <c r="AH763">
        <f>MONTH(CF[[#This Row],[Fecha]])</f>
        <v>4</v>
      </c>
      <c r="AI763">
        <f>WEEKNUM(CF[[#This Row],[Fecha]],2)</f>
        <v>14</v>
      </c>
      <c r="AJ763" s="25">
        <v>43922</v>
      </c>
      <c r="AK763" t="s">
        <v>102</v>
      </c>
      <c r="AL763" t="s">
        <v>94</v>
      </c>
      <c r="AM763" t="s">
        <v>128</v>
      </c>
      <c r="AN763">
        <v>2</v>
      </c>
      <c r="AO763">
        <v>12000.28</v>
      </c>
    </row>
    <row r="764" spans="33:41" x14ac:dyDescent="0.25">
      <c r="AG764">
        <f>YEAR(CF[[#This Row],[Fecha]])</f>
        <v>2020</v>
      </c>
      <c r="AH764">
        <f>MONTH(CF[[#This Row],[Fecha]])</f>
        <v>5</v>
      </c>
      <c r="AI764">
        <f>WEEKNUM(CF[[#This Row],[Fecha]],2)</f>
        <v>18</v>
      </c>
      <c r="AJ764" s="25">
        <v>43952</v>
      </c>
      <c r="AK764" t="s">
        <v>102</v>
      </c>
      <c r="AL764" t="s">
        <v>94</v>
      </c>
      <c r="AM764" t="s">
        <v>128</v>
      </c>
      <c r="AN764">
        <v>10</v>
      </c>
      <c r="AO764">
        <v>61179.42</v>
      </c>
    </row>
    <row r="765" spans="33:41" x14ac:dyDescent="0.25">
      <c r="AG765">
        <f>YEAR(CF[[#This Row],[Fecha]])</f>
        <v>2020</v>
      </c>
      <c r="AH765">
        <f>MONTH(CF[[#This Row],[Fecha]])</f>
        <v>6</v>
      </c>
      <c r="AI765">
        <f>WEEKNUM(CF[[#This Row],[Fecha]],2)</f>
        <v>23</v>
      </c>
      <c r="AJ765" s="25">
        <v>43983</v>
      </c>
      <c r="AK765" t="s">
        <v>102</v>
      </c>
      <c r="AL765" t="s">
        <v>94</v>
      </c>
      <c r="AM765" t="s">
        <v>128</v>
      </c>
      <c r="AN765">
        <v>12</v>
      </c>
      <c r="AO765">
        <v>73980.03</v>
      </c>
    </row>
    <row r="766" spans="33:41" x14ac:dyDescent="0.25">
      <c r="AG766">
        <f>YEAR(CF[[#This Row],[Fecha]])</f>
        <v>2020</v>
      </c>
      <c r="AH766">
        <f>MONTH(CF[[#This Row],[Fecha]])</f>
        <v>7</v>
      </c>
      <c r="AI766">
        <f>WEEKNUM(CF[[#This Row],[Fecha]],2)</f>
        <v>27</v>
      </c>
      <c r="AJ766" s="25">
        <v>44013</v>
      </c>
      <c r="AK766" t="s">
        <v>102</v>
      </c>
      <c r="AL766" t="s">
        <v>94</v>
      </c>
      <c r="AM766" t="s">
        <v>128</v>
      </c>
      <c r="AN766">
        <v>5</v>
      </c>
      <c r="AO766">
        <v>30589.559999999998</v>
      </c>
    </row>
    <row r="767" spans="33:41" x14ac:dyDescent="0.25">
      <c r="AG767">
        <f>YEAR(CF[[#This Row],[Fecha]])</f>
        <v>2020</v>
      </c>
      <c r="AH767">
        <f>MONTH(CF[[#This Row],[Fecha]])</f>
        <v>6</v>
      </c>
      <c r="AI767">
        <f>WEEKNUM(CF[[#This Row],[Fecha]],2)</f>
        <v>23</v>
      </c>
      <c r="AJ767" s="25">
        <v>43983</v>
      </c>
      <c r="AK767" t="s">
        <v>102</v>
      </c>
      <c r="AL767" t="s">
        <v>8</v>
      </c>
      <c r="AM767" t="s">
        <v>128</v>
      </c>
      <c r="AN767">
        <v>46</v>
      </c>
      <c r="AO767">
        <v>1296136.17</v>
      </c>
    </row>
    <row r="768" spans="33:41" x14ac:dyDescent="0.25">
      <c r="AG768">
        <f>YEAR(CF[[#This Row],[Fecha]])</f>
        <v>2020</v>
      </c>
      <c r="AH768">
        <f>MONTH(CF[[#This Row],[Fecha]])</f>
        <v>7</v>
      </c>
      <c r="AI768">
        <f>WEEKNUM(CF[[#This Row],[Fecha]],2)</f>
        <v>27</v>
      </c>
      <c r="AJ768" s="25">
        <v>44013</v>
      </c>
      <c r="AK768" t="s">
        <v>102</v>
      </c>
      <c r="AL768" t="s">
        <v>8</v>
      </c>
      <c r="AM768" t="s">
        <v>128</v>
      </c>
      <c r="AN768">
        <v>21</v>
      </c>
      <c r="AO768">
        <v>128497.99</v>
      </c>
    </row>
    <row r="769" spans="33:41" x14ac:dyDescent="0.25">
      <c r="AG769">
        <f>YEAR(CF[[#This Row],[Fecha]])</f>
        <v>2020</v>
      </c>
      <c r="AH769">
        <f>MONTH(CF[[#This Row],[Fecha]])</f>
        <v>4</v>
      </c>
      <c r="AI769">
        <f>WEEKNUM(CF[[#This Row],[Fecha]],2)</f>
        <v>14</v>
      </c>
      <c r="AJ769" s="25">
        <v>43922</v>
      </c>
      <c r="AK769" t="s">
        <v>102</v>
      </c>
      <c r="AL769" t="s">
        <v>8</v>
      </c>
      <c r="AM769" t="s">
        <v>128</v>
      </c>
      <c r="AN769">
        <v>22</v>
      </c>
      <c r="AO769">
        <v>129497.08</v>
      </c>
    </row>
    <row r="770" spans="33:41" x14ac:dyDescent="0.25">
      <c r="AG770">
        <f>YEAR(CF[[#This Row],[Fecha]])</f>
        <v>2020</v>
      </c>
      <c r="AH770">
        <f>MONTH(CF[[#This Row],[Fecha]])</f>
        <v>5</v>
      </c>
      <c r="AI770">
        <f>WEEKNUM(CF[[#This Row],[Fecha]],2)</f>
        <v>18</v>
      </c>
      <c r="AJ770" s="25">
        <v>43952</v>
      </c>
      <c r="AK770" t="s">
        <v>102</v>
      </c>
      <c r="AL770" t="s">
        <v>8</v>
      </c>
      <c r="AM770" t="s">
        <v>128</v>
      </c>
      <c r="AN770">
        <v>9</v>
      </c>
      <c r="AO770">
        <v>55378.559999999998</v>
      </c>
    </row>
    <row r="771" spans="33:41" x14ac:dyDescent="0.25">
      <c r="AG771">
        <f>YEAR(CF[[#This Row],[Fecha]])</f>
        <v>2018</v>
      </c>
      <c r="AH771">
        <f>MONTH(CF[[#This Row],[Fecha]])</f>
        <v>1</v>
      </c>
      <c r="AI771">
        <f>WEEKNUM(CF[[#This Row],[Fecha]],2)</f>
        <v>1</v>
      </c>
      <c r="AJ771" s="25">
        <v>43101</v>
      </c>
      <c r="AK771" t="s">
        <v>103</v>
      </c>
      <c r="AL771" t="s">
        <v>94</v>
      </c>
      <c r="AM771" t="s">
        <v>128</v>
      </c>
      <c r="AN771">
        <v>26</v>
      </c>
      <c r="AO771">
        <v>129991.33</v>
      </c>
    </row>
    <row r="772" spans="33:41" x14ac:dyDescent="0.25">
      <c r="AG772">
        <f>YEAR(CF[[#This Row],[Fecha]])</f>
        <v>2018</v>
      </c>
      <c r="AH772">
        <f>MONTH(CF[[#This Row],[Fecha]])</f>
        <v>2</v>
      </c>
      <c r="AI772">
        <f>WEEKNUM(CF[[#This Row],[Fecha]],2)</f>
        <v>5</v>
      </c>
      <c r="AJ772" s="25">
        <v>43132</v>
      </c>
      <c r="AK772" t="s">
        <v>103</v>
      </c>
      <c r="AL772" t="s">
        <v>94</v>
      </c>
      <c r="AM772" t="s">
        <v>128</v>
      </c>
      <c r="AN772">
        <v>15</v>
      </c>
      <c r="AO772">
        <v>76468.84</v>
      </c>
    </row>
    <row r="773" spans="33:41" x14ac:dyDescent="0.25">
      <c r="AG773">
        <f>YEAR(CF[[#This Row],[Fecha]])</f>
        <v>2018</v>
      </c>
      <c r="AH773">
        <f>MONTH(CF[[#This Row],[Fecha]])</f>
        <v>3</v>
      </c>
      <c r="AI773">
        <f>WEEKNUM(CF[[#This Row],[Fecha]],2)</f>
        <v>9</v>
      </c>
      <c r="AJ773" s="25">
        <v>43160</v>
      </c>
      <c r="AK773" t="s">
        <v>103</v>
      </c>
      <c r="AL773" t="s">
        <v>94</v>
      </c>
      <c r="AM773" t="s">
        <v>128</v>
      </c>
      <c r="AN773">
        <v>15</v>
      </c>
      <c r="AO773">
        <v>79830.94</v>
      </c>
    </row>
    <row r="774" spans="33:41" x14ac:dyDescent="0.25">
      <c r="AG774">
        <f>YEAR(CF[[#This Row],[Fecha]])</f>
        <v>2018</v>
      </c>
      <c r="AH774">
        <f>MONTH(CF[[#This Row],[Fecha]])</f>
        <v>4</v>
      </c>
      <c r="AI774">
        <f>WEEKNUM(CF[[#This Row],[Fecha]],2)</f>
        <v>13</v>
      </c>
      <c r="AJ774" s="25">
        <v>43191</v>
      </c>
      <c r="AK774" t="s">
        <v>103</v>
      </c>
      <c r="AL774" t="s">
        <v>94</v>
      </c>
      <c r="AM774" t="s">
        <v>128</v>
      </c>
      <c r="AN774">
        <v>25</v>
      </c>
      <c r="AO774">
        <v>139994.68</v>
      </c>
    </row>
    <row r="775" spans="33:41" x14ac:dyDescent="0.25">
      <c r="AG775">
        <f>YEAR(CF[[#This Row],[Fecha]])</f>
        <v>2018</v>
      </c>
      <c r="AH775">
        <f>MONTH(CF[[#This Row],[Fecha]])</f>
        <v>5</v>
      </c>
      <c r="AI775">
        <f>WEEKNUM(CF[[#This Row],[Fecha]],2)</f>
        <v>18</v>
      </c>
      <c r="AJ775" s="25">
        <v>43221</v>
      </c>
      <c r="AK775" t="s">
        <v>103</v>
      </c>
      <c r="AL775" t="s">
        <v>94</v>
      </c>
      <c r="AM775" t="s">
        <v>128</v>
      </c>
      <c r="AN775">
        <v>18</v>
      </c>
      <c r="AO775">
        <v>94561.1</v>
      </c>
    </row>
    <row r="776" spans="33:41" x14ac:dyDescent="0.25">
      <c r="AG776">
        <f>YEAR(CF[[#This Row],[Fecha]])</f>
        <v>2018</v>
      </c>
      <c r="AH776">
        <f>MONTH(CF[[#This Row],[Fecha]])</f>
        <v>1</v>
      </c>
      <c r="AI776">
        <f>WEEKNUM(CF[[#This Row],[Fecha]],2)</f>
        <v>1</v>
      </c>
      <c r="AJ776" s="25">
        <v>43101</v>
      </c>
      <c r="AK776" t="s">
        <v>103</v>
      </c>
      <c r="AL776" t="s">
        <v>8</v>
      </c>
      <c r="AM776" t="s">
        <v>128</v>
      </c>
      <c r="AN776">
        <v>55</v>
      </c>
      <c r="AO776">
        <v>279100.13999999996</v>
      </c>
    </row>
    <row r="777" spans="33:41" x14ac:dyDescent="0.25">
      <c r="AG777">
        <f>YEAR(CF[[#This Row],[Fecha]])</f>
        <v>2018</v>
      </c>
      <c r="AH777">
        <f>MONTH(CF[[#This Row],[Fecha]])</f>
        <v>5</v>
      </c>
      <c r="AI777">
        <f>WEEKNUM(CF[[#This Row],[Fecha]],2)</f>
        <v>18</v>
      </c>
      <c r="AJ777" s="25">
        <v>43221</v>
      </c>
      <c r="AK777" t="s">
        <v>103</v>
      </c>
      <c r="AL777" t="s">
        <v>8</v>
      </c>
      <c r="AM777" t="s">
        <v>128</v>
      </c>
      <c r="AN777">
        <v>61</v>
      </c>
      <c r="AO777">
        <v>353388.95</v>
      </c>
    </row>
    <row r="778" spans="33:41" x14ac:dyDescent="0.25">
      <c r="AG778">
        <f>YEAR(CF[[#This Row],[Fecha]])</f>
        <v>2018</v>
      </c>
      <c r="AH778">
        <f>MONTH(CF[[#This Row],[Fecha]])</f>
        <v>2</v>
      </c>
      <c r="AI778">
        <f>WEEKNUM(CF[[#This Row],[Fecha]],2)</f>
        <v>5</v>
      </c>
      <c r="AJ778" s="25">
        <v>43132</v>
      </c>
      <c r="AK778" t="s">
        <v>103</v>
      </c>
      <c r="AL778" t="s">
        <v>8</v>
      </c>
      <c r="AM778" t="s">
        <v>128</v>
      </c>
      <c r="AN778">
        <v>42.05</v>
      </c>
      <c r="AO778">
        <v>213037.24000000002</v>
      </c>
    </row>
    <row r="779" spans="33:41" x14ac:dyDescent="0.25">
      <c r="AG779">
        <f>YEAR(CF[[#This Row],[Fecha]])</f>
        <v>2018</v>
      </c>
      <c r="AH779">
        <f>MONTH(CF[[#This Row],[Fecha]])</f>
        <v>4</v>
      </c>
      <c r="AI779">
        <f>WEEKNUM(CF[[#This Row],[Fecha]],2)</f>
        <v>13</v>
      </c>
      <c r="AJ779" s="25">
        <v>43191</v>
      </c>
      <c r="AK779" t="s">
        <v>103</v>
      </c>
      <c r="AL779" t="s">
        <v>8</v>
      </c>
      <c r="AM779" t="s">
        <v>128</v>
      </c>
      <c r="AN779">
        <v>43</v>
      </c>
      <c r="AO779">
        <v>237767.59</v>
      </c>
    </row>
    <row r="780" spans="33:41" x14ac:dyDescent="0.25">
      <c r="AG780">
        <f>YEAR(CF[[#This Row],[Fecha]])</f>
        <v>2018</v>
      </c>
      <c r="AH780">
        <f>MONTH(CF[[#This Row],[Fecha]])</f>
        <v>3</v>
      </c>
      <c r="AI780">
        <f>WEEKNUM(CF[[#This Row],[Fecha]],2)</f>
        <v>9</v>
      </c>
      <c r="AJ780" s="25">
        <v>43160</v>
      </c>
      <c r="AK780" t="s">
        <v>103</v>
      </c>
      <c r="AL780" t="s">
        <v>8</v>
      </c>
      <c r="AM780" t="s">
        <v>128</v>
      </c>
      <c r="AN780">
        <v>31</v>
      </c>
      <c r="AO780">
        <v>165013.99</v>
      </c>
    </row>
    <row r="781" spans="33:41" x14ac:dyDescent="0.25">
      <c r="AG781">
        <f>YEAR(CF[[#This Row],[Fecha]])</f>
        <v>2018</v>
      </c>
      <c r="AH781">
        <f>MONTH(CF[[#This Row],[Fecha]])</f>
        <v>6</v>
      </c>
      <c r="AI781">
        <f>WEEKNUM(CF[[#This Row],[Fecha]],2)</f>
        <v>22</v>
      </c>
      <c r="AJ781" s="25">
        <v>43252</v>
      </c>
      <c r="AK781" t="s">
        <v>103</v>
      </c>
      <c r="AL781" t="s">
        <v>94</v>
      </c>
      <c r="AM781" t="s">
        <v>128</v>
      </c>
      <c r="AN781">
        <v>12</v>
      </c>
      <c r="AO781">
        <v>67166.069999999992</v>
      </c>
    </row>
    <row r="782" spans="33:41" x14ac:dyDescent="0.25">
      <c r="AG782">
        <f>YEAR(CF[[#This Row],[Fecha]])</f>
        <v>2018</v>
      </c>
      <c r="AH782">
        <f>MONTH(CF[[#This Row],[Fecha]])</f>
        <v>7</v>
      </c>
      <c r="AI782">
        <f>WEEKNUM(CF[[#This Row],[Fecha]],2)</f>
        <v>26</v>
      </c>
      <c r="AJ782" s="25">
        <v>43282</v>
      </c>
      <c r="AK782" t="s">
        <v>103</v>
      </c>
      <c r="AL782" t="s">
        <v>94</v>
      </c>
      <c r="AM782" t="s">
        <v>128</v>
      </c>
      <c r="AN782">
        <v>22</v>
      </c>
      <c r="AO782">
        <v>124754.63</v>
      </c>
    </row>
    <row r="783" spans="33:41" x14ac:dyDescent="0.25">
      <c r="AG783">
        <f>YEAR(CF[[#This Row],[Fecha]])</f>
        <v>2018</v>
      </c>
      <c r="AH783">
        <f>MONTH(CF[[#This Row],[Fecha]])</f>
        <v>8</v>
      </c>
      <c r="AI783">
        <f>WEEKNUM(CF[[#This Row],[Fecha]],2)</f>
        <v>31</v>
      </c>
      <c r="AJ783" s="25">
        <v>43313</v>
      </c>
      <c r="AK783" t="s">
        <v>103</v>
      </c>
      <c r="AL783" t="s">
        <v>94</v>
      </c>
      <c r="AM783" t="s">
        <v>128</v>
      </c>
      <c r="AN783">
        <v>25</v>
      </c>
      <c r="AO783">
        <v>137195.72</v>
      </c>
    </row>
    <row r="784" spans="33:41" x14ac:dyDescent="0.25">
      <c r="AG784">
        <f>YEAR(CF[[#This Row],[Fecha]])</f>
        <v>2018</v>
      </c>
      <c r="AH784">
        <f>MONTH(CF[[#This Row],[Fecha]])</f>
        <v>9</v>
      </c>
      <c r="AI784">
        <f>WEEKNUM(CF[[#This Row],[Fecha]],2)</f>
        <v>35</v>
      </c>
      <c r="AJ784" s="25">
        <v>43344</v>
      </c>
      <c r="AK784" t="s">
        <v>103</v>
      </c>
      <c r="AL784" t="s">
        <v>94</v>
      </c>
      <c r="AM784" t="s">
        <v>128</v>
      </c>
      <c r="AN784">
        <v>22</v>
      </c>
      <c r="AO784">
        <v>118602.11</v>
      </c>
    </row>
    <row r="785" spans="33:41" x14ac:dyDescent="0.25">
      <c r="AG785">
        <f>YEAR(CF[[#This Row],[Fecha]])</f>
        <v>2018</v>
      </c>
      <c r="AH785">
        <f>MONTH(CF[[#This Row],[Fecha]])</f>
        <v>10</v>
      </c>
      <c r="AI785">
        <f>WEEKNUM(CF[[#This Row],[Fecha]],2)</f>
        <v>40</v>
      </c>
      <c r="AJ785" s="25">
        <v>43374</v>
      </c>
      <c r="AK785" t="s">
        <v>103</v>
      </c>
      <c r="AL785" t="s">
        <v>94</v>
      </c>
      <c r="AM785" t="s">
        <v>128</v>
      </c>
      <c r="AN785">
        <v>27</v>
      </c>
      <c r="AO785">
        <v>142526.1</v>
      </c>
    </row>
    <row r="786" spans="33:41" x14ac:dyDescent="0.25">
      <c r="AG786">
        <f>YEAR(CF[[#This Row],[Fecha]])</f>
        <v>2018</v>
      </c>
      <c r="AH786">
        <f>MONTH(CF[[#This Row],[Fecha]])</f>
        <v>11</v>
      </c>
      <c r="AI786">
        <f>WEEKNUM(CF[[#This Row],[Fecha]],2)</f>
        <v>44</v>
      </c>
      <c r="AJ786" s="25">
        <v>43405</v>
      </c>
      <c r="AK786" t="s">
        <v>103</v>
      </c>
      <c r="AL786" t="s">
        <v>94</v>
      </c>
      <c r="AM786" t="s">
        <v>128</v>
      </c>
      <c r="AN786">
        <v>25</v>
      </c>
      <c r="AO786">
        <v>139095.01</v>
      </c>
    </row>
    <row r="787" spans="33:41" x14ac:dyDescent="0.25">
      <c r="AG787">
        <f>YEAR(CF[[#This Row],[Fecha]])</f>
        <v>2018</v>
      </c>
      <c r="AH787">
        <f>MONTH(CF[[#This Row],[Fecha]])</f>
        <v>12</v>
      </c>
      <c r="AI787">
        <f>WEEKNUM(CF[[#This Row],[Fecha]],2)</f>
        <v>48</v>
      </c>
      <c r="AJ787" s="25">
        <v>43435</v>
      </c>
      <c r="AK787" t="s">
        <v>103</v>
      </c>
      <c r="AL787" t="s">
        <v>94</v>
      </c>
      <c r="AM787" t="s">
        <v>128</v>
      </c>
      <c r="AN787">
        <v>33</v>
      </c>
      <c r="AO787">
        <v>191526.12</v>
      </c>
    </row>
    <row r="788" spans="33:41" x14ac:dyDescent="0.25">
      <c r="AG788">
        <f>YEAR(CF[[#This Row],[Fecha]])</f>
        <v>2019</v>
      </c>
      <c r="AH788">
        <f>MONTH(CF[[#This Row],[Fecha]])</f>
        <v>1</v>
      </c>
      <c r="AI788">
        <f>WEEKNUM(CF[[#This Row],[Fecha]],2)</f>
        <v>1</v>
      </c>
      <c r="AJ788" s="25">
        <v>43466</v>
      </c>
      <c r="AK788" t="s">
        <v>103</v>
      </c>
      <c r="AL788" t="s">
        <v>94</v>
      </c>
      <c r="AM788" t="s">
        <v>128</v>
      </c>
      <c r="AN788">
        <v>19</v>
      </c>
      <c r="AO788">
        <v>107953.03</v>
      </c>
    </row>
    <row r="789" spans="33:41" x14ac:dyDescent="0.25">
      <c r="AG789">
        <f>YEAR(CF[[#This Row],[Fecha]])</f>
        <v>2019</v>
      </c>
      <c r="AH789">
        <f>MONTH(CF[[#This Row],[Fecha]])</f>
        <v>2</v>
      </c>
      <c r="AI789">
        <f>WEEKNUM(CF[[#This Row],[Fecha]],2)</f>
        <v>5</v>
      </c>
      <c r="AJ789" s="25">
        <v>43497</v>
      </c>
      <c r="AK789" t="s">
        <v>103</v>
      </c>
      <c r="AL789" t="s">
        <v>94</v>
      </c>
      <c r="AM789" t="s">
        <v>128</v>
      </c>
      <c r="AN789">
        <v>15</v>
      </c>
      <c r="AO789">
        <v>83790.930000000008</v>
      </c>
    </row>
    <row r="790" spans="33:41" x14ac:dyDescent="0.25">
      <c r="AG790">
        <f>YEAR(CF[[#This Row],[Fecha]])</f>
        <v>2019</v>
      </c>
      <c r="AH790">
        <f>MONTH(CF[[#This Row],[Fecha]])</f>
        <v>3</v>
      </c>
      <c r="AI790">
        <f>WEEKNUM(CF[[#This Row],[Fecha]],2)</f>
        <v>9</v>
      </c>
      <c r="AJ790" s="25">
        <v>43525</v>
      </c>
      <c r="AK790" t="s">
        <v>103</v>
      </c>
      <c r="AL790" t="s">
        <v>94</v>
      </c>
      <c r="AM790" t="s">
        <v>128</v>
      </c>
      <c r="AN790">
        <v>19</v>
      </c>
      <c r="AO790">
        <v>106224.05000000002</v>
      </c>
    </row>
    <row r="791" spans="33:41" x14ac:dyDescent="0.25">
      <c r="AG791">
        <f>YEAR(CF[[#This Row],[Fecha]])</f>
        <v>2019</v>
      </c>
      <c r="AH791">
        <f>MONTH(CF[[#This Row],[Fecha]])</f>
        <v>4</v>
      </c>
      <c r="AI791">
        <f>WEEKNUM(CF[[#This Row],[Fecha]],2)</f>
        <v>14</v>
      </c>
      <c r="AJ791" s="25">
        <v>43556</v>
      </c>
      <c r="AK791" t="s">
        <v>103</v>
      </c>
      <c r="AL791" t="s">
        <v>94</v>
      </c>
      <c r="AM791" t="s">
        <v>128</v>
      </c>
      <c r="AN791">
        <v>26</v>
      </c>
      <c r="AO791">
        <v>148763.35</v>
      </c>
    </row>
    <row r="792" spans="33:41" x14ac:dyDescent="0.25">
      <c r="AG792">
        <f>YEAR(CF[[#This Row],[Fecha]])</f>
        <v>2019</v>
      </c>
      <c r="AH792">
        <f>MONTH(CF[[#This Row],[Fecha]])</f>
        <v>5</v>
      </c>
      <c r="AI792">
        <f>WEEKNUM(CF[[#This Row],[Fecha]],2)</f>
        <v>18</v>
      </c>
      <c r="AJ792" s="25">
        <v>43586</v>
      </c>
      <c r="AK792" t="s">
        <v>103</v>
      </c>
      <c r="AL792" t="s">
        <v>94</v>
      </c>
      <c r="AM792" t="s">
        <v>128</v>
      </c>
      <c r="AN792">
        <v>27</v>
      </c>
      <c r="AO792">
        <v>142723.42000000001</v>
      </c>
    </row>
    <row r="793" spans="33:41" x14ac:dyDescent="0.25">
      <c r="AG793">
        <f>YEAR(CF[[#This Row],[Fecha]])</f>
        <v>2019</v>
      </c>
      <c r="AH793">
        <f>MONTH(CF[[#This Row],[Fecha]])</f>
        <v>6</v>
      </c>
      <c r="AI793">
        <f>WEEKNUM(CF[[#This Row],[Fecha]],2)</f>
        <v>22</v>
      </c>
      <c r="AJ793" s="25">
        <v>43617</v>
      </c>
      <c r="AK793" t="s">
        <v>103</v>
      </c>
      <c r="AL793" t="s">
        <v>94</v>
      </c>
      <c r="AM793" t="s">
        <v>128</v>
      </c>
      <c r="AN793">
        <v>22</v>
      </c>
      <c r="AO793">
        <v>128013.55</v>
      </c>
    </row>
    <row r="794" spans="33:41" x14ac:dyDescent="0.25">
      <c r="AG794">
        <f>YEAR(CF[[#This Row],[Fecha]])</f>
        <v>2019</v>
      </c>
      <c r="AH794">
        <f>MONTH(CF[[#This Row],[Fecha]])</f>
        <v>7</v>
      </c>
      <c r="AI794">
        <f>WEEKNUM(CF[[#This Row],[Fecha]],2)</f>
        <v>27</v>
      </c>
      <c r="AJ794" s="25">
        <v>43647</v>
      </c>
      <c r="AK794" t="s">
        <v>103</v>
      </c>
      <c r="AL794" t="s">
        <v>94</v>
      </c>
      <c r="AM794" t="s">
        <v>128</v>
      </c>
      <c r="AN794">
        <v>26</v>
      </c>
      <c r="AO794">
        <v>153028.83000000002</v>
      </c>
    </row>
    <row r="795" spans="33:41" x14ac:dyDescent="0.25">
      <c r="AG795">
        <f>YEAR(CF[[#This Row],[Fecha]])</f>
        <v>2019</v>
      </c>
      <c r="AH795">
        <f>MONTH(CF[[#This Row],[Fecha]])</f>
        <v>8</v>
      </c>
      <c r="AI795">
        <f>WEEKNUM(CF[[#This Row],[Fecha]],2)</f>
        <v>31</v>
      </c>
      <c r="AJ795" s="25">
        <v>43678</v>
      </c>
      <c r="AK795" t="s">
        <v>103</v>
      </c>
      <c r="AL795" t="s">
        <v>94</v>
      </c>
      <c r="AM795" t="s">
        <v>128</v>
      </c>
      <c r="AN795">
        <v>9</v>
      </c>
      <c r="AO795">
        <v>54060.84</v>
      </c>
    </row>
    <row r="796" spans="33:41" x14ac:dyDescent="0.25">
      <c r="AG796">
        <f>YEAR(CF[[#This Row],[Fecha]])</f>
        <v>2019</v>
      </c>
      <c r="AH796">
        <f>MONTH(CF[[#This Row],[Fecha]])</f>
        <v>9</v>
      </c>
      <c r="AI796">
        <f>WEEKNUM(CF[[#This Row],[Fecha]],2)</f>
        <v>35</v>
      </c>
      <c r="AJ796" s="25">
        <v>43709</v>
      </c>
      <c r="AK796" t="s">
        <v>103</v>
      </c>
      <c r="AL796" t="s">
        <v>94</v>
      </c>
      <c r="AM796" t="s">
        <v>128</v>
      </c>
      <c r="AN796">
        <v>17</v>
      </c>
      <c r="AO796">
        <v>94803.5</v>
      </c>
    </row>
    <row r="797" spans="33:41" x14ac:dyDescent="0.25">
      <c r="AG797">
        <f>YEAR(CF[[#This Row],[Fecha]])</f>
        <v>2019</v>
      </c>
      <c r="AH797">
        <f>MONTH(CF[[#This Row],[Fecha]])</f>
        <v>10</v>
      </c>
      <c r="AI797">
        <f>WEEKNUM(CF[[#This Row],[Fecha]],2)</f>
        <v>40</v>
      </c>
      <c r="AJ797" s="25">
        <v>43739</v>
      </c>
      <c r="AK797" t="s">
        <v>103</v>
      </c>
      <c r="AL797" t="s">
        <v>94</v>
      </c>
      <c r="AM797" t="s">
        <v>128</v>
      </c>
      <c r="AN797">
        <v>21</v>
      </c>
      <c r="AO797">
        <v>126586.78000000001</v>
      </c>
    </row>
    <row r="798" spans="33:41" x14ac:dyDescent="0.25">
      <c r="AG798">
        <f>YEAR(CF[[#This Row],[Fecha]])</f>
        <v>2019</v>
      </c>
      <c r="AH798">
        <f>MONTH(CF[[#This Row],[Fecha]])</f>
        <v>11</v>
      </c>
      <c r="AI798">
        <f>WEEKNUM(CF[[#This Row],[Fecha]],2)</f>
        <v>44</v>
      </c>
      <c r="AJ798" s="25">
        <v>43770</v>
      </c>
      <c r="AK798" t="s">
        <v>103</v>
      </c>
      <c r="AL798" t="s">
        <v>94</v>
      </c>
      <c r="AM798" t="s">
        <v>128</v>
      </c>
      <c r="AN798">
        <v>30</v>
      </c>
      <c r="AO798">
        <v>179397.48</v>
      </c>
    </row>
    <row r="799" spans="33:41" x14ac:dyDescent="0.25">
      <c r="AG799">
        <f>YEAR(CF[[#This Row],[Fecha]])</f>
        <v>2019</v>
      </c>
      <c r="AH799">
        <f>MONTH(CF[[#This Row],[Fecha]])</f>
        <v>12</v>
      </c>
      <c r="AI799">
        <f>WEEKNUM(CF[[#This Row],[Fecha]],2)</f>
        <v>48</v>
      </c>
      <c r="AJ799" s="25">
        <v>43800</v>
      </c>
      <c r="AK799" t="s">
        <v>103</v>
      </c>
      <c r="AL799" t="s">
        <v>94</v>
      </c>
      <c r="AM799" t="s">
        <v>128</v>
      </c>
      <c r="AN799">
        <v>27</v>
      </c>
      <c r="AO799">
        <v>156712.49</v>
      </c>
    </row>
    <row r="800" spans="33:41" x14ac:dyDescent="0.25">
      <c r="AG800">
        <f>YEAR(CF[[#This Row],[Fecha]])</f>
        <v>2020</v>
      </c>
      <c r="AH800">
        <f>MONTH(CF[[#This Row],[Fecha]])</f>
        <v>1</v>
      </c>
      <c r="AI800">
        <f>WEEKNUM(CF[[#This Row],[Fecha]],2)</f>
        <v>1</v>
      </c>
      <c r="AJ800" s="25">
        <v>43831</v>
      </c>
      <c r="AK800" t="s">
        <v>103</v>
      </c>
      <c r="AL800" t="s">
        <v>94</v>
      </c>
      <c r="AM800" t="s">
        <v>128</v>
      </c>
      <c r="AN800">
        <v>36</v>
      </c>
      <c r="AO800">
        <v>208060.85</v>
      </c>
    </row>
    <row r="801" spans="33:41" x14ac:dyDescent="0.25">
      <c r="AG801">
        <f>YEAR(CF[[#This Row],[Fecha]])</f>
        <v>2020</v>
      </c>
      <c r="AH801">
        <f>MONTH(CF[[#This Row],[Fecha]])</f>
        <v>2</v>
      </c>
      <c r="AI801">
        <f>WEEKNUM(CF[[#This Row],[Fecha]],2)</f>
        <v>5</v>
      </c>
      <c r="AJ801" s="25">
        <v>43862</v>
      </c>
      <c r="AK801" t="s">
        <v>103</v>
      </c>
      <c r="AL801" t="s">
        <v>94</v>
      </c>
      <c r="AM801" t="s">
        <v>128</v>
      </c>
      <c r="AN801">
        <v>32</v>
      </c>
      <c r="AO801">
        <v>184462.74</v>
      </c>
    </row>
    <row r="802" spans="33:41" x14ac:dyDescent="0.25">
      <c r="AG802">
        <f>YEAR(CF[[#This Row],[Fecha]])</f>
        <v>2020</v>
      </c>
      <c r="AH802">
        <f>MONTH(CF[[#This Row],[Fecha]])</f>
        <v>3</v>
      </c>
      <c r="AI802">
        <f>WEEKNUM(CF[[#This Row],[Fecha]],2)</f>
        <v>9</v>
      </c>
      <c r="AJ802" s="25">
        <v>43891</v>
      </c>
      <c r="AK802" t="s">
        <v>103</v>
      </c>
      <c r="AL802" t="s">
        <v>94</v>
      </c>
      <c r="AM802" t="s">
        <v>128</v>
      </c>
      <c r="AN802">
        <v>32</v>
      </c>
      <c r="AO802">
        <v>186097.01</v>
      </c>
    </row>
    <row r="803" spans="33:41" x14ac:dyDescent="0.25">
      <c r="AG803">
        <f>YEAR(CF[[#This Row],[Fecha]])</f>
        <v>2020</v>
      </c>
      <c r="AH803">
        <f>MONTH(CF[[#This Row],[Fecha]])</f>
        <v>4</v>
      </c>
      <c r="AI803">
        <f>WEEKNUM(CF[[#This Row],[Fecha]],2)</f>
        <v>14</v>
      </c>
      <c r="AJ803" s="25">
        <v>43922</v>
      </c>
      <c r="AK803" t="s">
        <v>103</v>
      </c>
      <c r="AL803" t="s">
        <v>94</v>
      </c>
      <c r="AM803" t="s">
        <v>128</v>
      </c>
      <c r="AN803">
        <v>23</v>
      </c>
      <c r="AO803">
        <v>144028.54999999999</v>
      </c>
    </row>
    <row r="804" spans="33:41" x14ac:dyDescent="0.25">
      <c r="AG804">
        <f>YEAR(CF[[#This Row],[Fecha]])</f>
        <v>2020</v>
      </c>
      <c r="AH804">
        <f>MONTH(CF[[#This Row],[Fecha]])</f>
        <v>5</v>
      </c>
      <c r="AI804">
        <f>WEEKNUM(CF[[#This Row],[Fecha]],2)</f>
        <v>18</v>
      </c>
      <c r="AJ804" s="25">
        <v>43952</v>
      </c>
      <c r="AK804" t="s">
        <v>103</v>
      </c>
      <c r="AL804" t="s">
        <v>94</v>
      </c>
      <c r="AM804" t="s">
        <v>128</v>
      </c>
      <c r="AN804">
        <v>25</v>
      </c>
      <c r="AO804">
        <v>165358.39999999999</v>
      </c>
    </row>
    <row r="805" spans="33:41" x14ac:dyDescent="0.25">
      <c r="AG805">
        <f>YEAR(CF[[#This Row],[Fecha]])</f>
        <v>2020</v>
      </c>
      <c r="AH805">
        <f>MONTH(CF[[#This Row],[Fecha]])</f>
        <v>6</v>
      </c>
      <c r="AI805">
        <f>WEEKNUM(CF[[#This Row],[Fecha]],2)</f>
        <v>23</v>
      </c>
      <c r="AJ805" s="25">
        <v>43983</v>
      </c>
      <c r="AK805" t="s">
        <v>103</v>
      </c>
      <c r="AL805" t="s">
        <v>94</v>
      </c>
      <c r="AM805" t="s">
        <v>128</v>
      </c>
      <c r="AN805">
        <v>32</v>
      </c>
      <c r="AO805">
        <v>1112761.2900000003</v>
      </c>
    </row>
    <row r="806" spans="33:41" x14ac:dyDescent="0.25">
      <c r="AG806">
        <f>YEAR(CF[[#This Row],[Fecha]])</f>
        <v>2020</v>
      </c>
      <c r="AH806">
        <f>MONTH(CF[[#This Row],[Fecha]])</f>
        <v>7</v>
      </c>
      <c r="AI806">
        <f>WEEKNUM(CF[[#This Row],[Fecha]],2)</f>
        <v>27</v>
      </c>
      <c r="AJ806" s="25">
        <v>44013</v>
      </c>
      <c r="AK806" t="s">
        <v>103</v>
      </c>
      <c r="AL806" t="s">
        <v>94</v>
      </c>
      <c r="AM806" t="s">
        <v>128</v>
      </c>
      <c r="AN806">
        <v>16</v>
      </c>
      <c r="AO806">
        <v>105646.54000000001</v>
      </c>
    </row>
    <row r="807" spans="33:41" x14ac:dyDescent="0.25">
      <c r="AG807">
        <f>YEAR(CF[[#This Row],[Fecha]])</f>
        <v>2020</v>
      </c>
      <c r="AH807">
        <f>MONTH(CF[[#This Row],[Fecha]])</f>
        <v>8</v>
      </c>
      <c r="AI807">
        <f>WEEKNUM(CF[[#This Row],[Fecha]],2)</f>
        <v>31</v>
      </c>
      <c r="AJ807" s="25">
        <v>44044</v>
      </c>
      <c r="AK807" t="s">
        <v>103</v>
      </c>
      <c r="AL807" t="s">
        <v>94</v>
      </c>
      <c r="AM807" t="s">
        <v>128</v>
      </c>
      <c r="AN807">
        <v>19</v>
      </c>
      <c r="AO807">
        <v>124720.34000000001</v>
      </c>
    </row>
    <row r="808" spans="33:41" x14ac:dyDescent="0.25">
      <c r="AG808">
        <f>YEAR(CF[[#This Row],[Fecha]])</f>
        <v>2020</v>
      </c>
      <c r="AH808">
        <f>MONTH(CF[[#This Row],[Fecha]])</f>
        <v>9</v>
      </c>
      <c r="AI808">
        <f>WEEKNUM(CF[[#This Row],[Fecha]],2)</f>
        <v>36</v>
      </c>
      <c r="AJ808" s="25">
        <v>44075</v>
      </c>
      <c r="AK808" t="s">
        <v>103</v>
      </c>
      <c r="AL808" t="s">
        <v>94</v>
      </c>
      <c r="AM808" t="s">
        <v>128</v>
      </c>
      <c r="AN808">
        <v>24</v>
      </c>
      <c r="AO808">
        <v>156481.01999999999</v>
      </c>
    </row>
    <row r="809" spans="33:41" x14ac:dyDescent="0.25">
      <c r="AG809">
        <f>YEAR(CF[[#This Row],[Fecha]])</f>
        <v>2020</v>
      </c>
      <c r="AH809">
        <f>MONTH(CF[[#This Row],[Fecha]])</f>
        <v>10</v>
      </c>
      <c r="AI809">
        <f>WEEKNUM(CF[[#This Row],[Fecha]],2)</f>
        <v>40</v>
      </c>
      <c r="AJ809" s="25">
        <v>44105</v>
      </c>
      <c r="AK809" t="s">
        <v>103</v>
      </c>
      <c r="AL809" t="s">
        <v>94</v>
      </c>
      <c r="AM809" t="s">
        <v>128</v>
      </c>
      <c r="AN809">
        <v>23</v>
      </c>
      <c r="AO809">
        <v>151263.45000000001</v>
      </c>
    </row>
    <row r="810" spans="33:41" x14ac:dyDescent="0.25">
      <c r="AG810">
        <f>YEAR(CF[[#This Row],[Fecha]])</f>
        <v>2020</v>
      </c>
      <c r="AH810">
        <f>MONTH(CF[[#This Row],[Fecha]])</f>
        <v>11</v>
      </c>
      <c r="AI810">
        <f>WEEKNUM(CF[[#This Row],[Fecha]],2)</f>
        <v>44</v>
      </c>
      <c r="AJ810" s="25">
        <v>44136</v>
      </c>
      <c r="AK810" t="s">
        <v>103</v>
      </c>
      <c r="AL810" t="s">
        <v>94</v>
      </c>
      <c r="AM810" t="s">
        <v>128</v>
      </c>
      <c r="AN810">
        <v>21</v>
      </c>
      <c r="AO810">
        <v>141699.44</v>
      </c>
    </row>
    <row r="811" spans="33:41" x14ac:dyDescent="0.25">
      <c r="AG811">
        <f>YEAR(CF[[#This Row],[Fecha]])</f>
        <v>2020</v>
      </c>
      <c r="AH811">
        <f>MONTH(CF[[#This Row],[Fecha]])</f>
        <v>12</v>
      </c>
      <c r="AI811">
        <f>WEEKNUM(CF[[#This Row],[Fecha]],2)</f>
        <v>49</v>
      </c>
      <c r="AJ811" s="25">
        <v>44166</v>
      </c>
      <c r="AK811" t="s">
        <v>103</v>
      </c>
      <c r="AL811" t="s">
        <v>94</v>
      </c>
      <c r="AM811" t="s">
        <v>128</v>
      </c>
      <c r="AN811">
        <v>23</v>
      </c>
      <c r="AO811">
        <v>158494.35</v>
      </c>
    </row>
    <row r="812" spans="33:41" x14ac:dyDescent="0.25">
      <c r="AG812">
        <f>YEAR(CF[[#This Row],[Fecha]])</f>
        <v>2019</v>
      </c>
      <c r="AH812">
        <f>MONTH(CF[[#This Row],[Fecha]])</f>
        <v>9</v>
      </c>
      <c r="AI812">
        <f>WEEKNUM(CF[[#This Row],[Fecha]],2)</f>
        <v>35</v>
      </c>
      <c r="AJ812" s="25">
        <v>43709</v>
      </c>
      <c r="AK812" t="s">
        <v>103</v>
      </c>
      <c r="AL812" t="s">
        <v>98</v>
      </c>
      <c r="AM812" t="s">
        <v>128</v>
      </c>
      <c r="AN812">
        <v>33</v>
      </c>
      <c r="AO812">
        <v>184346.6</v>
      </c>
    </row>
    <row r="813" spans="33:41" x14ac:dyDescent="0.25">
      <c r="AG813">
        <f>YEAR(CF[[#This Row],[Fecha]])</f>
        <v>2019</v>
      </c>
      <c r="AH813">
        <f>MONTH(CF[[#This Row],[Fecha]])</f>
        <v>10</v>
      </c>
      <c r="AI813">
        <f>WEEKNUM(CF[[#This Row],[Fecha]],2)</f>
        <v>40</v>
      </c>
      <c r="AJ813" s="25">
        <v>43739</v>
      </c>
      <c r="AK813" t="s">
        <v>103</v>
      </c>
      <c r="AL813" t="s">
        <v>98</v>
      </c>
      <c r="AM813" t="s">
        <v>128</v>
      </c>
      <c r="AN813">
        <v>42</v>
      </c>
      <c r="AO813">
        <v>253178.13</v>
      </c>
    </row>
    <row r="814" spans="33:41" x14ac:dyDescent="0.25">
      <c r="AG814">
        <f>YEAR(CF[[#This Row],[Fecha]])</f>
        <v>2019</v>
      </c>
      <c r="AH814">
        <f>MONTH(CF[[#This Row],[Fecha]])</f>
        <v>11</v>
      </c>
      <c r="AI814">
        <f>WEEKNUM(CF[[#This Row],[Fecha]],2)</f>
        <v>44</v>
      </c>
      <c r="AJ814" s="25">
        <v>43770</v>
      </c>
      <c r="AK814" t="s">
        <v>103</v>
      </c>
      <c r="AL814" t="s">
        <v>98</v>
      </c>
      <c r="AM814" t="s">
        <v>128</v>
      </c>
      <c r="AN814">
        <v>39</v>
      </c>
      <c r="AO814">
        <v>233276.42</v>
      </c>
    </row>
    <row r="815" spans="33:41" x14ac:dyDescent="0.25">
      <c r="AG815">
        <f>YEAR(CF[[#This Row],[Fecha]])</f>
        <v>2019</v>
      </c>
      <c r="AH815">
        <f>MONTH(CF[[#This Row],[Fecha]])</f>
        <v>12</v>
      </c>
      <c r="AI815">
        <f>WEEKNUM(CF[[#This Row],[Fecha]],2)</f>
        <v>48</v>
      </c>
      <c r="AJ815" s="25">
        <v>43800</v>
      </c>
      <c r="AK815" t="s">
        <v>103</v>
      </c>
      <c r="AL815" t="s">
        <v>98</v>
      </c>
      <c r="AM815" t="s">
        <v>128</v>
      </c>
      <c r="AN815">
        <v>35</v>
      </c>
      <c r="AO815">
        <v>203475.4</v>
      </c>
    </row>
    <row r="816" spans="33:41" x14ac:dyDescent="0.25">
      <c r="AG816">
        <f>YEAR(CF[[#This Row],[Fecha]])</f>
        <v>2020</v>
      </c>
      <c r="AH816">
        <f>MONTH(CF[[#This Row],[Fecha]])</f>
        <v>1</v>
      </c>
      <c r="AI816">
        <f>WEEKNUM(CF[[#This Row],[Fecha]],2)</f>
        <v>1</v>
      </c>
      <c r="AJ816" s="25">
        <v>43831</v>
      </c>
      <c r="AK816" t="s">
        <v>103</v>
      </c>
      <c r="AL816" t="s">
        <v>98</v>
      </c>
      <c r="AM816" t="s">
        <v>128</v>
      </c>
      <c r="AN816">
        <v>35</v>
      </c>
      <c r="AO816">
        <v>202306.46</v>
      </c>
    </row>
    <row r="817" spans="33:41" x14ac:dyDescent="0.25">
      <c r="AG817">
        <f>YEAR(CF[[#This Row],[Fecha]])</f>
        <v>2020</v>
      </c>
      <c r="AH817">
        <f>MONTH(CF[[#This Row],[Fecha]])</f>
        <v>2</v>
      </c>
      <c r="AI817">
        <f>WEEKNUM(CF[[#This Row],[Fecha]],2)</f>
        <v>5</v>
      </c>
      <c r="AJ817" s="25">
        <v>43862</v>
      </c>
      <c r="AK817" t="s">
        <v>103</v>
      </c>
      <c r="AL817" t="s">
        <v>98</v>
      </c>
      <c r="AM817" t="s">
        <v>128</v>
      </c>
      <c r="AN817">
        <v>31</v>
      </c>
      <c r="AO817">
        <v>178708.7</v>
      </c>
    </row>
    <row r="818" spans="33:41" x14ac:dyDescent="0.25">
      <c r="AG818">
        <f>YEAR(CF[[#This Row],[Fecha]])</f>
        <v>2020</v>
      </c>
      <c r="AH818">
        <f>MONTH(CF[[#This Row],[Fecha]])</f>
        <v>3</v>
      </c>
      <c r="AI818">
        <f>WEEKNUM(CF[[#This Row],[Fecha]],2)</f>
        <v>9</v>
      </c>
      <c r="AJ818" s="25">
        <v>43891</v>
      </c>
      <c r="AK818" t="s">
        <v>103</v>
      </c>
      <c r="AL818" t="s">
        <v>98</v>
      </c>
      <c r="AM818" t="s">
        <v>128</v>
      </c>
      <c r="AN818">
        <v>40</v>
      </c>
      <c r="AO818">
        <v>232814.90000000002</v>
      </c>
    </row>
    <row r="819" spans="33:41" x14ac:dyDescent="0.25">
      <c r="AG819">
        <f>YEAR(CF[[#This Row],[Fecha]])</f>
        <v>2020</v>
      </c>
      <c r="AH819">
        <f>MONTH(CF[[#This Row],[Fecha]])</f>
        <v>4</v>
      </c>
      <c r="AI819">
        <f>WEEKNUM(CF[[#This Row],[Fecha]],2)</f>
        <v>14</v>
      </c>
      <c r="AJ819" s="25">
        <v>43922</v>
      </c>
      <c r="AK819" t="s">
        <v>103</v>
      </c>
      <c r="AL819" t="s">
        <v>98</v>
      </c>
      <c r="AM819" t="s">
        <v>128</v>
      </c>
      <c r="AN819">
        <v>28</v>
      </c>
      <c r="AO819">
        <v>177035.12</v>
      </c>
    </row>
    <row r="820" spans="33:41" x14ac:dyDescent="0.25">
      <c r="AG820">
        <f>YEAR(CF[[#This Row],[Fecha]])</f>
        <v>2020</v>
      </c>
      <c r="AH820">
        <f>MONTH(CF[[#This Row],[Fecha]])</f>
        <v>5</v>
      </c>
      <c r="AI820">
        <f>WEEKNUM(CF[[#This Row],[Fecha]],2)</f>
        <v>18</v>
      </c>
      <c r="AJ820" s="25">
        <v>43952</v>
      </c>
      <c r="AK820" t="s">
        <v>103</v>
      </c>
      <c r="AL820" t="s">
        <v>98</v>
      </c>
      <c r="AM820" t="s">
        <v>128</v>
      </c>
      <c r="AN820">
        <v>26</v>
      </c>
      <c r="AO820">
        <v>172408.07</v>
      </c>
    </row>
    <row r="821" spans="33:41" x14ac:dyDescent="0.25">
      <c r="AG821">
        <f>YEAR(CF[[#This Row],[Fecha]])</f>
        <v>2020</v>
      </c>
      <c r="AH821">
        <f>MONTH(CF[[#This Row],[Fecha]])</f>
        <v>6</v>
      </c>
      <c r="AI821">
        <f>WEEKNUM(CF[[#This Row],[Fecha]],2)</f>
        <v>23</v>
      </c>
      <c r="AJ821" s="25">
        <v>43983</v>
      </c>
      <c r="AK821" t="s">
        <v>103</v>
      </c>
      <c r="AL821" t="s">
        <v>98</v>
      </c>
      <c r="AM821" t="s">
        <v>128</v>
      </c>
      <c r="AN821">
        <v>39</v>
      </c>
      <c r="AO821">
        <v>2358509.91</v>
      </c>
    </row>
    <row r="822" spans="33:41" x14ac:dyDescent="0.25">
      <c r="AG822">
        <f>YEAR(CF[[#This Row],[Fecha]])</f>
        <v>2020</v>
      </c>
      <c r="AH822">
        <f>MONTH(CF[[#This Row],[Fecha]])</f>
        <v>7</v>
      </c>
      <c r="AI822">
        <f>WEEKNUM(CF[[#This Row],[Fecha]],2)</f>
        <v>27</v>
      </c>
      <c r="AJ822" s="25">
        <v>44013</v>
      </c>
      <c r="AK822" t="s">
        <v>103</v>
      </c>
      <c r="AL822" t="s">
        <v>98</v>
      </c>
      <c r="AM822" t="s">
        <v>128</v>
      </c>
      <c r="AN822">
        <v>34</v>
      </c>
      <c r="AO822">
        <v>224431.52</v>
      </c>
    </row>
    <row r="823" spans="33:41" x14ac:dyDescent="0.25">
      <c r="AG823">
        <f>YEAR(CF[[#This Row],[Fecha]])</f>
        <v>2018</v>
      </c>
      <c r="AH823">
        <f>MONTH(CF[[#This Row],[Fecha]])</f>
        <v>8</v>
      </c>
      <c r="AI823">
        <f>WEEKNUM(CF[[#This Row],[Fecha]],2)</f>
        <v>31</v>
      </c>
      <c r="AJ823" s="25">
        <v>43313</v>
      </c>
      <c r="AK823" t="s">
        <v>103</v>
      </c>
      <c r="AL823" t="s">
        <v>8</v>
      </c>
      <c r="AM823" t="s">
        <v>128</v>
      </c>
      <c r="AN823">
        <v>62</v>
      </c>
      <c r="AO823">
        <v>339410.18999999994</v>
      </c>
    </row>
    <row r="824" spans="33:41" x14ac:dyDescent="0.25">
      <c r="AG824">
        <f>YEAR(CF[[#This Row],[Fecha]])</f>
        <v>2018</v>
      </c>
      <c r="AH824">
        <f>MONTH(CF[[#This Row],[Fecha]])</f>
        <v>9</v>
      </c>
      <c r="AI824">
        <f>WEEKNUM(CF[[#This Row],[Fecha]],2)</f>
        <v>35</v>
      </c>
      <c r="AJ824" s="25">
        <v>43344</v>
      </c>
      <c r="AK824" t="s">
        <v>103</v>
      </c>
      <c r="AL824" t="s">
        <v>8</v>
      </c>
      <c r="AM824" t="s">
        <v>128</v>
      </c>
      <c r="AN824">
        <v>34</v>
      </c>
      <c r="AO824">
        <v>182945.96</v>
      </c>
    </row>
    <row r="825" spans="33:41" x14ac:dyDescent="0.25">
      <c r="AG825">
        <f>YEAR(CF[[#This Row],[Fecha]])</f>
        <v>2018</v>
      </c>
      <c r="AH825">
        <f>MONTH(CF[[#This Row],[Fecha]])</f>
        <v>11</v>
      </c>
      <c r="AI825">
        <f>WEEKNUM(CF[[#This Row],[Fecha]],2)</f>
        <v>44</v>
      </c>
      <c r="AJ825" s="25">
        <v>43405</v>
      </c>
      <c r="AK825" t="s">
        <v>103</v>
      </c>
      <c r="AL825" t="s">
        <v>8</v>
      </c>
      <c r="AM825" t="s">
        <v>128</v>
      </c>
      <c r="AN825">
        <v>65</v>
      </c>
      <c r="AO825">
        <v>360640.63</v>
      </c>
    </row>
    <row r="826" spans="33:41" x14ac:dyDescent="0.25">
      <c r="AG826">
        <f>YEAR(CF[[#This Row],[Fecha]])</f>
        <v>2018</v>
      </c>
      <c r="AH826">
        <f>MONTH(CF[[#This Row],[Fecha]])</f>
        <v>12</v>
      </c>
      <c r="AI826">
        <f>WEEKNUM(CF[[#This Row],[Fecha]],2)</f>
        <v>48</v>
      </c>
      <c r="AJ826" s="25">
        <v>43435</v>
      </c>
      <c r="AK826" t="s">
        <v>103</v>
      </c>
      <c r="AL826" t="s">
        <v>8</v>
      </c>
      <c r="AM826" t="s">
        <v>128</v>
      </c>
      <c r="AN826">
        <v>47</v>
      </c>
      <c r="AO826">
        <v>272557.35000000003</v>
      </c>
    </row>
    <row r="827" spans="33:41" x14ac:dyDescent="0.25">
      <c r="AG827">
        <f>YEAR(CF[[#This Row],[Fecha]])</f>
        <v>2019</v>
      </c>
      <c r="AH827">
        <f>MONTH(CF[[#This Row],[Fecha]])</f>
        <v>3</v>
      </c>
      <c r="AI827">
        <f>WEEKNUM(CF[[#This Row],[Fecha]],2)</f>
        <v>9</v>
      </c>
      <c r="AJ827" s="25">
        <v>43525</v>
      </c>
      <c r="AK827" t="s">
        <v>103</v>
      </c>
      <c r="AL827" t="s">
        <v>8</v>
      </c>
      <c r="AM827" t="s">
        <v>128</v>
      </c>
      <c r="AN827">
        <v>41</v>
      </c>
      <c r="AO827">
        <v>229306.26</v>
      </c>
    </row>
    <row r="828" spans="33:41" x14ac:dyDescent="0.25">
      <c r="AG828">
        <f>YEAR(CF[[#This Row],[Fecha]])</f>
        <v>2019</v>
      </c>
      <c r="AH828">
        <f>MONTH(CF[[#This Row],[Fecha]])</f>
        <v>4</v>
      </c>
      <c r="AI828">
        <f>WEEKNUM(CF[[#This Row],[Fecha]],2)</f>
        <v>14</v>
      </c>
      <c r="AJ828" s="25">
        <v>43556</v>
      </c>
      <c r="AK828" t="s">
        <v>103</v>
      </c>
      <c r="AL828" t="s">
        <v>8</v>
      </c>
      <c r="AM828" t="s">
        <v>128</v>
      </c>
      <c r="AN828">
        <v>37</v>
      </c>
      <c r="AO828">
        <v>208652.68</v>
      </c>
    </row>
    <row r="829" spans="33:41" x14ac:dyDescent="0.25">
      <c r="AG829">
        <f>YEAR(CF[[#This Row],[Fecha]])</f>
        <v>2019</v>
      </c>
      <c r="AH829">
        <f>MONTH(CF[[#This Row],[Fecha]])</f>
        <v>6</v>
      </c>
      <c r="AI829">
        <f>WEEKNUM(CF[[#This Row],[Fecha]],2)</f>
        <v>22</v>
      </c>
      <c r="AJ829" s="25">
        <v>43617</v>
      </c>
      <c r="AK829" t="s">
        <v>103</v>
      </c>
      <c r="AL829" t="s">
        <v>8</v>
      </c>
      <c r="AM829" t="s">
        <v>128</v>
      </c>
      <c r="AN829">
        <v>60</v>
      </c>
      <c r="AO829">
        <v>343421.71</v>
      </c>
    </row>
    <row r="830" spans="33:41" x14ac:dyDescent="0.25">
      <c r="AG830">
        <f>YEAR(CF[[#This Row],[Fecha]])</f>
        <v>2019</v>
      </c>
      <c r="AH830">
        <f>MONTH(CF[[#This Row],[Fecha]])</f>
        <v>7</v>
      </c>
      <c r="AI830">
        <f>WEEKNUM(CF[[#This Row],[Fecha]],2)</f>
        <v>27</v>
      </c>
      <c r="AJ830" s="25">
        <v>43647</v>
      </c>
      <c r="AK830" t="s">
        <v>103</v>
      </c>
      <c r="AL830" t="s">
        <v>8</v>
      </c>
      <c r="AM830" t="s">
        <v>128</v>
      </c>
      <c r="AN830">
        <v>62</v>
      </c>
      <c r="AO830">
        <v>364699.66</v>
      </c>
    </row>
    <row r="831" spans="33:41" x14ac:dyDescent="0.25">
      <c r="AG831">
        <f>YEAR(CF[[#This Row],[Fecha]])</f>
        <v>2019</v>
      </c>
      <c r="AH831">
        <f>MONTH(CF[[#This Row],[Fecha]])</f>
        <v>10</v>
      </c>
      <c r="AI831">
        <f>WEEKNUM(CF[[#This Row],[Fecha]],2)</f>
        <v>40</v>
      </c>
      <c r="AJ831" s="25">
        <v>43739</v>
      </c>
      <c r="AK831" t="s">
        <v>103</v>
      </c>
      <c r="AL831" t="s">
        <v>8</v>
      </c>
      <c r="AM831" t="s">
        <v>128</v>
      </c>
      <c r="AN831">
        <v>61</v>
      </c>
      <c r="AO831">
        <v>367284.47999999998</v>
      </c>
    </row>
    <row r="832" spans="33:41" x14ac:dyDescent="0.25">
      <c r="AG832">
        <f>YEAR(CF[[#This Row],[Fecha]])</f>
        <v>2019</v>
      </c>
      <c r="AH832">
        <f>MONTH(CF[[#This Row],[Fecha]])</f>
        <v>11</v>
      </c>
      <c r="AI832">
        <f>WEEKNUM(CF[[#This Row],[Fecha]],2)</f>
        <v>44</v>
      </c>
      <c r="AJ832" s="25">
        <v>43770</v>
      </c>
      <c r="AK832" t="s">
        <v>103</v>
      </c>
      <c r="AL832" t="s">
        <v>8</v>
      </c>
      <c r="AM832" t="s">
        <v>128</v>
      </c>
      <c r="AN832">
        <v>48</v>
      </c>
      <c r="AO832">
        <v>287745.53000000003</v>
      </c>
    </row>
    <row r="833" spans="33:41" x14ac:dyDescent="0.25">
      <c r="AG833">
        <f>YEAR(CF[[#This Row],[Fecha]])</f>
        <v>2020</v>
      </c>
      <c r="AH833">
        <f>MONTH(CF[[#This Row],[Fecha]])</f>
        <v>2</v>
      </c>
      <c r="AI833">
        <f>WEEKNUM(CF[[#This Row],[Fecha]],2)</f>
        <v>5</v>
      </c>
      <c r="AJ833" s="25">
        <v>43862</v>
      </c>
      <c r="AK833" t="s">
        <v>103</v>
      </c>
      <c r="AL833" t="s">
        <v>8</v>
      </c>
      <c r="AM833" t="s">
        <v>128</v>
      </c>
      <c r="AN833">
        <v>44</v>
      </c>
      <c r="AO833">
        <v>253113.46</v>
      </c>
    </row>
    <row r="834" spans="33:41" x14ac:dyDescent="0.25">
      <c r="AG834">
        <f>YEAR(CF[[#This Row],[Fecha]])</f>
        <v>2020</v>
      </c>
      <c r="AH834">
        <f>MONTH(CF[[#This Row],[Fecha]])</f>
        <v>3</v>
      </c>
      <c r="AI834">
        <f>WEEKNUM(CF[[#This Row],[Fecha]],2)</f>
        <v>9</v>
      </c>
      <c r="AJ834" s="25">
        <v>43891</v>
      </c>
      <c r="AK834" t="s">
        <v>103</v>
      </c>
      <c r="AL834" t="s">
        <v>8</v>
      </c>
      <c r="AM834" t="s">
        <v>128</v>
      </c>
      <c r="AN834">
        <v>79</v>
      </c>
      <c r="AO834">
        <v>459430.69000000006</v>
      </c>
    </row>
    <row r="835" spans="33:41" x14ac:dyDescent="0.25">
      <c r="AG835">
        <f>YEAR(CF[[#This Row],[Fecha]])</f>
        <v>2020</v>
      </c>
      <c r="AH835">
        <f>MONTH(CF[[#This Row],[Fecha]])</f>
        <v>5</v>
      </c>
      <c r="AI835">
        <f>WEEKNUM(CF[[#This Row],[Fecha]],2)</f>
        <v>18</v>
      </c>
      <c r="AJ835" s="25">
        <v>43952</v>
      </c>
      <c r="AK835" t="s">
        <v>103</v>
      </c>
      <c r="AL835" t="s">
        <v>8</v>
      </c>
      <c r="AM835" t="s">
        <v>128</v>
      </c>
      <c r="AN835">
        <v>41</v>
      </c>
      <c r="AO835">
        <v>271866.53000000003</v>
      </c>
    </row>
    <row r="836" spans="33:41" x14ac:dyDescent="0.25">
      <c r="AG836">
        <f>YEAR(CF[[#This Row],[Fecha]])</f>
        <v>2020</v>
      </c>
      <c r="AH836">
        <f>MONTH(CF[[#This Row],[Fecha]])</f>
        <v>6</v>
      </c>
      <c r="AI836">
        <f>WEEKNUM(CF[[#This Row],[Fecha]],2)</f>
        <v>23</v>
      </c>
      <c r="AJ836" s="25">
        <v>43983</v>
      </c>
      <c r="AK836" t="s">
        <v>103</v>
      </c>
      <c r="AL836" t="s">
        <v>8</v>
      </c>
      <c r="AM836" t="s">
        <v>128</v>
      </c>
      <c r="AN836">
        <v>70</v>
      </c>
      <c r="AO836">
        <v>2864668.69</v>
      </c>
    </row>
    <row r="837" spans="33:41" x14ac:dyDescent="0.25">
      <c r="AG837">
        <f>YEAR(CF[[#This Row],[Fecha]])</f>
        <v>2020</v>
      </c>
      <c r="AH837">
        <f>MONTH(CF[[#This Row],[Fecha]])</f>
        <v>8</v>
      </c>
      <c r="AI837">
        <f>WEEKNUM(CF[[#This Row],[Fecha]],2)</f>
        <v>31</v>
      </c>
      <c r="AJ837" s="25">
        <v>44044</v>
      </c>
      <c r="AK837" t="s">
        <v>103</v>
      </c>
      <c r="AL837" t="s">
        <v>8</v>
      </c>
      <c r="AM837" t="s">
        <v>128</v>
      </c>
      <c r="AN837">
        <v>62</v>
      </c>
      <c r="AO837">
        <v>407034.97999999992</v>
      </c>
    </row>
    <row r="838" spans="33:41" x14ac:dyDescent="0.25">
      <c r="AG838">
        <f>YEAR(CF[[#This Row],[Fecha]])</f>
        <v>2020</v>
      </c>
      <c r="AH838">
        <f>MONTH(CF[[#This Row],[Fecha]])</f>
        <v>9</v>
      </c>
      <c r="AI838">
        <f>WEEKNUM(CF[[#This Row],[Fecha]],2)</f>
        <v>36</v>
      </c>
      <c r="AJ838" s="25">
        <v>44075</v>
      </c>
      <c r="AK838" t="s">
        <v>103</v>
      </c>
      <c r="AL838" t="s">
        <v>8</v>
      </c>
      <c r="AM838" t="s">
        <v>128</v>
      </c>
      <c r="AN838">
        <v>62</v>
      </c>
      <c r="AO838">
        <v>404352.06999999989</v>
      </c>
    </row>
    <row r="839" spans="33:41" x14ac:dyDescent="0.25">
      <c r="AG839">
        <f>YEAR(CF[[#This Row],[Fecha]])</f>
        <v>2020</v>
      </c>
      <c r="AH839">
        <f>MONTH(CF[[#This Row],[Fecha]])</f>
        <v>12</v>
      </c>
      <c r="AI839">
        <f>WEEKNUM(CF[[#This Row],[Fecha]],2)</f>
        <v>49</v>
      </c>
      <c r="AJ839" s="25">
        <v>44166</v>
      </c>
      <c r="AK839" t="s">
        <v>103</v>
      </c>
      <c r="AL839" t="s">
        <v>8</v>
      </c>
      <c r="AM839" t="s">
        <v>128</v>
      </c>
      <c r="AN839">
        <v>70</v>
      </c>
      <c r="AO839">
        <v>482437.97</v>
      </c>
    </row>
    <row r="840" spans="33:41" x14ac:dyDescent="0.25">
      <c r="AG840">
        <f>YEAR(CF[[#This Row],[Fecha]])</f>
        <v>2018</v>
      </c>
      <c r="AH840">
        <f>MONTH(CF[[#This Row],[Fecha]])</f>
        <v>6</v>
      </c>
      <c r="AI840">
        <f>WEEKNUM(CF[[#This Row],[Fecha]],2)</f>
        <v>22</v>
      </c>
      <c r="AJ840" s="25">
        <v>43252</v>
      </c>
      <c r="AK840" t="s">
        <v>103</v>
      </c>
      <c r="AL840" t="s">
        <v>8</v>
      </c>
      <c r="AM840" t="s">
        <v>128</v>
      </c>
      <c r="AN840">
        <v>50</v>
      </c>
      <c r="AO840">
        <v>293421.30999999994</v>
      </c>
    </row>
    <row r="841" spans="33:41" x14ac:dyDescent="0.25">
      <c r="AG841">
        <f>YEAR(CF[[#This Row],[Fecha]])</f>
        <v>2019</v>
      </c>
      <c r="AH841">
        <f>MONTH(CF[[#This Row],[Fecha]])</f>
        <v>12</v>
      </c>
      <c r="AI841">
        <f>WEEKNUM(CF[[#This Row],[Fecha]],2)</f>
        <v>48</v>
      </c>
      <c r="AJ841" s="25">
        <v>43800</v>
      </c>
      <c r="AK841" t="s">
        <v>103</v>
      </c>
      <c r="AL841" t="s">
        <v>8</v>
      </c>
      <c r="AM841" t="s">
        <v>128</v>
      </c>
      <c r="AN841">
        <v>62</v>
      </c>
      <c r="AO841">
        <v>360068.88000000006</v>
      </c>
    </row>
    <row r="842" spans="33:41" x14ac:dyDescent="0.25">
      <c r="AG842">
        <f>YEAR(CF[[#This Row],[Fecha]])</f>
        <v>2018</v>
      </c>
      <c r="AH842">
        <f>MONTH(CF[[#This Row],[Fecha]])</f>
        <v>10</v>
      </c>
      <c r="AI842">
        <f>WEEKNUM(CF[[#This Row],[Fecha]],2)</f>
        <v>40</v>
      </c>
      <c r="AJ842" s="25">
        <v>43374</v>
      </c>
      <c r="AK842" t="s">
        <v>103</v>
      </c>
      <c r="AL842" t="s">
        <v>8</v>
      </c>
      <c r="AM842" t="s">
        <v>128</v>
      </c>
      <c r="AN842">
        <v>61</v>
      </c>
      <c r="AO842">
        <v>321832.31</v>
      </c>
    </row>
    <row r="843" spans="33:41" x14ac:dyDescent="0.25">
      <c r="AG843">
        <f>YEAR(CF[[#This Row],[Fecha]])</f>
        <v>2019</v>
      </c>
      <c r="AH843">
        <f>MONTH(CF[[#This Row],[Fecha]])</f>
        <v>1</v>
      </c>
      <c r="AI843">
        <f>WEEKNUM(CF[[#This Row],[Fecha]],2)</f>
        <v>1</v>
      </c>
      <c r="AJ843" s="25">
        <v>43466</v>
      </c>
      <c r="AK843" t="s">
        <v>103</v>
      </c>
      <c r="AL843" t="s">
        <v>8</v>
      </c>
      <c r="AM843" t="s">
        <v>128</v>
      </c>
      <c r="AN843">
        <v>59</v>
      </c>
      <c r="AO843">
        <v>335171.23</v>
      </c>
    </row>
    <row r="844" spans="33:41" x14ac:dyDescent="0.25">
      <c r="AG844">
        <f>YEAR(CF[[#This Row],[Fecha]])</f>
        <v>2019</v>
      </c>
      <c r="AH844">
        <f>MONTH(CF[[#This Row],[Fecha]])</f>
        <v>8</v>
      </c>
      <c r="AI844">
        <f>WEEKNUM(CF[[#This Row],[Fecha]],2)</f>
        <v>31</v>
      </c>
      <c r="AJ844" s="25">
        <v>43678</v>
      </c>
      <c r="AK844" t="s">
        <v>103</v>
      </c>
      <c r="AL844" t="s">
        <v>8</v>
      </c>
      <c r="AM844" t="s">
        <v>128</v>
      </c>
      <c r="AN844">
        <v>36</v>
      </c>
      <c r="AO844">
        <v>215882.71000000002</v>
      </c>
    </row>
    <row r="845" spans="33:41" x14ac:dyDescent="0.25">
      <c r="AG845">
        <f>YEAR(CF[[#This Row],[Fecha]])</f>
        <v>2020</v>
      </c>
      <c r="AH845">
        <f>MONTH(CF[[#This Row],[Fecha]])</f>
        <v>10</v>
      </c>
      <c r="AI845">
        <f>WEEKNUM(CF[[#This Row],[Fecha]],2)</f>
        <v>40</v>
      </c>
      <c r="AJ845" s="25">
        <v>44105</v>
      </c>
      <c r="AK845" t="s">
        <v>103</v>
      </c>
      <c r="AL845" t="s">
        <v>8</v>
      </c>
      <c r="AM845" t="s">
        <v>128</v>
      </c>
      <c r="AN845">
        <v>53</v>
      </c>
      <c r="AO845">
        <v>348172.1700000001</v>
      </c>
    </row>
    <row r="846" spans="33:41" x14ac:dyDescent="0.25">
      <c r="AG846">
        <f>YEAR(CF[[#This Row],[Fecha]])</f>
        <v>2018</v>
      </c>
      <c r="AH846">
        <f>MONTH(CF[[#This Row],[Fecha]])</f>
        <v>7</v>
      </c>
      <c r="AI846">
        <f>WEEKNUM(CF[[#This Row],[Fecha]],2)</f>
        <v>26</v>
      </c>
      <c r="AJ846" s="25">
        <v>43282</v>
      </c>
      <c r="AK846" t="s">
        <v>103</v>
      </c>
      <c r="AL846" t="s">
        <v>8</v>
      </c>
      <c r="AM846" t="s">
        <v>128</v>
      </c>
      <c r="AN846">
        <v>65</v>
      </c>
      <c r="AO846">
        <v>369545.99999999994</v>
      </c>
    </row>
    <row r="847" spans="33:41" x14ac:dyDescent="0.25">
      <c r="AG847">
        <f>YEAR(CF[[#This Row],[Fecha]])</f>
        <v>2019</v>
      </c>
      <c r="AH847">
        <f>MONTH(CF[[#This Row],[Fecha]])</f>
        <v>2</v>
      </c>
      <c r="AI847">
        <f>WEEKNUM(CF[[#This Row],[Fecha]],2)</f>
        <v>5</v>
      </c>
      <c r="AJ847" s="25">
        <v>43497</v>
      </c>
      <c r="AK847" t="s">
        <v>103</v>
      </c>
      <c r="AL847" t="s">
        <v>8</v>
      </c>
      <c r="AM847" t="s">
        <v>128</v>
      </c>
      <c r="AN847">
        <v>62</v>
      </c>
      <c r="AO847">
        <v>350393.26999999996</v>
      </c>
    </row>
    <row r="848" spans="33:41" x14ac:dyDescent="0.25">
      <c r="AG848">
        <f>YEAR(CF[[#This Row],[Fecha]])</f>
        <v>2019</v>
      </c>
      <c r="AH848">
        <f>MONTH(CF[[#This Row],[Fecha]])</f>
        <v>9</v>
      </c>
      <c r="AI848">
        <f>WEEKNUM(CF[[#This Row],[Fecha]],2)</f>
        <v>35</v>
      </c>
      <c r="AJ848" s="25">
        <v>43709</v>
      </c>
      <c r="AK848" t="s">
        <v>103</v>
      </c>
      <c r="AL848" t="s">
        <v>8</v>
      </c>
      <c r="AM848" t="s">
        <v>128</v>
      </c>
      <c r="AN848">
        <v>77</v>
      </c>
      <c r="AO848">
        <v>423317.90999999992</v>
      </c>
    </row>
    <row r="849" spans="33:41" x14ac:dyDescent="0.25">
      <c r="AG849">
        <f>YEAR(CF[[#This Row],[Fecha]])</f>
        <v>2020</v>
      </c>
      <c r="AH849">
        <f>MONTH(CF[[#This Row],[Fecha]])</f>
        <v>1</v>
      </c>
      <c r="AI849">
        <f>WEEKNUM(CF[[#This Row],[Fecha]],2)</f>
        <v>1</v>
      </c>
      <c r="AJ849" s="25">
        <v>43831</v>
      </c>
      <c r="AK849" t="s">
        <v>103</v>
      </c>
      <c r="AL849" t="s">
        <v>8</v>
      </c>
      <c r="AM849" t="s">
        <v>128</v>
      </c>
      <c r="AN849">
        <v>69</v>
      </c>
      <c r="AO849">
        <v>398845.23</v>
      </c>
    </row>
    <row r="850" spans="33:41" x14ac:dyDescent="0.25">
      <c r="AG850">
        <f>YEAR(CF[[#This Row],[Fecha]])</f>
        <v>2020</v>
      </c>
      <c r="AH850">
        <f>MONTH(CF[[#This Row],[Fecha]])</f>
        <v>4</v>
      </c>
      <c r="AI850">
        <f>WEEKNUM(CF[[#This Row],[Fecha]],2)</f>
        <v>14</v>
      </c>
      <c r="AJ850" s="25">
        <v>43922</v>
      </c>
      <c r="AK850" t="s">
        <v>103</v>
      </c>
      <c r="AL850" t="s">
        <v>8</v>
      </c>
      <c r="AM850" t="s">
        <v>128</v>
      </c>
      <c r="AN850">
        <v>58</v>
      </c>
      <c r="AO850">
        <v>365746.01999999996</v>
      </c>
    </row>
    <row r="851" spans="33:41" x14ac:dyDescent="0.25">
      <c r="AG851">
        <f>YEAR(CF[[#This Row],[Fecha]])</f>
        <v>2020</v>
      </c>
      <c r="AH851">
        <f>MONTH(CF[[#This Row],[Fecha]])</f>
        <v>7</v>
      </c>
      <c r="AI851">
        <f>WEEKNUM(CF[[#This Row],[Fecha]],2)</f>
        <v>27</v>
      </c>
      <c r="AJ851" s="25">
        <v>44013</v>
      </c>
      <c r="AK851" t="s">
        <v>103</v>
      </c>
      <c r="AL851" t="s">
        <v>8</v>
      </c>
      <c r="AM851" t="s">
        <v>128</v>
      </c>
      <c r="AN851">
        <v>49</v>
      </c>
      <c r="AO851">
        <v>323459.69</v>
      </c>
    </row>
    <row r="852" spans="33:41" x14ac:dyDescent="0.25">
      <c r="AG852">
        <f>YEAR(CF[[#This Row],[Fecha]])</f>
        <v>2020</v>
      </c>
      <c r="AH852">
        <f>MONTH(CF[[#This Row],[Fecha]])</f>
        <v>11</v>
      </c>
      <c r="AI852">
        <f>WEEKNUM(CF[[#This Row],[Fecha]],2)</f>
        <v>44</v>
      </c>
      <c r="AJ852" s="25">
        <v>44136</v>
      </c>
      <c r="AK852" t="s">
        <v>103</v>
      </c>
      <c r="AL852" t="s">
        <v>8</v>
      </c>
      <c r="AM852" t="s">
        <v>128</v>
      </c>
      <c r="AN852">
        <v>56</v>
      </c>
      <c r="AO852">
        <v>378797.07999999996</v>
      </c>
    </row>
    <row r="853" spans="33:41" x14ac:dyDescent="0.25">
      <c r="AG853">
        <f>YEAR(CF[[#This Row],[Fecha]])</f>
        <v>2019</v>
      </c>
      <c r="AH853">
        <f>MONTH(CF[[#This Row],[Fecha]])</f>
        <v>5</v>
      </c>
      <c r="AI853">
        <f>WEEKNUM(CF[[#This Row],[Fecha]],2)</f>
        <v>18</v>
      </c>
      <c r="AJ853" s="25">
        <v>43586</v>
      </c>
      <c r="AK853" t="s">
        <v>103</v>
      </c>
      <c r="AL853" t="s">
        <v>8</v>
      </c>
      <c r="AM853" t="s">
        <v>128</v>
      </c>
      <c r="AN853">
        <v>57</v>
      </c>
      <c r="AO853">
        <v>303255.46000000002</v>
      </c>
    </row>
    <row r="854" spans="33:41" x14ac:dyDescent="0.25">
      <c r="AG854">
        <f>YEAR(CF[[#This Row],[Fecha]])</f>
        <v>2020</v>
      </c>
      <c r="AH854">
        <f>MONTH(CF[[#This Row],[Fecha]])</f>
        <v>8</v>
      </c>
      <c r="AI854">
        <f>WEEKNUM(CF[[#This Row],[Fecha]],2)</f>
        <v>31</v>
      </c>
      <c r="AJ854" s="25">
        <v>44044</v>
      </c>
      <c r="AK854" t="s">
        <v>103</v>
      </c>
      <c r="AL854" t="s">
        <v>9</v>
      </c>
      <c r="AM854" t="s">
        <v>128</v>
      </c>
      <c r="AN854">
        <v>25</v>
      </c>
      <c r="AO854">
        <v>164366.51</v>
      </c>
    </row>
    <row r="855" spans="33:41" x14ac:dyDescent="0.25">
      <c r="AG855">
        <f>YEAR(CF[[#This Row],[Fecha]])</f>
        <v>2020</v>
      </c>
      <c r="AH855">
        <f>MONTH(CF[[#This Row],[Fecha]])</f>
        <v>12</v>
      </c>
      <c r="AI855">
        <f>WEEKNUM(CF[[#This Row],[Fecha]],2)</f>
        <v>49</v>
      </c>
      <c r="AJ855" s="25">
        <v>44166</v>
      </c>
      <c r="AK855" t="s">
        <v>103</v>
      </c>
      <c r="AL855" t="s">
        <v>9</v>
      </c>
      <c r="AM855" t="s">
        <v>128</v>
      </c>
      <c r="AN855">
        <v>43</v>
      </c>
      <c r="AO855">
        <v>295827.11</v>
      </c>
    </row>
    <row r="856" spans="33:41" x14ac:dyDescent="0.25">
      <c r="AG856">
        <f>YEAR(CF[[#This Row],[Fecha]])</f>
        <v>2020</v>
      </c>
      <c r="AH856">
        <f>MONTH(CF[[#This Row],[Fecha]])</f>
        <v>9</v>
      </c>
      <c r="AI856">
        <f>WEEKNUM(CF[[#This Row],[Fecha]],2)</f>
        <v>36</v>
      </c>
      <c r="AJ856" s="25">
        <v>44075</v>
      </c>
      <c r="AK856" t="s">
        <v>103</v>
      </c>
      <c r="AL856" t="s">
        <v>9</v>
      </c>
      <c r="AM856" t="s">
        <v>128</v>
      </c>
      <c r="AN856">
        <v>6</v>
      </c>
      <c r="AO856">
        <v>39174.71</v>
      </c>
    </row>
    <row r="857" spans="33:41" x14ac:dyDescent="0.25">
      <c r="AG857">
        <f>YEAR(CF[[#This Row],[Fecha]])</f>
        <v>2020</v>
      </c>
      <c r="AH857">
        <f>MONTH(CF[[#This Row],[Fecha]])</f>
        <v>10</v>
      </c>
      <c r="AI857">
        <f>WEEKNUM(CF[[#This Row],[Fecha]],2)</f>
        <v>40</v>
      </c>
      <c r="AJ857" s="25">
        <v>44105</v>
      </c>
      <c r="AK857" t="s">
        <v>103</v>
      </c>
      <c r="AL857" t="s">
        <v>9</v>
      </c>
      <c r="AM857" t="s">
        <v>128</v>
      </c>
      <c r="AN857">
        <v>38</v>
      </c>
      <c r="AO857">
        <v>250351.68000000002</v>
      </c>
    </row>
    <row r="858" spans="33:41" x14ac:dyDescent="0.25">
      <c r="AG858">
        <f>YEAR(CF[[#This Row],[Fecha]])</f>
        <v>2020</v>
      </c>
      <c r="AH858">
        <f>MONTH(CF[[#This Row],[Fecha]])</f>
        <v>11</v>
      </c>
      <c r="AI858">
        <f>WEEKNUM(CF[[#This Row],[Fecha]],2)</f>
        <v>44</v>
      </c>
      <c r="AJ858" s="25">
        <v>44136</v>
      </c>
      <c r="AK858" t="s">
        <v>103</v>
      </c>
      <c r="AL858" t="s">
        <v>9</v>
      </c>
      <c r="AM858" t="s">
        <v>128</v>
      </c>
      <c r="AN858">
        <v>32</v>
      </c>
      <c r="AO858">
        <v>216624.08000000002</v>
      </c>
    </row>
    <row r="859" spans="33:41" x14ac:dyDescent="0.25">
      <c r="AG859">
        <f>YEAR(CF[[#This Row],[Fecha]])</f>
        <v>2020</v>
      </c>
      <c r="AH859">
        <f>MONTH(CF[[#This Row],[Fecha]])</f>
        <v>12</v>
      </c>
      <c r="AI859">
        <f>WEEKNUM(CF[[#This Row],[Fecha]],2)</f>
        <v>49</v>
      </c>
      <c r="AJ859" s="25">
        <v>44166</v>
      </c>
      <c r="AK859" t="s">
        <v>103</v>
      </c>
      <c r="AL859" t="s">
        <v>101</v>
      </c>
      <c r="AM859" t="s">
        <v>128</v>
      </c>
      <c r="AN859">
        <v>20</v>
      </c>
      <c r="AO859">
        <v>138771.69</v>
      </c>
    </row>
    <row r="860" spans="33:41" x14ac:dyDescent="0.25">
      <c r="AG860">
        <f>YEAR(CF[[#This Row],[Fecha]])</f>
        <v>2018</v>
      </c>
      <c r="AH860">
        <f>MONTH(CF[[#This Row],[Fecha]])</f>
        <v>1</v>
      </c>
      <c r="AI860">
        <f>WEEKNUM(CF[[#This Row],[Fecha]],2)</f>
        <v>1</v>
      </c>
      <c r="AJ860" s="25">
        <v>43101</v>
      </c>
      <c r="AK860" t="s">
        <v>105</v>
      </c>
      <c r="AL860" t="s">
        <v>88</v>
      </c>
      <c r="AM860" t="s">
        <v>128</v>
      </c>
      <c r="AN860">
        <v>1</v>
      </c>
      <c r="AO860">
        <v>4859.91</v>
      </c>
    </row>
    <row r="861" spans="33:41" x14ac:dyDescent="0.25">
      <c r="AG861">
        <f>YEAR(CF[[#This Row],[Fecha]])</f>
        <v>2018</v>
      </c>
      <c r="AH861">
        <f>MONTH(CF[[#This Row],[Fecha]])</f>
        <v>2</v>
      </c>
      <c r="AI861">
        <f>WEEKNUM(CF[[#This Row],[Fecha]],2)</f>
        <v>5</v>
      </c>
      <c r="AJ861" s="25">
        <v>43132</v>
      </c>
      <c r="AK861" t="s">
        <v>105</v>
      </c>
      <c r="AL861" t="s">
        <v>88</v>
      </c>
      <c r="AM861" t="s">
        <v>128</v>
      </c>
      <c r="AN861">
        <v>1</v>
      </c>
      <c r="AO861">
        <v>5094.79</v>
      </c>
    </row>
    <row r="862" spans="33:41" x14ac:dyDescent="0.25">
      <c r="AG862">
        <f>YEAR(CF[[#This Row],[Fecha]])</f>
        <v>2018</v>
      </c>
      <c r="AH862">
        <f>MONTH(CF[[#This Row],[Fecha]])</f>
        <v>3</v>
      </c>
      <c r="AI862">
        <f>WEEKNUM(CF[[#This Row],[Fecha]],2)</f>
        <v>9</v>
      </c>
      <c r="AJ862" s="25">
        <v>43160</v>
      </c>
      <c r="AK862" t="s">
        <v>105</v>
      </c>
      <c r="AL862" t="s">
        <v>88</v>
      </c>
      <c r="AM862" t="s">
        <v>128</v>
      </c>
      <c r="AN862">
        <v>2</v>
      </c>
      <c r="AO862">
        <v>10344.950000000001</v>
      </c>
    </row>
    <row r="863" spans="33:41" x14ac:dyDescent="0.25">
      <c r="AG863">
        <f>YEAR(CF[[#This Row],[Fecha]])</f>
        <v>2018</v>
      </c>
      <c r="AH863">
        <f>MONTH(CF[[#This Row],[Fecha]])</f>
        <v>4</v>
      </c>
      <c r="AI863">
        <f>WEEKNUM(CF[[#This Row],[Fecha]],2)</f>
        <v>13</v>
      </c>
      <c r="AJ863" s="25">
        <v>43191</v>
      </c>
      <c r="AK863" t="s">
        <v>105</v>
      </c>
      <c r="AL863" t="s">
        <v>88</v>
      </c>
      <c r="AM863" t="s">
        <v>128</v>
      </c>
      <c r="AN863">
        <v>2</v>
      </c>
      <c r="AO863">
        <v>10864.81</v>
      </c>
    </row>
    <row r="864" spans="33:41" x14ac:dyDescent="0.25">
      <c r="AG864">
        <f>YEAR(CF[[#This Row],[Fecha]])</f>
        <v>2018</v>
      </c>
      <c r="AH864">
        <f>MONTH(CF[[#This Row],[Fecha]])</f>
        <v>5</v>
      </c>
      <c r="AI864">
        <f>WEEKNUM(CF[[#This Row],[Fecha]],2)</f>
        <v>18</v>
      </c>
      <c r="AJ864" s="25">
        <v>43221</v>
      </c>
      <c r="AK864" t="s">
        <v>105</v>
      </c>
      <c r="AL864" t="s">
        <v>88</v>
      </c>
      <c r="AM864" t="s">
        <v>128</v>
      </c>
      <c r="AN864">
        <v>2</v>
      </c>
      <c r="AO864">
        <v>11135.41</v>
      </c>
    </row>
    <row r="865" spans="33:41" x14ac:dyDescent="0.25">
      <c r="AG865">
        <f>YEAR(CF[[#This Row],[Fecha]])</f>
        <v>2018</v>
      </c>
      <c r="AH865">
        <f>MONTH(CF[[#This Row],[Fecha]])</f>
        <v>6</v>
      </c>
      <c r="AI865">
        <f>WEEKNUM(CF[[#This Row],[Fecha]],2)</f>
        <v>22</v>
      </c>
      <c r="AJ865" s="25">
        <v>43252</v>
      </c>
      <c r="AK865" t="s">
        <v>105</v>
      </c>
      <c r="AL865" t="s">
        <v>88</v>
      </c>
      <c r="AM865" t="s">
        <v>128</v>
      </c>
      <c r="AN865">
        <v>4</v>
      </c>
      <c r="AO865">
        <v>23208.63</v>
      </c>
    </row>
    <row r="866" spans="33:41" x14ac:dyDescent="0.25">
      <c r="AG866">
        <f>YEAR(CF[[#This Row],[Fecha]])</f>
        <v>2018</v>
      </c>
      <c r="AH866">
        <f>MONTH(CF[[#This Row],[Fecha]])</f>
        <v>7</v>
      </c>
      <c r="AI866">
        <f>WEEKNUM(CF[[#This Row],[Fecha]],2)</f>
        <v>26</v>
      </c>
      <c r="AJ866" s="25">
        <v>43282</v>
      </c>
      <c r="AK866" t="s">
        <v>105</v>
      </c>
      <c r="AL866" t="s">
        <v>88</v>
      </c>
      <c r="AM866" t="s">
        <v>128</v>
      </c>
      <c r="AN866">
        <v>7.5</v>
      </c>
      <c r="AO866">
        <v>41670.07</v>
      </c>
    </row>
    <row r="867" spans="33:41" x14ac:dyDescent="0.25">
      <c r="AG867">
        <f>YEAR(CF[[#This Row],[Fecha]])</f>
        <v>2018</v>
      </c>
      <c r="AH867">
        <f>MONTH(CF[[#This Row],[Fecha]])</f>
        <v>8</v>
      </c>
      <c r="AI867">
        <f>WEEKNUM(CF[[#This Row],[Fecha]],2)</f>
        <v>31</v>
      </c>
      <c r="AJ867" s="25">
        <v>43313</v>
      </c>
      <c r="AK867" t="s">
        <v>105</v>
      </c>
      <c r="AL867" t="s">
        <v>88</v>
      </c>
      <c r="AM867" t="s">
        <v>128</v>
      </c>
      <c r="AN867">
        <v>9</v>
      </c>
      <c r="AO867">
        <v>49106.86</v>
      </c>
    </row>
    <row r="868" spans="33:41" x14ac:dyDescent="0.25">
      <c r="AG868">
        <f>YEAR(CF[[#This Row],[Fecha]])</f>
        <v>2018</v>
      </c>
      <c r="AH868">
        <f>MONTH(CF[[#This Row],[Fecha]])</f>
        <v>9</v>
      </c>
      <c r="AI868">
        <f>WEEKNUM(CF[[#This Row],[Fecha]],2)</f>
        <v>35</v>
      </c>
      <c r="AJ868" s="25">
        <v>43344</v>
      </c>
      <c r="AK868" t="s">
        <v>105</v>
      </c>
      <c r="AL868" t="s">
        <v>88</v>
      </c>
      <c r="AM868" t="s">
        <v>128</v>
      </c>
      <c r="AN868">
        <v>11</v>
      </c>
      <c r="AO868">
        <v>59053.889999999992</v>
      </c>
    </row>
    <row r="869" spans="33:41" x14ac:dyDescent="0.25">
      <c r="AG869">
        <f>YEAR(CF[[#This Row],[Fecha]])</f>
        <v>2018</v>
      </c>
      <c r="AH869">
        <f>MONTH(CF[[#This Row],[Fecha]])</f>
        <v>10</v>
      </c>
      <c r="AI869">
        <f>WEEKNUM(CF[[#This Row],[Fecha]],2)</f>
        <v>40</v>
      </c>
      <c r="AJ869" s="25">
        <v>43374</v>
      </c>
      <c r="AK869" t="s">
        <v>105</v>
      </c>
      <c r="AL869" t="s">
        <v>88</v>
      </c>
      <c r="AM869" t="s">
        <v>128</v>
      </c>
      <c r="AN869">
        <v>8</v>
      </c>
      <c r="AO869">
        <v>42167.37</v>
      </c>
    </row>
    <row r="870" spans="33:41" x14ac:dyDescent="0.25">
      <c r="AG870">
        <f>YEAR(CF[[#This Row],[Fecha]])</f>
        <v>2018</v>
      </c>
      <c r="AH870">
        <f>MONTH(CF[[#This Row],[Fecha]])</f>
        <v>11</v>
      </c>
      <c r="AI870">
        <f>WEEKNUM(CF[[#This Row],[Fecha]],2)</f>
        <v>44</v>
      </c>
      <c r="AJ870" s="25">
        <v>43405</v>
      </c>
      <c r="AK870" t="s">
        <v>105</v>
      </c>
      <c r="AL870" t="s">
        <v>88</v>
      </c>
      <c r="AM870" t="s">
        <v>128</v>
      </c>
      <c r="AN870">
        <v>2</v>
      </c>
      <c r="AO870">
        <v>11064.97</v>
      </c>
    </row>
    <row r="871" spans="33:41" x14ac:dyDescent="0.25">
      <c r="AG871">
        <f>YEAR(CF[[#This Row],[Fecha]])</f>
        <v>2018</v>
      </c>
      <c r="AH871">
        <f>MONTH(CF[[#This Row],[Fecha]])</f>
        <v>12</v>
      </c>
      <c r="AI871">
        <f>WEEKNUM(CF[[#This Row],[Fecha]],2)</f>
        <v>48</v>
      </c>
      <c r="AJ871" s="25">
        <v>43435</v>
      </c>
      <c r="AK871" t="s">
        <v>105</v>
      </c>
      <c r="AL871" t="s">
        <v>88</v>
      </c>
      <c r="AM871" t="s">
        <v>128</v>
      </c>
      <c r="AN871">
        <v>8</v>
      </c>
      <c r="AO871">
        <v>46091.649999999994</v>
      </c>
    </row>
    <row r="872" spans="33:41" x14ac:dyDescent="0.25">
      <c r="AG872">
        <f>YEAR(CF[[#This Row],[Fecha]])</f>
        <v>2019</v>
      </c>
      <c r="AH872">
        <f>MONTH(CF[[#This Row],[Fecha]])</f>
        <v>1</v>
      </c>
      <c r="AI872">
        <f>WEEKNUM(CF[[#This Row],[Fecha]],2)</f>
        <v>1</v>
      </c>
      <c r="AJ872" s="25">
        <v>43466</v>
      </c>
      <c r="AK872" t="s">
        <v>105</v>
      </c>
      <c r="AL872" t="s">
        <v>88</v>
      </c>
      <c r="AM872" t="s">
        <v>128</v>
      </c>
      <c r="AN872">
        <v>3</v>
      </c>
      <c r="AO872">
        <v>17417.98</v>
      </c>
    </row>
    <row r="873" spans="33:41" x14ac:dyDescent="0.25">
      <c r="AG873">
        <f>YEAR(CF[[#This Row],[Fecha]])</f>
        <v>2019</v>
      </c>
      <c r="AH873">
        <f>MONTH(CF[[#This Row],[Fecha]])</f>
        <v>2</v>
      </c>
      <c r="AI873">
        <f>WEEKNUM(CF[[#This Row],[Fecha]],2)</f>
        <v>5</v>
      </c>
      <c r="AJ873" s="25">
        <v>43497</v>
      </c>
      <c r="AK873" t="s">
        <v>105</v>
      </c>
      <c r="AL873" t="s">
        <v>88</v>
      </c>
      <c r="AM873" t="s">
        <v>128</v>
      </c>
      <c r="AN873">
        <v>6</v>
      </c>
      <c r="AO873">
        <v>35199.69</v>
      </c>
    </row>
    <row r="874" spans="33:41" x14ac:dyDescent="0.25">
      <c r="AG874">
        <f>YEAR(CF[[#This Row],[Fecha]])</f>
        <v>2018</v>
      </c>
      <c r="AH874">
        <f>MONTH(CF[[#This Row],[Fecha]])</f>
        <v>1</v>
      </c>
      <c r="AI874">
        <f>WEEKNUM(CF[[#This Row],[Fecha]],2)</f>
        <v>1</v>
      </c>
      <c r="AJ874" s="25">
        <v>43101</v>
      </c>
      <c r="AK874" t="s">
        <v>105</v>
      </c>
      <c r="AL874" t="s">
        <v>90</v>
      </c>
      <c r="AM874" t="s">
        <v>128</v>
      </c>
      <c r="AN874">
        <v>3</v>
      </c>
      <c r="AO874">
        <v>15153.18</v>
      </c>
    </row>
    <row r="875" spans="33:41" x14ac:dyDescent="0.25">
      <c r="AG875">
        <f>YEAR(CF[[#This Row],[Fecha]])</f>
        <v>2018</v>
      </c>
      <c r="AH875">
        <f>MONTH(CF[[#This Row],[Fecha]])</f>
        <v>2</v>
      </c>
      <c r="AI875">
        <f>WEEKNUM(CF[[#This Row],[Fecha]],2)</f>
        <v>5</v>
      </c>
      <c r="AJ875" s="25">
        <v>43132</v>
      </c>
      <c r="AK875" t="s">
        <v>105</v>
      </c>
      <c r="AL875" t="s">
        <v>90</v>
      </c>
      <c r="AM875" t="s">
        <v>128</v>
      </c>
      <c r="AN875">
        <v>2</v>
      </c>
      <c r="AO875">
        <v>10189.380000000001</v>
      </c>
    </row>
    <row r="876" spans="33:41" x14ac:dyDescent="0.25">
      <c r="AG876">
        <f>YEAR(CF[[#This Row],[Fecha]])</f>
        <v>2018</v>
      </c>
      <c r="AH876">
        <f>MONTH(CF[[#This Row],[Fecha]])</f>
        <v>3</v>
      </c>
      <c r="AI876">
        <f>WEEKNUM(CF[[#This Row],[Fecha]],2)</f>
        <v>9</v>
      </c>
      <c r="AJ876" s="25">
        <v>43160</v>
      </c>
      <c r="AK876" t="s">
        <v>105</v>
      </c>
      <c r="AL876" t="s">
        <v>90</v>
      </c>
      <c r="AM876" t="s">
        <v>128</v>
      </c>
      <c r="AN876">
        <v>3</v>
      </c>
      <c r="AO876">
        <v>15498.07</v>
      </c>
    </row>
    <row r="877" spans="33:41" x14ac:dyDescent="0.25">
      <c r="AG877">
        <f>YEAR(CF[[#This Row],[Fecha]])</f>
        <v>2018</v>
      </c>
      <c r="AH877">
        <f>MONTH(CF[[#This Row],[Fecha]])</f>
        <v>4</v>
      </c>
      <c r="AI877">
        <f>WEEKNUM(CF[[#This Row],[Fecha]],2)</f>
        <v>13</v>
      </c>
      <c r="AJ877" s="25">
        <v>43191</v>
      </c>
      <c r="AK877" t="s">
        <v>105</v>
      </c>
      <c r="AL877" t="s">
        <v>90</v>
      </c>
      <c r="AM877" t="s">
        <v>128</v>
      </c>
      <c r="AN877">
        <v>5</v>
      </c>
      <c r="AO877">
        <v>26664.61</v>
      </c>
    </row>
    <row r="878" spans="33:41" x14ac:dyDescent="0.25">
      <c r="AG878">
        <f>YEAR(CF[[#This Row],[Fecha]])</f>
        <v>2018</v>
      </c>
      <c r="AH878">
        <f>MONTH(CF[[#This Row],[Fecha]])</f>
        <v>5</v>
      </c>
      <c r="AI878">
        <f>WEEKNUM(CF[[#This Row],[Fecha]],2)</f>
        <v>18</v>
      </c>
      <c r="AJ878" s="25">
        <v>43221</v>
      </c>
      <c r="AK878" t="s">
        <v>105</v>
      </c>
      <c r="AL878" t="s">
        <v>90</v>
      </c>
      <c r="AM878" t="s">
        <v>128</v>
      </c>
      <c r="AN878">
        <v>5</v>
      </c>
      <c r="AO878">
        <v>28299.35</v>
      </c>
    </row>
    <row r="879" spans="33:41" x14ac:dyDescent="0.25">
      <c r="AG879">
        <f>YEAR(CF[[#This Row],[Fecha]])</f>
        <v>2018</v>
      </c>
      <c r="AH879">
        <f>MONTH(CF[[#This Row],[Fecha]])</f>
        <v>6</v>
      </c>
      <c r="AI879">
        <f>WEEKNUM(CF[[#This Row],[Fecha]],2)</f>
        <v>22</v>
      </c>
      <c r="AJ879" s="25">
        <v>43252</v>
      </c>
      <c r="AK879" t="s">
        <v>105</v>
      </c>
      <c r="AL879" t="s">
        <v>90</v>
      </c>
      <c r="AM879" t="s">
        <v>128</v>
      </c>
      <c r="AN879">
        <v>4</v>
      </c>
      <c r="AO879">
        <v>23214.190000000002</v>
      </c>
    </row>
    <row r="880" spans="33:41" x14ac:dyDescent="0.25">
      <c r="AG880">
        <f>YEAR(CF[[#This Row],[Fecha]])</f>
        <v>2018</v>
      </c>
      <c r="AH880">
        <f>MONTH(CF[[#This Row],[Fecha]])</f>
        <v>7</v>
      </c>
      <c r="AI880">
        <f>WEEKNUM(CF[[#This Row],[Fecha]],2)</f>
        <v>26</v>
      </c>
      <c r="AJ880" s="25">
        <v>43282</v>
      </c>
      <c r="AK880" t="s">
        <v>105</v>
      </c>
      <c r="AL880" t="s">
        <v>90</v>
      </c>
      <c r="AM880" t="s">
        <v>128</v>
      </c>
      <c r="AN880">
        <v>12.5</v>
      </c>
      <c r="AO880">
        <v>69261.45</v>
      </c>
    </row>
    <row r="881" spans="33:41" x14ac:dyDescent="0.25">
      <c r="AG881">
        <f>YEAR(CF[[#This Row],[Fecha]])</f>
        <v>2018</v>
      </c>
      <c r="AH881">
        <f>MONTH(CF[[#This Row],[Fecha]])</f>
        <v>8</v>
      </c>
      <c r="AI881">
        <f>WEEKNUM(CF[[#This Row],[Fecha]],2)</f>
        <v>31</v>
      </c>
      <c r="AJ881" s="25">
        <v>43313</v>
      </c>
      <c r="AK881" t="s">
        <v>105</v>
      </c>
      <c r="AL881" t="s">
        <v>90</v>
      </c>
      <c r="AM881" t="s">
        <v>128</v>
      </c>
      <c r="AN881">
        <v>15.5</v>
      </c>
      <c r="AO881">
        <v>84500.459999999992</v>
      </c>
    </row>
    <row r="882" spans="33:41" x14ac:dyDescent="0.25">
      <c r="AG882">
        <f>YEAR(CF[[#This Row],[Fecha]])</f>
        <v>2018</v>
      </c>
      <c r="AH882">
        <f>MONTH(CF[[#This Row],[Fecha]])</f>
        <v>9</v>
      </c>
      <c r="AI882">
        <f>WEEKNUM(CF[[#This Row],[Fecha]],2)</f>
        <v>35</v>
      </c>
      <c r="AJ882" s="25">
        <v>43344</v>
      </c>
      <c r="AK882" t="s">
        <v>105</v>
      </c>
      <c r="AL882" t="s">
        <v>90</v>
      </c>
      <c r="AM882" t="s">
        <v>128</v>
      </c>
      <c r="AN882">
        <v>13</v>
      </c>
      <c r="AO882">
        <v>69793.279999999999</v>
      </c>
    </row>
    <row r="883" spans="33:41" x14ac:dyDescent="0.25">
      <c r="AG883">
        <f>YEAR(CF[[#This Row],[Fecha]])</f>
        <v>2018</v>
      </c>
      <c r="AH883">
        <f>MONTH(CF[[#This Row],[Fecha]])</f>
        <v>10</v>
      </c>
      <c r="AI883">
        <f>WEEKNUM(CF[[#This Row],[Fecha]],2)</f>
        <v>40</v>
      </c>
      <c r="AJ883" s="25">
        <v>43374</v>
      </c>
      <c r="AK883" t="s">
        <v>105</v>
      </c>
      <c r="AL883" t="s">
        <v>90</v>
      </c>
      <c r="AM883" t="s">
        <v>128</v>
      </c>
      <c r="AN883">
        <v>9</v>
      </c>
      <c r="AO883">
        <v>47437.16</v>
      </c>
    </row>
    <row r="884" spans="33:41" x14ac:dyDescent="0.25">
      <c r="AG884">
        <f>YEAR(CF[[#This Row],[Fecha]])</f>
        <v>2018</v>
      </c>
      <c r="AH884">
        <f>MONTH(CF[[#This Row],[Fecha]])</f>
        <v>11</v>
      </c>
      <c r="AI884">
        <f>WEEKNUM(CF[[#This Row],[Fecha]],2)</f>
        <v>44</v>
      </c>
      <c r="AJ884" s="25">
        <v>43405</v>
      </c>
      <c r="AK884" t="s">
        <v>105</v>
      </c>
      <c r="AL884" t="s">
        <v>90</v>
      </c>
      <c r="AM884" t="s">
        <v>128</v>
      </c>
      <c r="AN884">
        <v>5</v>
      </c>
      <c r="AO884">
        <v>28096.07</v>
      </c>
    </row>
    <row r="885" spans="33:41" x14ac:dyDescent="0.25">
      <c r="AG885">
        <f>YEAR(CF[[#This Row],[Fecha]])</f>
        <v>2018</v>
      </c>
      <c r="AH885">
        <f>MONTH(CF[[#This Row],[Fecha]])</f>
        <v>12</v>
      </c>
      <c r="AI885">
        <f>WEEKNUM(CF[[#This Row],[Fecha]],2)</f>
        <v>48</v>
      </c>
      <c r="AJ885" s="25">
        <v>43435</v>
      </c>
      <c r="AK885" t="s">
        <v>105</v>
      </c>
      <c r="AL885" t="s">
        <v>90</v>
      </c>
      <c r="AM885" t="s">
        <v>128</v>
      </c>
      <c r="AN885">
        <v>4</v>
      </c>
      <c r="AO885">
        <v>23025.82</v>
      </c>
    </row>
    <row r="886" spans="33:41" x14ac:dyDescent="0.25">
      <c r="AG886">
        <f>YEAR(CF[[#This Row],[Fecha]])</f>
        <v>2019</v>
      </c>
      <c r="AH886">
        <f>MONTH(CF[[#This Row],[Fecha]])</f>
        <v>1</v>
      </c>
      <c r="AI886">
        <f>WEEKNUM(CF[[#This Row],[Fecha]],2)</f>
        <v>1</v>
      </c>
      <c r="AJ886" s="25">
        <v>43466</v>
      </c>
      <c r="AK886" t="s">
        <v>105</v>
      </c>
      <c r="AL886" t="s">
        <v>90</v>
      </c>
      <c r="AM886" t="s">
        <v>128</v>
      </c>
      <c r="AN886">
        <v>2</v>
      </c>
      <c r="AO886">
        <v>11590.32</v>
      </c>
    </row>
    <row r="887" spans="33:41" x14ac:dyDescent="0.25">
      <c r="AG887">
        <f>YEAR(CF[[#This Row],[Fecha]])</f>
        <v>2019</v>
      </c>
      <c r="AH887">
        <f>MONTH(CF[[#This Row],[Fecha]])</f>
        <v>2</v>
      </c>
      <c r="AI887">
        <f>WEEKNUM(CF[[#This Row],[Fecha]],2)</f>
        <v>5</v>
      </c>
      <c r="AJ887" s="25">
        <v>43497</v>
      </c>
      <c r="AK887" t="s">
        <v>105</v>
      </c>
      <c r="AL887" t="s">
        <v>90</v>
      </c>
      <c r="AM887" t="s">
        <v>128</v>
      </c>
      <c r="AN887">
        <v>2</v>
      </c>
      <c r="AO887">
        <v>11729.02</v>
      </c>
    </row>
    <row r="888" spans="33:41" x14ac:dyDescent="0.25">
      <c r="AG888">
        <f>YEAR(CF[[#This Row],[Fecha]])</f>
        <v>2018</v>
      </c>
      <c r="AH888">
        <f>MONTH(CF[[#This Row],[Fecha]])</f>
        <v>11</v>
      </c>
      <c r="AI888">
        <f>WEEKNUM(CF[[#This Row],[Fecha]],2)</f>
        <v>44</v>
      </c>
      <c r="AJ888" s="25">
        <v>43405</v>
      </c>
      <c r="AK888" t="s">
        <v>105</v>
      </c>
      <c r="AL888" t="s">
        <v>101</v>
      </c>
      <c r="AM888" t="s">
        <v>128</v>
      </c>
      <c r="AN888">
        <v>2</v>
      </c>
      <c r="AO888">
        <v>11265.15</v>
      </c>
    </row>
    <row r="889" spans="33:41" x14ac:dyDescent="0.25">
      <c r="AG889">
        <f>YEAR(CF[[#This Row],[Fecha]])</f>
        <v>2018</v>
      </c>
      <c r="AH889">
        <f>MONTH(CF[[#This Row],[Fecha]])</f>
        <v>12</v>
      </c>
      <c r="AI889">
        <f>WEEKNUM(CF[[#This Row],[Fecha]],2)</f>
        <v>48</v>
      </c>
      <c r="AJ889" s="25">
        <v>43435</v>
      </c>
      <c r="AK889" t="s">
        <v>105</v>
      </c>
      <c r="AL889" t="s">
        <v>101</v>
      </c>
      <c r="AM889" t="s">
        <v>128</v>
      </c>
      <c r="AN889">
        <v>1</v>
      </c>
      <c r="AO889">
        <v>5772.33</v>
      </c>
    </row>
    <row r="890" spans="33:41" x14ac:dyDescent="0.25">
      <c r="AG890">
        <f>YEAR(CF[[#This Row],[Fecha]])</f>
        <v>2019</v>
      </c>
      <c r="AH890">
        <f>MONTH(CF[[#This Row],[Fecha]])</f>
        <v>3</v>
      </c>
      <c r="AI890">
        <f>WEEKNUM(CF[[#This Row],[Fecha]],2)</f>
        <v>9</v>
      </c>
      <c r="AJ890" s="25">
        <v>43525</v>
      </c>
      <c r="AK890" t="s">
        <v>105</v>
      </c>
      <c r="AL890" t="s">
        <v>88</v>
      </c>
      <c r="AM890" t="s">
        <v>128</v>
      </c>
      <c r="AN890">
        <v>7</v>
      </c>
      <c r="AO890">
        <v>41086.35</v>
      </c>
    </row>
    <row r="891" spans="33:41" x14ac:dyDescent="0.25">
      <c r="AG891">
        <f>YEAR(CF[[#This Row],[Fecha]])</f>
        <v>2019</v>
      </c>
      <c r="AH891">
        <f>MONTH(CF[[#This Row],[Fecha]])</f>
        <v>4</v>
      </c>
      <c r="AI891">
        <f>WEEKNUM(CF[[#This Row],[Fecha]],2)</f>
        <v>14</v>
      </c>
      <c r="AJ891" s="25">
        <v>43556</v>
      </c>
      <c r="AK891" t="s">
        <v>105</v>
      </c>
      <c r="AL891" t="s">
        <v>88</v>
      </c>
      <c r="AM891" t="s">
        <v>128</v>
      </c>
      <c r="AN891">
        <v>3</v>
      </c>
      <c r="AO891">
        <v>17958.439999999999</v>
      </c>
    </row>
    <row r="892" spans="33:41" x14ac:dyDescent="0.25">
      <c r="AG892">
        <f>YEAR(CF[[#This Row],[Fecha]])</f>
        <v>2019</v>
      </c>
      <c r="AH892">
        <f>MONTH(CF[[#This Row],[Fecha]])</f>
        <v>5</v>
      </c>
      <c r="AI892">
        <f>WEEKNUM(CF[[#This Row],[Fecha]],2)</f>
        <v>18</v>
      </c>
      <c r="AJ892" s="25">
        <v>43586</v>
      </c>
      <c r="AK892" t="s">
        <v>105</v>
      </c>
      <c r="AL892" t="s">
        <v>88</v>
      </c>
      <c r="AM892" t="s">
        <v>128</v>
      </c>
      <c r="AN892">
        <v>3</v>
      </c>
      <c r="AO892">
        <v>17955.2</v>
      </c>
    </row>
    <row r="893" spans="33:41" x14ac:dyDescent="0.25">
      <c r="AG893">
        <f>YEAR(CF[[#This Row],[Fecha]])</f>
        <v>2019</v>
      </c>
      <c r="AH893">
        <f>MONTH(CF[[#This Row],[Fecha]])</f>
        <v>6</v>
      </c>
      <c r="AI893">
        <f>WEEKNUM(CF[[#This Row],[Fecha]],2)</f>
        <v>22</v>
      </c>
      <c r="AJ893" s="25">
        <v>43617</v>
      </c>
      <c r="AK893" t="s">
        <v>105</v>
      </c>
      <c r="AL893" t="s">
        <v>88</v>
      </c>
      <c r="AM893" t="s">
        <v>128</v>
      </c>
      <c r="AN893">
        <v>4</v>
      </c>
      <c r="AO893">
        <v>23978.760000000002</v>
      </c>
    </row>
    <row r="894" spans="33:41" x14ac:dyDescent="0.25">
      <c r="AG894">
        <f>YEAR(CF[[#This Row],[Fecha]])</f>
        <v>2019</v>
      </c>
      <c r="AH894">
        <f>MONTH(CF[[#This Row],[Fecha]])</f>
        <v>7</v>
      </c>
      <c r="AI894">
        <f>WEEKNUM(CF[[#This Row],[Fecha]],2)</f>
        <v>27</v>
      </c>
      <c r="AJ894" s="25">
        <v>43647</v>
      </c>
      <c r="AK894" t="s">
        <v>105</v>
      </c>
      <c r="AL894" t="s">
        <v>88</v>
      </c>
      <c r="AM894" t="s">
        <v>128</v>
      </c>
      <c r="AN894">
        <v>5</v>
      </c>
      <c r="AO894">
        <v>30290.620000000003</v>
      </c>
    </row>
    <row r="895" spans="33:41" x14ac:dyDescent="0.25">
      <c r="AG895">
        <f>YEAR(CF[[#This Row],[Fecha]])</f>
        <v>2019</v>
      </c>
      <c r="AH895">
        <f>MONTH(CF[[#This Row],[Fecha]])</f>
        <v>8</v>
      </c>
      <c r="AI895">
        <f>WEEKNUM(CF[[#This Row],[Fecha]],2)</f>
        <v>31</v>
      </c>
      <c r="AJ895" s="25">
        <v>43678</v>
      </c>
      <c r="AK895" t="s">
        <v>105</v>
      </c>
      <c r="AL895" t="s">
        <v>88</v>
      </c>
      <c r="AM895" t="s">
        <v>128</v>
      </c>
      <c r="AN895">
        <v>1</v>
      </c>
      <c r="AO895">
        <v>6221.92</v>
      </c>
    </row>
    <row r="896" spans="33:41" x14ac:dyDescent="0.25">
      <c r="AG896">
        <f>YEAR(CF[[#This Row],[Fecha]])</f>
        <v>2019</v>
      </c>
      <c r="AH896">
        <f>MONTH(CF[[#This Row],[Fecha]])</f>
        <v>9</v>
      </c>
      <c r="AI896">
        <f>WEEKNUM(CF[[#This Row],[Fecha]],2)</f>
        <v>35</v>
      </c>
      <c r="AJ896" s="25">
        <v>43709</v>
      </c>
      <c r="AK896" t="s">
        <v>105</v>
      </c>
      <c r="AL896" t="s">
        <v>88</v>
      </c>
      <c r="AM896" t="s">
        <v>128</v>
      </c>
      <c r="AN896">
        <v>2</v>
      </c>
      <c r="AO896">
        <v>12939.36</v>
      </c>
    </row>
    <row r="897" spans="33:41" x14ac:dyDescent="0.25">
      <c r="AG897">
        <f>YEAR(CF[[#This Row],[Fecha]])</f>
        <v>2019</v>
      </c>
      <c r="AH897">
        <f>MONTH(CF[[#This Row],[Fecha]])</f>
        <v>10</v>
      </c>
      <c r="AI897">
        <f>WEEKNUM(CF[[#This Row],[Fecha]],2)</f>
        <v>40</v>
      </c>
      <c r="AJ897" s="25">
        <v>43739</v>
      </c>
      <c r="AK897" t="s">
        <v>105</v>
      </c>
      <c r="AL897" t="s">
        <v>88</v>
      </c>
      <c r="AM897" t="s">
        <v>128</v>
      </c>
      <c r="AN897">
        <v>2</v>
      </c>
      <c r="AO897">
        <v>12311.29</v>
      </c>
    </row>
    <row r="898" spans="33:41" x14ac:dyDescent="0.25">
      <c r="AG898">
        <f>YEAR(CF[[#This Row],[Fecha]])</f>
        <v>2019</v>
      </c>
      <c r="AH898">
        <f>MONTH(CF[[#This Row],[Fecha]])</f>
        <v>11</v>
      </c>
      <c r="AI898">
        <f>WEEKNUM(CF[[#This Row],[Fecha]],2)</f>
        <v>44</v>
      </c>
      <c r="AJ898" s="25">
        <v>43770</v>
      </c>
      <c r="AK898" t="s">
        <v>105</v>
      </c>
      <c r="AL898" t="s">
        <v>88</v>
      </c>
      <c r="AM898" t="s">
        <v>128</v>
      </c>
      <c r="AN898">
        <v>2</v>
      </c>
      <c r="AO898">
        <v>12470.43</v>
      </c>
    </row>
    <row r="899" spans="33:41" x14ac:dyDescent="0.25">
      <c r="AG899">
        <f>YEAR(CF[[#This Row],[Fecha]])</f>
        <v>2019</v>
      </c>
      <c r="AH899">
        <f>MONTH(CF[[#This Row],[Fecha]])</f>
        <v>12</v>
      </c>
      <c r="AI899">
        <f>WEEKNUM(CF[[#This Row],[Fecha]],2)</f>
        <v>48</v>
      </c>
      <c r="AJ899" s="25">
        <v>43800</v>
      </c>
      <c r="AK899" t="s">
        <v>105</v>
      </c>
      <c r="AL899" t="s">
        <v>88</v>
      </c>
      <c r="AM899" t="s">
        <v>128</v>
      </c>
      <c r="AN899">
        <v>4</v>
      </c>
      <c r="AO899">
        <v>24186.26</v>
      </c>
    </row>
    <row r="900" spans="33:41" x14ac:dyDescent="0.25">
      <c r="AG900">
        <f>YEAR(CF[[#This Row],[Fecha]])</f>
        <v>2020</v>
      </c>
      <c r="AH900">
        <f>MONTH(CF[[#This Row],[Fecha]])</f>
        <v>1</v>
      </c>
      <c r="AI900">
        <f>WEEKNUM(CF[[#This Row],[Fecha]],2)</f>
        <v>1</v>
      </c>
      <c r="AJ900" s="25">
        <v>43831</v>
      </c>
      <c r="AK900" t="s">
        <v>105</v>
      </c>
      <c r="AL900" t="s">
        <v>88</v>
      </c>
      <c r="AM900" t="s">
        <v>128</v>
      </c>
      <c r="AN900">
        <v>5</v>
      </c>
      <c r="AO900">
        <v>28641.780000000002</v>
      </c>
    </row>
    <row r="901" spans="33:41" x14ac:dyDescent="0.25">
      <c r="AG901">
        <f>YEAR(CF[[#This Row],[Fecha]])</f>
        <v>2020</v>
      </c>
      <c r="AH901">
        <f>MONTH(CF[[#This Row],[Fecha]])</f>
        <v>2</v>
      </c>
      <c r="AI901">
        <f>WEEKNUM(CF[[#This Row],[Fecha]],2)</f>
        <v>5</v>
      </c>
      <c r="AJ901" s="25">
        <v>43862</v>
      </c>
      <c r="AK901" t="s">
        <v>105</v>
      </c>
      <c r="AL901" t="s">
        <v>88</v>
      </c>
      <c r="AM901" t="s">
        <v>128</v>
      </c>
      <c r="AN901">
        <v>5</v>
      </c>
      <c r="AO901">
        <v>29817.03</v>
      </c>
    </row>
    <row r="902" spans="33:41" x14ac:dyDescent="0.25">
      <c r="AG902">
        <f>YEAR(CF[[#This Row],[Fecha]])</f>
        <v>2020</v>
      </c>
      <c r="AH902">
        <f>MONTH(CF[[#This Row],[Fecha]])</f>
        <v>3</v>
      </c>
      <c r="AI902">
        <f>WEEKNUM(CF[[#This Row],[Fecha]],2)</f>
        <v>9</v>
      </c>
      <c r="AJ902" s="25">
        <v>43891</v>
      </c>
      <c r="AK902" t="s">
        <v>105</v>
      </c>
      <c r="AL902" t="s">
        <v>88</v>
      </c>
      <c r="AM902" t="s">
        <v>128</v>
      </c>
      <c r="AN902">
        <v>4</v>
      </c>
      <c r="AO902">
        <v>22721.390000000003</v>
      </c>
    </row>
    <row r="903" spans="33:41" x14ac:dyDescent="0.25">
      <c r="AG903">
        <f>YEAR(CF[[#This Row],[Fecha]])</f>
        <v>2020</v>
      </c>
      <c r="AH903">
        <f>MONTH(CF[[#This Row],[Fecha]])</f>
        <v>4</v>
      </c>
      <c r="AI903">
        <f>WEEKNUM(CF[[#This Row],[Fecha]],2)</f>
        <v>14</v>
      </c>
      <c r="AJ903" s="25">
        <v>43922</v>
      </c>
      <c r="AK903" t="s">
        <v>105</v>
      </c>
      <c r="AL903" t="s">
        <v>88</v>
      </c>
      <c r="AM903" t="s">
        <v>128</v>
      </c>
      <c r="AN903">
        <v>3</v>
      </c>
      <c r="AO903">
        <v>19379.099999999999</v>
      </c>
    </row>
    <row r="904" spans="33:41" x14ac:dyDescent="0.25">
      <c r="AG904">
        <f>YEAR(CF[[#This Row],[Fecha]])</f>
        <v>2020</v>
      </c>
      <c r="AH904">
        <f>MONTH(CF[[#This Row],[Fecha]])</f>
        <v>5</v>
      </c>
      <c r="AI904">
        <f>WEEKNUM(CF[[#This Row],[Fecha]],2)</f>
        <v>18</v>
      </c>
      <c r="AJ904" s="25">
        <v>43952</v>
      </c>
      <c r="AK904" t="s">
        <v>105</v>
      </c>
      <c r="AL904" t="s">
        <v>88</v>
      </c>
      <c r="AM904" t="s">
        <v>128</v>
      </c>
      <c r="AN904">
        <v>3</v>
      </c>
      <c r="AO904">
        <v>20417.37</v>
      </c>
    </row>
    <row r="905" spans="33:41" x14ac:dyDescent="0.25">
      <c r="AG905">
        <f>YEAR(CF[[#This Row],[Fecha]])</f>
        <v>2020</v>
      </c>
      <c r="AH905">
        <f>MONTH(CF[[#This Row],[Fecha]])</f>
        <v>6</v>
      </c>
      <c r="AI905">
        <f>WEEKNUM(CF[[#This Row],[Fecha]],2)</f>
        <v>23</v>
      </c>
      <c r="AJ905" s="25">
        <v>43983</v>
      </c>
      <c r="AK905" t="s">
        <v>105</v>
      </c>
      <c r="AL905" t="s">
        <v>88</v>
      </c>
      <c r="AM905" t="s">
        <v>128</v>
      </c>
      <c r="AN905">
        <v>6</v>
      </c>
      <c r="AO905">
        <v>364890.18</v>
      </c>
    </row>
    <row r="906" spans="33:41" x14ac:dyDescent="0.25">
      <c r="AG906">
        <f>YEAR(CF[[#This Row],[Fecha]])</f>
        <v>2020</v>
      </c>
      <c r="AH906">
        <f>MONTH(CF[[#This Row],[Fecha]])</f>
        <v>7</v>
      </c>
      <c r="AI906">
        <f>WEEKNUM(CF[[#This Row],[Fecha]],2)</f>
        <v>27</v>
      </c>
      <c r="AJ906" s="25">
        <v>44013</v>
      </c>
      <c r="AK906" t="s">
        <v>105</v>
      </c>
      <c r="AL906" t="s">
        <v>88</v>
      </c>
      <c r="AM906" t="s">
        <v>128</v>
      </c>
      <c r="AN906">
        <v>4</v>
      </c>
      <c r="AO906">
        <v>25930.47</v>
      </c>
    </row>
    <row r="907" spans="33:41" x14ac:dyDescent="0.25">
      <c r="AG907">
        <f>YEAR(CF[[#This Row],[Fecha]])</f>
        <v>2020</v>
      </c>
      <c r="AH907">
        <f>MONTH(CF[[#This Row],[Fecha]])</f>
        <v>9</v>
      </c>
      <c r="AI907">
        <f>WEEKNUM(CF[[#This Row],[Fecha]],2)</f>
        <v>36</v>
      </c>
      <c r="AJ907" s="25">
        <v>44075</v>
      </c>
      <c r="AK907" t="s">
        <v>105</v>
      </c>
      <c r="AL907" t="s">
        <v>88</v>
      </c>
      <c r="AM907" t="s">
        <v>128</v>
      </c>
      <c r="AN907">
        <v>4</v>
      </c>
      <c r="AO907">
        <v>27532.25</v>
      </c>
    </row>
    <row r="908" spans="33:41" x14ac:dyDescent="0.25">
      <c r="AG908">
        <f>YEAR(CF[[#This Row],[Fecha]])</f>
        <v>2020</v>
      </c>
      <c r="AH908">
        <f>MONTH(CF[[#This Row],[Fecha]])</f>
        <v>10</v>
      </c>
      <c r="AI908">
        <f>WEEKNUM(CF[[#This Row],[Fecha]],2)</f>
        <v>40</v>
      </c>
      <c r="AJ908" s="25">
        <v>44105</v>
      </c>
      <c r="AK908" t="s">
        <v>105</v>
      </c>
      <c r="AL908" t="s">
        <v>88</v>
      </c>
      <c r="AM908" t="s">
        <v>128</v>
      </c>
      <c r="AN908">
        <v>3</v>
      </c>
      <c r="AO908">
        <v>20838.64</v>
      </c>
    </row>
    <row r="909" spans="33:41" x14ac:dyDescent="0.25">
      <c r="AG909">
        <f>YEAR(CF[[#This Row],[Fecha]])</f>
        <v>2020</v>
      </c>
      <c r="AH909">
        <f>MONTH(CF[[#This Row],[Fecha]])</f>
        <v>11</v>
      </c>
      <c r="AI909">
        <f>WEEKNUM(CF[[#This Row],[Fecha]],2)</f>
        <v>44</v>
      </c>
      <c r="AJ909" s="25">
        <v>44136</v>
      </c>
      <c r="AK909" t="s">
        <v>105</v>
      </c>
      <c r="AL909" t="s">
        <v>88</v>
      </c>
      <c r="AM909" t="s">
        <v>128</v>
      </c>
      <c r="AN909">
        <v>3</v>
      </c>
      <c r="AO909">
        <v>21335.8</v>
      </c>
    </row>
    <row r="910" spans="33:41" x14ac:dyDescent="0.25">
      <c r="AG910">
        <f>YEAR(CF[[#This Row],[Fecha]])</f>
        <v>2020</v>
      </c>
      <c r="AH910">
        <f>MONTH(CF[[#This Row],[Fecha]])</f>
        <v>12</v>
      </c>
      <c r="AI910">
        <f>WEEKNUM(CF[[#This Row],[Fecha]],2)</f>
        <v>49</v>
      </c>
      <c r="AJ910" s="25">
        <v>44166</v>
      </c>
      <c r="AK910" t="s">
        <v>105</v>
      </c>
      <c r="AL910" t="s">
        <v>88</v>
      </c>
      <c r="AM910" t="s">
        <v>128</v>
      </c>
      <c r="AN910">
        <v>2</v>
      </c>
      <c r="AO910">
        <v>14242.900000000001</v>
      </c>
    </row>
    <row r="911" spans="33:41" x14ac:dyDescent="0.25">
      <c r="AG911">
        <f>YEAR(CF[[#This Row],[Fecha]])</f>
        <v>2019</v>
      </c>
      <c r="AH911">
        <f>MONTH(CF[[#This Row],[Fecha]])</f>
        <v>3</v>
      </c>
      <c r="AI911">
        <f>WEEKNUM(CF[[#This Row],[Fecha]],2)</f>
        <v>9</v>
      </c>
      <c r="AJ911" s="25">
        <v>43525</v>
      </c>
      <c r="AK911" t="s">
        <v>105</v>
      </c>
      <c r="AL911" t="s">
        <v>90</v>
      </c>
      <c r="AM911" t="s">
        <v>128</v>
      </c>
      <c r="AN911">
        <v>3</v>
      </c>
      <c r="AO911">
        <v>17597.990000000002</v>
      </c>
    </row>
    <row r="912" spans="33:41" x14ac:dyDescent="0.25">
      <c r="AG912">
        <f>YEAR(CF[[#This Row],[Fecha]])</f>
        <v>2019</v>
      </c>
      <c r="AH912">
        <f>MONTH(CF[[#This Row],[Fecha]])</f>
        <v>4</v>
      </c>
      <c r="AI912">
        <f>WEEKNUM(CF[[#This Row],[Fecha]],2)</f>
        <v>14</v>
      </c>
      <c r="AJ912" s="25">
        <v>43556</v>
      </c>
      <c r="AK912" t="s">
        <v>105</v>
      </c>
      <c r="AL912" t="s">
        <v>90</v>
      </c>
      <c r="AM912" t="s">
        <v>128</v>
      </c>
      <c r="AN912">
        <v>1</v>
      </c>
      <c r="AO912">
        <v>5979.5</v>
      </c>
    </row>
    <row r="913" spans="33:41" x14ac:dyDescent="0.25">
      <c r="AG913">
        <f>YEAR(CF[[#This Row],[Fecha]])</f>
        <v>2019</v>
      </c>
      <c r="AH913">
        <f>MONTH(CF[[#This Row],[Fecha]])</f>
        <v>5</v>
      </c>
      <c r="AI913">
        <f>WEEKNUM(CF[[#This Row],[Fecha]],2)</f>
        <v>18</v>
      </c>
      <c r="AJ913" s="25">
        <v>43586</v>
      </c>
      <c r="AK913" t="s">
        <v>105</v>
      </c>
      <c r="AL913" t="s">
        <v>90</v>
      </c>
      <c r="AM913" t="s">
        <v>128</v>
      </c>
      <c r="AN913">
        <v>1</v>
      </c>
      <c r="AO913">
        <v>5978.62</v>
      </c>
    </row>
    <row r="914" spans="33:41" x14ac:dyDescent="0.25">
      <c r="AG914">
        <f>YEAR(CF[[#This Row],[Fecha]])</f>
        <v>2019</v>
      </c>
      <c r="AH914">
        <f>MONTH(CF[[#This Row],[Fecha]])</f>
        <v>6</v>
      </c>
      <c r="AI914">
        <f>WEEKNUM(CF[[#This Row],[Fecha]],2)</f>
        <v>22</v>
      </c>
      <c r="AJ914" s="25">
        <v>43617</v>
      </c>
      <c r="AK914" t="s">
        <v>105</v>
      </c>
      <c r="AL914" t="s">
        <v>90</v>
      </c>
      <c r="AM914" t="s">
        <v>128</v>
      </c>
      <c r="AN914">
        <v>2</v>
      </c>
      <c r="AO914">
        <v>12056.52</v>
      </c>
    </row>
    <row r="915" spans="33:41" x14ac:dyDescent="0.25">
      <c r="AG915">
        <f>YEAR(CF[[#This Row],[Fecha]])</f>
        <v>2019</v>
      </c>
      <c r="AH915">
        <f>MONTH(CF[[#This Row],[Fecha]])</f>
        <v>7</v>
      </c>
      <c r="AI915">
        <f>WEEKNUM(CF[[#This Row],[Fecha]],2)</f>
        <v>27</v>
      </c>
      <c r="AJ915" s="25">
        <v>43647</v>
      </c>
      <c r="AK915" t="s">
        <v>105</v>
      </c>
      <c r="AL915" t="s">
        <v>90</v>
      </c>
      <c r="AM915" t="s">
        <v>128</v>
      </c>
      <c r="AN915">
        <v>2</v>
      </c>
      <c r="AO915">
        <v>11979.24</v>
      </c>
    </row>
    <row r="916" spans="33:41" x14ac:dyDescent="0.25">
      <c r="AG916">
        <f>YEAR(CF[[#This Row],[Fecha]])</f>
        <v>2019</v>
      </c>
      <c r="AH916">
        <f>MONTH(CF[[#This Row],[Fecha]])</f>
        <v>8</v>
      </c>
      <c r="AI916">
        <f>WEEKNUM(CF[[#This Row],[Fecha]],2)</f>
        <v>31</v>
      </c>
      <c r="AJ916" s="25">
        <v>43678</v>
      </c>
      <c r="AK916" t="s">
        <v>105</v>
      </c>
      <c r="AL916" t="s">
        <v>90</v>
      </c>
      <c r="AM916" t="s">
        <v>128</v>
      </c>
      <c r="AN916">
        <v>2</v>
      </c>
      <c r="AO916">
        <v>12494.27</v>
      </c>
    </row>
    <row r="917" spans="33:41" x14ac:dyDescent="0.25">
      <c r="AG917">
        <f>YEAR(CF[[#This Row],[Fecha]])</f>
        <v>2019</v>
      </c>
      <c r="AH917">
        <f>MONTH(CF[[#This Row],[Fecha]])</f>
        <v>10</v>
      </c>
      <c r="AI917">
        <f>WEEKNUM(CF[[#This Row],[Fecha]],2)</f>
        <v>40</v>
      </c>
      <c r="AJ917" s="25">
        <v>43739</v>
      </c>
      <c r="AK917" t="s">
        <v>105</v>
      </c>
      <c r="AL917" t="s">
        <v>90</v>
      </c>
      <c r="AM917" t="s">
        <v>128</v>
      </c>
      <c r="AN917">
        <v>1</v>
      </c>
      <c r="AO917">
        <v>5641.43</v>
      </c>
    </row>
    <row r="918" spans="33:41" x14ac:dyDescent="0.25">
      <c r="AG918">
        <f>YEAR(CF[[#This Row],[Fecha]])</f>
        <v>2019</v>
      </c>
      <c r="AH918">
        <f>MONTH(CF[[#This Row],[Fecha]])</f>
        <v>11</v>
      </c>
      <c r="AI918">
        <f>WEEKNUM(CF[[#This Row],[Fecha]],2)</f>
        <v>44</v>
      </c>
      <c r="AJ918" s="25">
        <v>43770</v>
      </c>
      <c r="AK918" t="s">
        <v>105</v>
      </c>
      <c r="AL918" t="s">
        <v>90</v>
      </c>
      <c r="AM918" t="s">
        <v>128</v>
      </c>
      <c r="AN918">
        <v>2</v>
      </c>
      <c r="AO918">
        <v>12522.18</v>
      </c>
    </row>
    <row r="919" spans="33:41" x14ac:dyDescent="0.25">
      <c r="AG919">
        <f>YEAR(CF[[#This Row],[Fecha]])</f>
        <v>2019</v>
      </c>
      <c r="AH919">
        <f>MONTH(CF[[#This Row],[Fecha]])</f>
        <v>12</v>
      </c>
      <c r="AI919">
        <f>WEEKNUM(CF[[#This Row],[Fecha]],2)</f>
        <v>48</v>
      </c>
      <c r="AJ919" s="25">
        <v>43800</v>
      </c>
      <c r="AK919" t="s">
        <v>105</v>
      </c>
      <c r="AL919" t="s">
        <v>90</v>
      </c>
      <c r="AM919" t="s">
        <v>128</v>
      </c>
      <c r="AN919">
        <v>3</v>
      </c>
      <c r="AO919">
        <v>18095.87</v>
      </c>
    </row>
    <row r="920" spans="33:41" x14ac:dyDescent="0.25">
      <c r="AG920">
        <f>YEAR(CF[[#This Row],[Fecha]])</f>
        <v>2020</v>
      </c>
      <c r="AH920">
        <f>MONTH(CF[[#This Row],[Fecha]])</f>
        <v>1</v>
      </c>
      <c r="AI920">
        <f>WEEKNUM(CF[[#This Row],[Fecha]],2)</f>
        <v>1</v>
      </c>
      <c r="AJ920" s="25">
        <v>43831</v>
      </c>
      <c r="AK920" t="s">
        <v>105</v>
      </c>
      <c r="AL920" t="s">
        <v>90</v>
      </c>
      <c r="AM920" t="s">
        <v>128</v>
      </c>
      <c r="AN920">
        <v>3</v>
      </c>
      <c r="AO920">
        <v>14308.17</v>
      </c>
    </row>
    <row r="921" spans="33:41" x14ac:dyDescent="0.25">
      <c r="AG921">
        <f>YEAR(CF[[#This Row],[Fecha]])</f>
        <v>2020</v>
      </c>
      <c r="AH921">
        <f>MONTH(CF[[#This Row],[Fecha]])</f>
        <v>2</v>
      </c>
      <c r="AI921">
        <f>WEEKNUM(CF[[#This Row],[Fecha]],2)</f>
        <v>5</v>
      </c>
      <c r="AJ921" s="25">
        <v>43862</v>
      </c>
      <c r="AK921" t="s">
        <v>105</v>
      </c>
      <c r="AL921" t="s">
        <v>90</v>
      </c>
      <c r="AM921" t="s">
        <v>128</v>
      </c>
      <c r="AN921">
        <v>7</v>
      </c>
      <c r="AO921">
        <v>41733.75</v>
      </c>
    </row>
    <row r="922" spans="33:41" x14ac:dyDescent="0.25">
      <c r="AG922">
        <f>YEAR(CF[[#This Row],[Fecha]])</f>
        <v>2020</v>
      </c>
      <c r="AH922">
        <f>MONTH(CF[[#This Row],[Fecha]])</f>
        <v>3</v>
      </c>
      <c r="AI922">
        <f>WEEKNUM(CF[[#This Row],[Fecha]],2)</f>
        <v>9</v>
      </c>
      <c r="AJ922" s="25">
        <v>43891</v>
      </c>
      <c r="AK922" t="s">
        <v>105</v>
      </c>
      <c r="AL922" t="s">
        <v>90</v>
      </c>
      <c r="AM922" t="s">
        <v>128</v>
      </c>
      <c r="AN922">
        <v>4</v>
      </c>
      <c r="AO922">
        <v>24145.629999999997</v>
      </c>
    </row>
    <row r="923" spans="33:41" x14ac:dyDescent="0.25">
      <c r="AG923">
        <f>YEAR(CF[[#This Row],[Fecha]])</f>
        <v>2020</v>
      </c>
      <c r="AH923">
        <f>MONTH(CF[[#This Row],[Fecha]])</f>
        <v>4</v>
      </c>
      <c r="AI923">
        <f>WEEKNUM(CF[[#This Row],[Fecha]],2)</f>
        <v>14</v>
      </c>
      <c r="AJ923" s="25">
        <v>43922</v>
      </c>
      <c r="AK923" t="s">
        <v>105</v>
      </c>
      <c r="AL923" t="s">
        <v>90</v>
      </c>
      <c r="AM923" t="s">
        <v>128</v>
      </c>
      <c r="AN923">
        <v>7</v>
      </c>
      <c r="AO923">
        <v>45716.11</v>
      </c>
    </row>
    <row r="924" spans="33:41" x14ac:dyDescent="0.25">
      <c r="AG924">
        <f>YEAR(CF[[#This Row],[Fecha]])</f>
        <v>2020</v>
      </c>
      <c r="AH924">
        <f>MONTH(CF[[#This Row],[Fecha]])</f>
        <v>5</v>
      </c>
      <c r="AI924">
        <f>WEEKNUM(CF[[#This Row],[Fecha]],2)</f>
        <v>18</v>
      </c>
      <c r="AJ924" s="25">
        <v>43952</v>
      </c>
      <c r="AK924" t="s">
        <v>105</v>
      </c>
      <c r="AL924" t="s">
        <v>90</v>
      </c>
      <c r="AM924" t="s">
        <v>128</v>
      </c>
      <c r="AN924">
        <v>4</v>
      </c>
      <c r="AO924">
        <v>27250.639999999999</v>
      </c>
    </row>
    <row r="925" spans="33:41" x14ac:dyDescent="0.25">
      <c r="AG925">
        <f>YEAR(CF[[#This Row],[Fecha]])</f>
        <v>2020</v>
      </c>
      <c r="AH925">
        <f>MONTH(CF[[#This Row],[Fecha]])</f>
        <v>6</v>
      </c>
      <c r="AI925">
        <f>WEEKNUM(CF[[#This Row],[Fecha]],2)</f>
        <v>23</v>
      </c>
      <c r="AJ925" s="25">
        <v>43983</v>
      </c>
      <c r="AK925" t="s">
        <v>105</v>
      </c>
      <c r="AL925" t="s">
        <v>90</v>
      </c>
      <c r="AM925" t="s">
        <v>128</v>
      </c>
      <c r="AN925">
        <v>8</v>
      </c>
      <c r="AO925">
        <v>702473.75999999989</v>
      </c>
    </row>
    <row r="926" spans="33:41" x14ac:dyDescent="0.25">
      <c r="AG926">
        <f>YEAR(CF[[#This Row],[Fecha]])</f>
        <v>2020</v>
      </c>
      <c r="AH926">
        <f>MONTH(CF[[#This Row],[Fecha]])</f>
        <v>7</v>
      </c>
      <c r="AI926">
        <f>WEEKNUM(CF[[#This Row],[Fecha]],2)</f>
        <v>27</v>
      </c>
      <c r="AJ926" s="25">
        <v>44013</v>
      </c>
      <c r="AK926" t="s">
        <v>105</v>
      </c>
      <c r="AL926" t="s">
        <v>90</v>
      </c>
      <c r="AM926" t="s">
        <v>128</v>
      </c>
      <c r="AN926">
        <v>5</v>
      </c>
      <c r="AO926">
        <v>32934.79</v>
      </c>
    </row>
    <row r="927" spans="33:41" x14ac:dyDescent="0.25">
      <c r="AG927">
        <f>YEAR(CF[[#This Row],[Fecha]])</f>
        <v>2020</v>
      </c>
      <c r="AH927">
        <f>MONTH(CF[[#This Row],[Fecha]])</f>
        <v>8</v>
      </c>
      <c r="AI927">
        <f>WEEKNUM(CF[[#This Row],[Fecha]],2)</f>
        <v>31</v>
      </c>
      <c r="AJ927" s="25">
        <v>44044</v>
      </c>
      <c r="AK927" t="s">
        <v>105</v>
      </c>
      <c r="AL927" t="s">
        <v>90</v>
      </c>
      <c r="AM927" t="s">
        <v>128</v>
      </c>
      <c r="AN927">
        <v>7</v>
      </c>
      <c r="AO927">
        <v>48556.14</v>
      </c>
    </row>
    <row r="928" spans="33:41" x14ac:dyDescent="0.25">
      <c r="AG928">
        <f>YEAR(CF[[#This Row],[Fecha]])</f>
        <v>2020</v>
      </c>
      <c r="AH928">
        <f>MONTH(CF[[#This Row],[Fecha]])</f>
        <v>9</v>
      </c>
      <c r="AI928">
        <f>WEEKNUM(CF[[#This Row],[Fecha]],2)</f>
        <v>36</v>
      </c>
      <c r="AJ928" s="25">
        <v>44075</v>
      </c>
      <c r="AK928" t="s">
        <v>105</v>
      </c>
      <c r="AL928" t="s">
        <v>90</v>
      </c>
      <c r="AM928" t="s">
        <v>128</v>
      </c>
      <c r="AN928">
        <v>2</v>
      </c>
      <c r="AO928">
        <v>13776.28</v>
      </c>
    </row>
    <row r="929" spans="33:41" x14ac:dyDescent="0.25">
      <c r="AG929">
        <f>YEAR(CF[[#This Row],[Fecha]])</f>
        <v>2020</v>
      </c>
      <c r="AH929">
        <f>MONTH(CF[[#This Row],[Fecha]])</f>
        <v>10</v>
      </c>
      <c r="AI929">
        <f>WEEKNUM(CF[[#This Row],[Fecha]],2)</f>
        <v>40</v>
      </c>
      <c r="AJ929" s="25">
        <v>44105</v>
      </c>
      <c r="AK929" t="s">
        <v>105</v>
      </c>
      <c r="AL929" t="s">
        <v>90</v>
      </c>
      <c r="AM929" t="s">
        <v>128</v>
      </c>
      <c r="AN929">
        <v>3</v>
      </c>
      <c r="AO929">
        <v>20838.64</v>
      </c>
    </row>
    <row r="930" spans="33:41" x14ac:dyDescent="0.25">
      <c r="AG930">
        <f>YEAR(CF[[#This Row],[Fecha]])</f>
        <v>2020</v>
      </c>
      <c r="AH930">
        <f>MONTH(CF[[#This Row],[Fecha]])</f>
        <v>11</v>
      </c>
      <c r="AI930">
        <f>WEEKNUM(CF[[#This Row],[Fecha]],2)</f>
        <v>44</v>
      </c>
      <c r="AJ930" s="25">
        <v>44136</v>
      </c>
      <c r="AK930" t="s">
        <v>105</v>
      </c>
      <c r="AL930" t="s">
        <v>90</v>
      </c>
      <c r="AM930" t="s">
        <v>128</v>
      </c>
      <c r="AN930">
        <v>3</v>
      </c>
      <c r="AO930">
        <v>21335.08</v>
      </c>
    </row>
    <row r="931" spans="33:41" x14ac:dyDescent="0.25">
      <c r="AG931">
        <f>YEAR(CF[[#This Row],[Fecha]])</f>
        <v>2020</v>
      </c>
      <c r="AH931">
        <f>MONTH(CF[[#This Row],[Fecha]])</f>
        <v>12</v>
      </c>
      <c r="AI931">
        <f>WEEKNUM(CF[[#This Row],[Fecha]],2)</f>
        <v>49</v>
      </c>
      <c r="AJ931" s="25">
        <v>44166</v>
      </c>
      <c r="AK931" t="s">
        <v>105</v>
      </c>
      <c r="AL931" t="s">
        <v>90</v>
      </c>
      <c r="AM931" t="s">
        <v>128</v>
      </c>
      <c r="AN931">
        <v>5</v>
      </c>
      <c r="AO931">
        <v>35735.379999999997</v>
      </c>
    </row>
    <row r="932" spans="33:41" x14ac:dyDescent="0.25">
      <c r="AG932">
        <f>YEAR(CF[[#This Row],[Fecha]])</f>
        <v>2020</v>
      </c>
      <c r="AH932">
        <f>MONTH(CF[[#This Row],[Fecha]])</f>
        <v>4</v>
      </c>
      <c r="AI932">
        <f>WEEKNUM(CF[[#This Row],[Fecha]],2)</f>
        <v>14</v>
      </c>
      <c r="AJ932" s="25">
        <v>43922</v>
      </c>
      <c r="AK932" t="s">
        <v>105</v>
      </c>
      <c r="AL932" t="s">
        <v>92</v>
      </c>
      <c r="AM932" t="s">
        <v>128</v>
      </c>
      <c r="AN932">
        <v>1</v>
      </c>
      <c r="AO932">
        <v>6667.12</v>
      </c>
    </row>
    <row r="933" spans="33:41" x14ac:dyDescent="0.25">
      <c r="AG933">
        <f>YEAR(CF[[#This Row],[Fecha]])</f>
        <v>2020</v>
      </c>
      <c r="AH933">
        <f>MONTH(CF[[#This Row],[Fecha]])</f>
        <v>8</v>
      </c>
      <c r="AI933">
        <f>WEEKNUM(CF[[#This Row],[Fecha]],2)</f>
        <v>31</v>
      </c>
      <c r="AJ933" s="25">
        <v>44044</v>
      </c>
      <c r="AK933" t="s">
        <v>105</v>
      </c>
      <c r="AL933" t="s">
        <v>92</v>
      </c>
      <c r="AM933" t="s">
        <v>128</v>
      </c>
      <c r="AN933">
        <v>1</v>
      </c>
      <c r="AO933">
        <v>6934.14</v>
      </c>
    </row>
    <row r="934" spans="33:41" x14ac:dyDescent="0.25">
      <c r="AG934">
        <f>YEAR(CF[[#This Row],[Fecha]])</f>
        <v>2020</v>
      </c>
      <c r="AH934">
        <f>MONTH(CF[[#This Row],[Fecha]])</f>
        <v>2</v>
      </c>
      <c r="AI934">
        <f>WEEKNUM(CF[[#This Row],[Fecha]],2)</f>
        <v>5</v>
      </c>
      <c r="AJ934" s="25">
        <v>43862</v>
      </c>
      <c r="AK934" t="s">
        <v>106</v>
      </c>
      <c r="AL934" t="s">
        <v>104</v>
      </c>
      <c r="AM934" t="s">
        <v>129</v>
      </c>
      <c r="AN934">
        <v>5</v>
      </c>
      <c r="AO934">
        <v>1242.5999999999999</v>
      </c>
    </row>
    <row r="935" spans="33:41" x14ac:dyDescent="0.25">
      <c r="AG935">
        <f>YEAR(CF[[#This Row],[Fecha]])</f>
        <v>2020</v>
      </c>
      <c r="AH935">
        <f>MONTH(CF[[#This Row],[Fecha]])</f>
        <v>4</v>
      </c>
      <c r="AI935">
        <f>WEEKNUM(CF[[#This Row],[Fecha]],2)</f>
        <v>14</v>
      </c>
      <c r="AJ935" s="25">
        <v>43922</v>
      </c>
      <c r="AK935" t="s">
        <v>106</v>
      </c>
      <c r="AL935" t="s">
        <v>104</v>
      </c>
      <c r="AM935" t="s">
        <v>129</v>
      </c>
      <c r="AN935">
        <v>6</v>
      </c>
      <c r="AO935">
        <v>4764.78</v>
      </c>
    </row>
    <row r="936" spans="33:41" x14ac:dyDescent="0.25">
      <c r="AG936">
        <f>YEAR(CF[[#This Row],[Fecha]])</f>
        <v>2018</v>
      </c>
      <c r="AH936">
        <f>MONTH(CF[[#This Row],[Fecha]])</f>
        <v>1</v>
      </c>
      <c r="AI936">
        <f>WEEKNUM(CF[[#This Row],[Fecha]],2)</f>
        <v>1</v>
      </c>
      <c r="AJ936" s="25">
        <v>43101</v>
      </c>
      <c r="AK936" t="s">
        <v>106</v>
      </c>
      <c r="AL936" t="s">
        <v>88</v>
      </c>
      <c r="AM936" t="s">
        <v>129</v>
      </c>
      <c r="AN936">
        <v>16</v>
      </c>
      <c r="AO936">
        <v>3596.7799999999997</v>
      </c>
    </row>
    <row r="937" spans="33:41" x14ac:dyDescent="0.25">
      <c r="AG937">
        <f>YEAR(CF[[#This Row],[Fecha]])</f>
        <v>2018</v>
      </c>
      <c r="AH937">
        <f>MONTH(CF[[#This Row],[Fecha]])</f>
        <v>2</v>
      </c>
      <c r="AI937">
        <f>WEEKNUM(CF[[#This Row],[Fecha]],2)</f>
        <v>5</v>
      </c>
      <c r="AJ937" s="25">
        <v>43132</v>
      </c>
      <c r="AK937" t="s">
        <v>106</v>
      </c>
      <c r="AL937" t="s">
        <v>88</v>
      </c>
      <c r="AM937" t="s">
        <v>129</v>
      </c>
      <c r="AN937">
        <v>13</v>
      </c>
      <c r="AO937">
        <v>7341.94</v>
      </c>
    </row>
    <row r="938" spans="33:41" x14ac:dyDescent="0.25">
      <c r="AG938">
        <f>YEAR(CF[[#This Row],[Fecha]])</f>
        <v>2018</v>
      </c>
      <c r="AH938">
        <f>MONTH(CF[[#This Row],[Fecha]])</f>
        <v>3</v>
      </c>
      <c r="AI938">
        <f>WEEKNUM(CF[[#This Row],[Fecha]],2)</f>
        <v>9</v>
      </c>
      <c r="AJ938" s="25">
        <v>43160</v>
      </c>
      <c r="AK938" t="s">
        <v>106</v>
      </c>
      <c r="AL938" t="s">
        <v>88</v>
      </c>
      <c r="AM938" t="s">
        <v>129</v>
      </c>
      <c r="AN938">
        <v>14</v>
      </c>
      <c r="AO938">
        <v>4741.26</v>
      </c>
    </row>
    <row r="939" spans="33:41" x14ac:dyDescent="0.25">
      <c r="AG939">
        <f>YEAR(CF[[#This Row],[Fecha]])</f>
        <v>2018</v>
      </c>
      <c r="AH939">
        <f>MONTH(CF[[#This Row],[Fecha]])</f>
        <v>4</v>
      </c>
      <c r="AI939">
        <f>WEEKNUM(CF[[#This Row],[Fecha]],2)</f>
        <v>13</v>
      </c>
      <c r="AJ939" s="25">
        <v>43191</v>
      </c>
      <c r="AK939" t="s">
        <v>106</v>
      </c>
      <c r="AL939" t="s">
        <v>88</v>
      </c>
      <c r="AM939" t="s">
        <v>129</v>
      </c>
      <c r="AN939">
        <v>18</v>
      </c>
      <c r="AO939">
        <v>7671.7399999999989</v>
      </c>
    </row>
    <row r="940" spans="33:41" x14ac:dyDescent="0.25">
      <c r="AG940">
        <f>YEAR(CF[[#This Row],[Fecha]])</f>
        <v>2018</v>
      </c>
      <c r="AH940">
        <f>MONTH(CF[[#This Row],[Fecha]])</f>
        <v>5</v>
      </c>
      <c r="AI940">
        <f>WEEKNUM(CF[[#This Row],[Fecha]],2)</f>
        <v>18</v>
      </c>
      <c r="AJ940" s="25">
        <v>43221</v>
      </c>
      <c r="AK940" t="s">
        <v>106</v>
      </c>
      <c r="AL940" t="s">
        <v>88</v>
      </c>
      <c r="AM940" t="s">
        <v>129</v>
      </c>
      <c r="AN940">
        <v>14</v>
      </c>
      <c r="AO940">
        <v>2266.52</v>
      </c>
    </row>
    <row r="941" spans="33:41" x14ac:dyDescent="0.25">
      <c r="AG941">
        <f>YEAR(CF[[#This Row],[Fecha]])</f>
        <v>2018</v>
      </c>
      <c r="AH941">
        <f>MONTH(CF[[#This Row],[Fecha]])</f>
        <v>6</v>
      </c>
      <c r="AI941">
        <f>WEEKNUM(CF[[#This Row],[Fecha]],2)</f>
        <v>22</v>
      </c>
      <c r="AJ941" s="25">
        <v>43252</v>
      </c>
      <c r="AK941" t="s">
        <v>106</v>
      </c>
      <c r="AL941" t="s">
        <v>88</v>
      </c>
      <c r="AM941" t="s">
        <v>129</v>
      </c>
      <c r="AN941">
        <v>15</v>
      </c>
      <c r="AO941">
        <v>1878.6100000000001</v>
      </c>
    </row>
    <row r="942" spans="33:41" x14ac:dyDescent="0.25">
      <c r="AG942">
        <f>YEAR(CF[[#This Row],[Fecha]])</f>
        <v>2018</v>
      </c>
      <c r="AH942">
        <f>MONTH(CF[[#This Row],[Fecha]])</f>
        <v>7</v>
      </c>
      <c r="AI942">
        <f>WEEKNUM(CF[[#This Row],[Fecha]],2)</f>
        <v>26</v>
      </c>
      <c r="AJ942" s="25">
        <v>43282</v>
      </c>
      <c r="AK942" t="s">
        <v>106</v>
      </c>
      <c r="AL942" t="s">
        <v>88</v>
      </c>
      <c r="AM942" t="s">
        <v>129</v>
      </c>
      <c r="AN942">
        <v>16</v>
      </c>
      <c r="AO942">
        <v>3992.33</v>
      </c>
    </row>
    <row r="943" spans="33:41" x14ac:dyDescent="0.25">
      <c r="AG943">
        <f>YEAR(CF[[#This Row],[Fecha]])</f>
        <v>2018</v>
      </c>
      <c r="AH943">
        <f>MONTH(CF[[#This Row],[Fecha]])</f>
        <v>8</v>
      </c>
      <c r="AI943">
        <f>WEEKNUM(CF[[#This Row],[Fecha]],2)</f>
        <v>31</v>
      </c>
      <c r="AJ943" s="25">
        <v>43313</v>
      </c>
      <c r="AK943" t="s">
        <v>106</v>
      </c>
      <c r="AL943" t="s">
        <v>88</v>
      </c>
      <c r="AM943" t="s">
        <v>129</v>
      </c>
      <c r="AN943">
        <v>13</v>
      </c>
      <c r="AO943">
        <v>5699.0199999999995</v>
      </c>
    </row>
    <row r="944" spans="33:41" x14ac:dyDescent="0.25">
      <c r="AG944">
        <f>YEAR(CF[[#This Row],[Fecha]])</f>
        <v>2018</v>
      </c>
      <c r="AH944">
        <f>MONTH(CF[[#This Row],[Fecha]])</f>
        <v>9</v>
      </c>
      <c r="AI944">
        <f>WEEKNUM(CF[[#This Row],[Fecha]],2)</f>
        <v>35</v>
      </c>
      <c r="AJ944" s="25">
        <v>43344</v>
      </c>
      <c r="AK944" t="s">
        <v>106</v>
      </c>
      <c r="AL944" t="s">
        <v>88</v>
      </c>
      <c r="AM944" t="s">
        <v>129</v>
      </c>
      <c r="AN944">
        <v>11</v>
      </c>
      <c r="AO944">
        <v>7808.34</v>
      </c>
    </row>
    <row r="945" spans="33:41" x14ac:dyDescent="0.25">
      <c r="AG945">
        <f>YEAR(CF[[#This Row],[Fecha]])</f>
        <v>2018</v>
      </c>
      <c r="AH945">
        <f>MONTH(CF[[#This Row],[Fecha]])</f>
        <v>10</v>
      </c>
      <c r="AI945">
        <f>WEEKNUM(CF[[#This Row],[Fecha]],2)</f>
        <v>40</v>
      </c>
      <c r="AJ945" s="25">
        <v>43374</v>
      </c>
      <c r="AK945" t="s">
        <v>106</v>
      </c>
      <c r="AL945" t="s">
        <v>88</v>
      </c>
      <c r="AM945" t="s">
        <v>129</v>
      </c>
      <c r="AN945">
        <v>14</v>
      </c>
      <c r="AO945">
        <v>9627.41</v>
      </c>
    </row>
    <row r="946" spans="33:41" x14ac:dyDescent="0.25">
      <c r="AG946">
        <f>YEAR(CF[[#This Row],[Fecha]])</f>
        <v>2018</v>
      </c>
      <c r="AH946">
        <f>MONTH(CF[[#This Row],[Fecha]])</f>
        <v>11</v>
      </c>
      <c r="AI946">
        <f>WEEKNUM(CF[[#This Row],[Fecha]],2)</f>
        <v>44</v>
      </c>
      <c r="AJ946" s="25">
        <v>43405</v>
      </c>
      <c r="AK946" t="s">
        <v>106</v>
      </c>
      <c r="AL946" t="s">
        <v>88</v>
      </c>
      <c r="AM946" t="s">
        <v>129</v>
      </c>
      <c r="AN946">
        <v>12</v>
      </c>
      <c r="AO946">
        <v>2829.0999999999995</v>
      </c>
    </row>
    <row r="947" spans="33:41" x14ac:dyDescent="0.25">
      <c r="AG947">
        <f>YEAR(CF[[#This Row],[Fecha]])</f>
        <v>2018</v>
      </c>
      <c r="AH947">
        <f>MONTH(CF[[#This Row],[Fecha]])</f>
        <v>12</v>
      </c>
      <c r="AI947">
        <f>WEEKNUM(CF[[#This Row],[Fecha]],2)</f>
        <v>48</v>
      </c>
      <c r="AJ947" s="25">
        <v>43435</v>
      </c>
      <c r="AK947" t="s">
        <v>106</v>
      </c>
      <c r="AL947" t="s">
        <v>88</v>
      </c>
      <c r="AM947" t="s">
        <v>129</v>
      </c>
      <c r="AN947">
        <v>15</v>
      </c>
      <c r="AO947">
        <v>7529.6999999999989</v>
      </c>
    </row>
    <row r="948" spans="33:41" x14ac:dyDescent="0.25">
      <c r="AG948">
        <f>YEAR(CF[[#This Row],[Fecha]])</f>
        <v>2019</v>
      </c>
      <c r="AH948">
        <f>MONTH(CF[[#This Row],[Fecha]])</f>
        <v>1</v>
      </c>
      <c r="AI948">
        <f>WEEKNUM(CF[[#This Row],[Fecha]],2)</f>
        <v>1</v>
      </c>
      <c r="AJ948" s="25">
        <v>43466</v>
      </c>
      <c r="AK948" t="s">
        <v>106</v>
      </c>
      <c r="AL948" t="s">
        <v>88</v>
      </c>
      <c r="AM948" t="s">
        <v>129</v>
      </c>
      <c r="AN948">
        <v>13</v>
      </c>
      <c r="AO948">
        <v>8287.4</v>
      </c>
    </row>
    <row r="949" spans="33:41" x14ac:dyDescent="0.25">
      <c r="AG949">
        <f>YEAR(CF[[#This Row],[Fecha]])</f>
        <v>2019</v>
      </c>
      <c r="AH949">
        <f>MONTH(CF[[#This Row],[Fecha]])</f>
        <v>2</v>
      </c>
      <c r="AI949">
        <f>WEEKNUM(CF[[#This Row],[Fecha]],2)</f>
        <v>5</v>
      </c>
      <c r="AJ949" s="25">
        <v>43497</v>
      </c>
      <c r="AK949" t="s">
        <v>106</v>
      </c>
      <c r="AL949" t="s">
        <v>88</v>
      </c>
      <c r="AM949" t="s">
        <v>129</v>
      </c>
      <c r="AN949">
        <v>13</v>
      </c>
      <c r="AO949">
        <v>16125.119999999999</v>
      </c>
    </row>
    <row r="950" spans="33:41" x14ac:dyDescent="0.25">
      <c r="AG950">
        <f>YEAR(CF[[#This Row],[Fecha]])</f>
        <v>2019</v>
      </c>
      <c r="AH950">
        <f>MONTH(CF[[#This Row],[Fecha]])</f>
        <v>3</v>
      </c>
      <c r="AI950">
        <f>WEEKNUM(CF[[#This Row],[Fecha]],2)</f>
        <v>9</v>
      </c>
      <c r="AJ950" s="25">
        <v>43525</v>
      </c>
      <c r="AK950" t="s">
        <v>106</v>
      </c>
      <c r="AL950" t="s">
        <v>88</v>
      </c>
      <c r="AM950" t="s">
        <v>129</v>
      </c>
      <c r="AN950">
        <v>16</v>
      </c>
      <c r="AO950">
        <v>30899.510000000002</v>
      </c>
    </row>
    <row r="951" spans="33:41" x14ac:dyDescent="0.25">
      <c r="AG951">
        <f>YEAR(CF[[#This Row],[Fecha]])</f>
        <v>2019</v>
      </c>
      <c r="AH951">
        <f>MONTH(CF[[#This Row],[Fecha]])</f>
        <v>4</v>
      </c>
      <c r="AI951">
        <f>WEEKNUM(CF[[#This Row],[Fecha]],2)</f>
        <v>14</v>
      </c>
      <c r="AJ951" s="25">
        <v>43556</v>
      </c>
      <c r="AK951" t="s">
        <v>106</v>
      </c>
      <c r="AL951" t="s">
        <v>88</v>
      </c>
      <c r="AM951" t="s">
        <v>129</v>
      </c>
      <c r="AN951">
        <v>16</v>
      </c>
      <c r="AO951">
        <v>24605.969999999998</v>
      </c>
    </row>
    <row r="952" spans="33:41" x14ac:dyDescent="0.25">
      <c r="AG952">
        <f>YEAR(CF[[#This Row],[Fecha]])</f>
        <v>2019</v>
      </c>
      <c r="AH952">
        <f>MONTH(CF[[#This Row],[Fecha]])</f>
        <v>5</v>
      </c>
      <c r="AI952">
        <f>WEEKNUM(CF[[#This Row],[Fecha]],2)</f>
        <v>18</v>
      </c>
      <c r="AJ952" s="25">
        <v>43586</v>
      </c>
      <c r="AK952" t="s">
        <v>106</v>
      </c>
      <c r="AL952" t="s">
        <v>88</v>
      </c>
      <c r="AM952" t="s">
        <v>129</v>
      </c>
      <c r="AN952">
        <v>12</v>
      </c>
      <c r="AO952">
        <v>23193.360000000001</v>
      </c>
    </row>
    <row r="953" spans="33:41" x14ac:dyDescent="0.25">
      <c r="AG953">
        <f>YEAR(CF[[#This Row],[Fecha]])</f>
        <v>2019</v>
      </c>
      <c r="AH953">
        <f>MONTH(CF[[#This Row],[Fecha]])</f>
        <v>6</v>
      </c>
      <c r="AI953">
        <f>WEEKNUM(CF[[#This Row],[Fecha]],2)</f>
        <v>22</v>
      </c>
      <c r="AJ953" s="25">
        <v>43617</v>
      </c>
      <c r="AK953" t="s">
        <v>106</v>
      </c>
      <c r="AL953" t="s">
        <v>88</v>
      </c>
      <c r="AM953" t="s">
        <v>129</v>
      </c>
      <c r="AN953">
        <v>12</v>
      </c>
      <c r="AO953">
        <v>23916.99</v>
      </c>
    </row>
    <row r="954" spans="33:41" x14ac:dyDescent="0.25">
      <c r="AG954">
        <f>YEAR(CF[[#This Row],[Fecha]])</f>
        <v>2019</v>
      </c>
      <c r="AH954">
        <f>MONTH(CF[[#This Row],[Fecha]])</f>
        <v>7</v>
      </c>
      <c r="AI954">
        <f>WEEKNUM(CF[[#This Row],[Fecha]],2)</f>
        <v>27</v>
      </c>
      <c r="AJ954" s="25">
        <v>43647</v>
      </c>
      <c r="AK954" t="s">
        <v>106</v>
      </c>
      <c r="AL954" t="s">
        <v>88</v>
      </c>
      <c r="AM954" t="s">
        <v>129</v>
      </c>
      <c r="AN954">
        <v>17</v>
      </c>
      <c r="AO954">
        <v>22700.109999999997</v>
      </c>
    </row>
    <row r="955" spans="33:41" x14ac:dyDescent="0.25">
      <c r="AG955">
        <f>YEAR(CF[[#This Row],[Fecha]])</f>
        <v>2019</v>
      </c>
      <c r="AH955">
        <f>MONTH(CF[[#This Row],[Fecha]])</f>
        <v>8</v>
      </c>
      <c r="AI955">
        <f>WEEKNUM(CF[[#This Row],[Fecha]],2)</f>
        <v>31</v>
      </c>
      <c r="AJ955" s="25">
        <v>43678</v>
      </c>
      <c r="AK955" t="s">
        <v>106</v>
      </c>
      <c r="AL955" t="s">
        <v>88</v>
      </c>
      <c r="AM955" t="s">
        <v>129</v>
      </c>
      <c r="AN955">
        <v>12</v>
      </c>
      <c r="AO955">
        <v>6155.48</v>
      </c>
    </row>
    <row r="956" spans="33:41" x14ac:dyDescent="0.25">
      <c r="AG956">
        <f>YEAR(CF[[#This Row],[Fecha]])</f>
        <v>2019</v>
      </c>
      <c r="AH956">
        <f>MONTH(CF[[#This Row],[Fecha]])</f>
        <v>9</v>
      </c>
      <c r="AI956">
        <f>WEEKNUM(CF[[#This Row],[Fecha]],2)</f>
        <v>35</v>
      </c>
      <c r="AJ956" s="25">
        <v>43709</v>
      </c>
      <c r="AK956" t="s">
        <v>106</v>
      </c>
      <c r="AL956" t="s">
        <v>88</v>
      </c>
      <c r="AM956" t="s">
        <v>129</v>
      </c>
      <c r="AN956">
        <v>12</v>
      </c>
      <c r="AO956">
        <v>7502.2499999999991</v>
      </c>
    </row>
    <row r="957" spans="33:41" x14ac:dyDescent="0.25">
      <c r="AG957">
        <f>YEAR(CF[[#This Row],[Fecha]])</f>
        <v>2019</v>
      </c>
      <c r="AH957">
        <f>MONTH(CF[[#This Row],[Fecha]])</f>
        <v>10</v>
      </c>
      <c r="AI957">
        <f>WEEKNUM(CF[[#This Row],[Fecha]],2)</f>
        <v>40</v>
      </c>
      <c r="AJ957" s="25">
        <v>43739</v>
      </c>
      <c r="AK957" t="s">
        <v>106</v>
      </c>
      <c r="AL957" t="s">
        <v>88</v>
      </c>
      <c r="AM957" t="s">
        <v>129</v>
      </c>
      <c r="AN957">
        <v>16</v>
      </c>
      <c r="AO957">
        <v>2676.9300000000003</v>
      </c>
    </row>
    <row r="958" spans="33:41" x14ac:dyDescent="0.25">
      <c r="AG958">
        <f>YEAR(CF[[#This Row],[Fecha]])</f>
        <v>2019</v>
      </c>
      <c r="AH958">
        <f>MONTH(CF[[#This Row],[Fecha]])</f>
        <v>11</v>
      </c>
      <c r="AI958">
        <f>WEEKNUM(CF[[#This Row],[Fecha]],2)</f>
        <v>44</v>
      </c>
      <c r="AJ958" s="25">
        <v>43770</v>
      </c>
      <c r="AK958" t="s">
        <v>106</v>
      </c>
      <c r="AL958" t="s">
        <v>88</v>
      </c>
      <c r="AM958" t="s">
        <v>129</v>
      </c>
      <c r="AN958">
        <v>13</v>
      </c>
      <c r="AO958">
        <v>7933.67</v>
      </c>
    </row>
    <row r="959" spans="33:41" x14ac:dyDescent="0.25">
      <c r="AG959">
        <f>YEAR(CF[[#This Row],[Fecha]])</f>
        <v>2019</v>
      </c>
      <c r="AH959">
        <f>MONTH(CF[[#This Row],[Fecha]])</f>
        <v>12</v>
      </c>
      <c r="AI959">
        <f>WEEKNUM(CF[[#This Row],[Fecha]],2)</f>
        <v>48</v>
      </c>
      <c r="AJ959" s="25">
        <v>43800</v>
      </c>
      <c r="AK959" t="s">
        <v>106</v>
      </c>
      <c r="AL959" t="s">
        <v>88</v>
      </c>
      <c r="AM959" t="s">
        <v>129</v>
      </c>
      <c r="AN959">
        <v>12</v>
      </c>
      <c r="AO959">
        <v>4473.2</v>
      </c>
    </row>
    <row r="960" spans="33:41" x14ac:dyDescent="0.25">
      <c r="AG960">
        <f>YEAR(CF[[#This Row],[Fecha]])</f>
        <v>2020</v>
      </c>
      <c r="AH960">
        <f>MONTH(CF[[#This Row],[Fecha]])</f>
        <v>1</v>
      </c>
      <c r="AI960">
        <f>WEEKNUM(CF[[#This Row],[Fecha]],2)</f>
        <v>1</v>
      </c>
      <c r="AJ960" s="25">
        <v>43831</v>
      </c>
      <c r="AK960" t="s">
        <v>106</v>
      </c>
      <c r="AL960" t="s">
        <v>88</v>
      </c>
      <c r="AM960" t="s">
        <v>129</v>
      </c>
      <c r="AN960">
        <v>16</v>
      </c>
      <c r="AO960">
        <v>2950.75</v>
      </c>
    </row>
    <row r="961" spans="33:41" x14ac:dyDescent="0.25">
      <c r="AG961">
        <f>YEAR(CF[[#This Row],[Fecha]])</f>
        <v>2020</v>
      </c>
      <c r="AH961">
        <f>MONTH(CF[[#This Row],[Fecha]])</f>
        <v>2</v>
      </c>
      <c r="AI961">
        <f>WEEKNUM(CF[[#This Row],[Fecha]],2)</f>
        <v>5</v>
      </c>
      <c r="AJ961" s="25">
        <v>43862</v>
      </c>
      <c r="AK961" t="s">
        <v>106</v>
      </c>
      <c r="AL961" t="s">
        <v>88</v>
      </c>
      <c r="AM961" t="s">
        <v>129</v>
      </c>
      <c r="AN961">
        <v>15</v>
      </c>
      <c r="AO961">
        <v>12697.289999999999</v>
      </c>
    </row>
    <row r="962" spans="33:41" x14ac:dyDescent="0.25">
      <c r="AG962">
        <f>YEAR(CF[[#This Row],[Fecha]])</f>
        <v>2020</v>
      </c>
      <c r="AH962">
        <f>MONTH(CF[[#This Row],[Fecha]])</f>
        <v>3</v>
      </c>
      <c r="AI962">
        <f>WEEKNUM(CF[[#This Row],[Fecha]],2)</f>
        <v>9</v>
      </c>
      <c r="AJ962" s="25">
        <v>43891</v>
      </c>
      <c r="AK962" t="s">
        <v>106</v>
      </c>
      <c r="AL962" t="s">
        <v>88</v>
      </c>
      <c r="AM962" t="s">
        <v>129</v>
      </c>
      <c r="AN962">
        <v>18</v>
      </c>
      <c r="AO962">
        <v>4548.46</v>
      </c>
    </row>
    <row r="963" spans="33:41" x14ac:dyDescent="0.25">
      <c r="AG963">
        <f>YEAR(CF[[#This Row],[Fecha]])</f>
        <v>2020</v>
      </c>
      <c r="AH963">
        <f>MONTH(CF[[#This Row],[Fecha]])</f>
        <v>4</v>
      </c>
      <c r="AI963">
        <f>WEEKNUM(CF[[#This Row],[Fecha]],2)</f>
        <v>14</v>
      </c>
      <c r="AJ963" s="25">
        <v>43922</v>
      </c>
      <c r="AK963" t="s">
        <v>106</v>
      </c>
      <c r="AL963" t="s">
        <v>88</v>
      </c>
      <c r="AM963" t="s">
        <v>129</v>
      </c>
      <c r="AN963">
        <v>13</v>
      </c>
      <c r="AO963">
        <v>6879.94</v>
      </c>
    </row>
    <row r="964" spans="33:41" x14ac:dyDescent="0.25">
      <c r="AG964">
        <f>YEAR(CF[[#This Row],[Fecha]])</f>
        <v>2020</v>
      </c>
      <c r="AH964">
        <f>MONTH(CF[[#This Row],[Fecha]])</f>
        <v>5</v>
      </c>
      <c r="AI964">
        <f>WEEKNUM(CF[[#This Row],[Fecha]],2)</f>
        <v>18</v>
      </c>
      <c r="AJ964" s="25">
        <v>43952</v>
      </c>
      <c r="AK964" t="s">
        <v>106</v>
      </c>
      <c r="AL964" t="s">
        <v>88</v>
      </c>
      <c r="AM964" t="s">
        <v>129</v>
      </c>
      <c r="AN964">
        <v>15</v>
      </c>
      <c r="AO964">
        <v>12291.560000000001</v>
      </c>
    </row>
    <row r="965" spans="33:41" x14ac:dyDescent="0.25">
      <c r="AG965">
        <f>YEAR(CF[[#This Row],[Fecha]])</f>
        <v>2020</v>
      </c>
      <c r="AH965">
        <f>MONTH(CF[[#This Row],[Fecha]])</f>
        <v>6</v>
      </c>
      <c r="AI965">
        <f>WEEKNUM(CF[[#This Row],[Fecha]],2)</f>
        <v>23</v>
      </c>
      <c r="AJ965" s="25">
        <v>43983</v>
      </c>
      <c r="AK965" t="s">
        <v>106</v>
      </c>
      <c r="AL965" t="s">
        <v>88</v>
      </c>
      <c r="AM965" t="s">
        <v>129</v>
      </c>
      <c r="AN965">
        <v>16</v>
      </c>
      <c r="AO965">
        <v>3462.79</v>
      </c>
    </row>
    <row r="966" spans="33:41" x14ac:dyDescent="0.25">
      <c r="AG966">
        <f>YEAR(CF[[#This Row],[Fecha]])</f>
        <v>2020</v>
      </c>
      <c r="AH966">
        <f>MONTH(CF[[#This Row],[Fecha]])</f>
        <v>7</v>
      </c>
      <c r="AI966">
        <f>WEEKNUM(CF[[#This Row],[Fecha]],2)</f>
        <v>27</v>
      </c>
      <c r="AJ966" s="25">
        <v>44013</v>
      </c>
      <c r="AK966" t="s">
        <v>106</v>
      </c>
      <c r="AL966" t="s">
        <v>88</v>
      </c>
      <c r="AM966" t="s">
        <v>129</v>
      </c>
      <c r="AN966">
        <v>14</v>
      </c>
      <c r="AO966">
        <v>4838.2900000000009</v>
      </c>
    </row>
    <row r="967" spans="33:41" x14ac:dyDescent="0.25">
      <c r="AG967">
        <f>YEAR(CF[[#This Row],[Fecha]])</f>
        <v>2020</v>
      </c>
      <c r="AH967">
        <f>MONTH(CF[[#This Row],[Fecha]])</f>
        <v>8</v>
      </c>
      <c r="AI967">
        <f>WEEKNUM(CF[[#This Row],[Fecha]],2)</f>
        <v>31</v>
      </c>
      <c r="AJ967" s="25">
        <v>44044</v>
      </c>
      <c r="AK967" t="s">
        <v>106</v>
      </c>
      <c r="AL967" t="s">
        <v>88</v>
      </c>
      <c r="AM967" t="s">
        <v>129</v>
      </c>
      <c r="AN967">
        <v>12</v>
      </c>
      <c r="AO967">
        <v>5880.16</v>
      </c>
    </row>
    <row r="968" spans="33:41" x14ac:dyDescent="0.25">
      <c r="AG968">
        <f>YEAR(CF[[#This Row],[Fecha]])</f>
        <v>2020</v>
      </c>
      <c r="AH968">
        <f>MONTH(CF[[#This Row],[Fecha]])</f>
        <v>9</v>
      </c>
      <c r="AI968">
        <f>WEEKNUM(CF[[#This Row],[Fecha]],2)</f>
        <v>36</v>
      </c>
      <c r="AJ968" s="25">
        <v>44075</v>
      </c>
      <c r="AK968" t="s">
        <v>106</v>
      </c>
      <c r="AL968" t="s">
        <v>88</v>
      </c>
      <c r="AM968" t="s">
        <v>129</v>
      </c>
      <c r="AN968">
        <v>16</v>
      </c>
      <c r="AO968">
        <v>12359.04</v>
      </c>
    </row>
    <row r="969" spans="33:41" x14ac:dyDescent="0.25">
      <c r="AG969">
        <f>YEAR(CF[[#This Row],[Fecha]])</f>
        <v>2020</v>
      </c>
      <c r="AH969">
        <f>MONTH(CF[[#This Row],[Fecha]])</f>
        <v>10</v>
      </c>
      <c r="AI969">
        <f>WEEKNUM(CF[[#This Row],[Fecha]],2)</f>
        <v>40</v>
      </c>
      <c r="AJ969" s="25">
        <v>44105</v>
      </c>
      <c r="AK969" t="s">
        <v>106</v>
      </c>
      <c r="AL969" t="s">
        <v>88</v>
      </c>
      <c r="AM969" t="s">
        <v>129</v>
      </c>
      <c r="AN969">
        <v>11</v>
      </c>
      <c r="AO969">
        <v>7700.7999999999993</v>
      </c>
    </row>
    <row r="970" spans="33:41" x14ac:dyDescent="0.25">
      <c r="AG970">
        <f>YEAR(CF[[#This Row],[Fecha]])</f>
        <v>2020</v>
      </c>
      <c r="AH970">
        <f>MONTH(CF[[#This Row],[Fecha]])</f>
        <v>11</v>
      </c>
      <c r="AI970">
        <f>WEEKNUM(CF[[#This Row],[Fecha]],2)</f>
        <v>44</v>
      </c>
      <c r="AJ970" s="25">
        <v>44136</v>
      </c>
      <c r="AK970" t="s">
        <v>106</v>
      </c>
      <c r="AL970" t="s">
        <v>88</v>
      </c>
      <c r="AM970" t="s">
        <v>129</v>
      </c>
      <c r="AN970">
        <v>8</v>
      </c>
      <c r="AO970">
        <v>4275.59</v>
      </c>
    </row>
    <row r="971" spans="33:41" x14ac:dyDescent="0.25">
      <c r="AG971">
        <f>YEAR(CF[[#This Row],[Fecha]])</f>
        <v>2020</v>
      </c>
      <c r="AH971">
        <f>MONTH(CF[[#This Row],[Fecha]])</f>
        <v>12</v>
      </c>
      <c r="AI971">
        <f>WEEKNUM(CF[[#This Row],[Fecha]],2)</f>
        <v>49</v>
      </c>
      <c r="AJ971" s="25">
        <v>44166</v>
      </c>
      <c r="AK971" t="s">
        <v>106</v>
      </c>
      <c r="AL971" t="s">
        <v>88</v>
      </c>
      <c r="AM971" t="s">
        <v>129</v>
      </c>
      <c r="AN971">
        <v>17</v>
      </c>
      <c r="AO971">
        <v>9211.6600000000017</v>
      </c>
    </row>
    <row r="972" spans="33:41" x14ac:dyDescent="0.25">
      <c r="AG972">
        <f>YEAR(CF[[#This Row],[Fecha]])</f>
        <v>2018</v>
      </c>
      <c r="AH972">
        <f>MONTH(CF[[#This Row],[Fecha]])</f>
        <v>1</v>
      </c>
      <c r="AI972">
        <f>WEEKNUM(CF[[#This Row],[Fecha]],2)</f>
        <v>1</v>
      </c>
      <c r="AJ972" s="25">
        <v>43101</v>
      </c>
      <c r="AK972" t="s">
        <v>106</v>
      </c>
      <c r="AL972" t="s">
        <v>90</v>
      </c>
      <c r="AM972" t="s">
        <v>129</v>
      </c>
      <c r="AN972">
        <v>37</v>
      </c>
      <c r="AO972">
        <v>8112.88</v>
      </c>
    </row>
    <row r="973" spans="33:41" x14ac:dyDescent="0.25">
      <c r="AG973">
        <f>YEAR(CF[[#This Row],[Fecha]])</f>
        <v>2018</v>
      </c>
      <c r="AH973">
        <f>MONTH(CF[[#This Row],[Fecha]])</f>
        <v>2</v>
      </c>
      <c r="AI973">
        <f>WEEKNUM(CF[[#This Row],[Fecha]],2)</f>
        <v>5</v>
      </c>
      <c r="AJ973" s="25">
        <v>43132</v>
      </c>
      <c r="AK973" t="s">
        <v>106</v>
      </c>
      <c r="AL973" t="s">
        <v>90</v>
      </c>
      <c r="AM973" t="s">
        <v>129</v>
      </c>
      <c r="AN973">
        <v>28.990000000000002</v>
      </c>
      <c r="AO973">
        <v>9215.9</v>
      </c>
    </row>
    <row r="974" spans="33:41" x14ac:dyDescent="0.25">
      <c r="AG974">
        <f>YEAR(CF[[#This Row],[Fecha]])</f>
        <v>2018</v>
      </c>
      <c r="AH974">
        <f>MONTH(CF[[#This Row],[Fecha]])</f>
        <v>3</v>
      </c>
      <c r="AI974">
        <f>WEEKNUM(CF[[#This Row],[Fecha]],2)</f>
        <v>9</v>
      </c>
      <c r="AJ974" s="25">
        <v>43160</v>
      </c>
      <c r="AK974" t="s">
        <v>106</v>
      </c>
      <c r="AL974" t="s">
        <v>90</v>
      </c>
      <c r="AM974" t="s">
        <v>129</v>
      </c>
      <c r="AN974">
        <v>30</v>
      </c>
      <c r="AO974">
        <v>9537.51</v>
      </c>
    </row>
    <row r="975" spans="33:41" x14ac:dyDescent="0.25">
      <c r="AG975">
        <f>YEAR(CF[[#This Row],[Fecha]])</f>
        <v>2018</v>
      </c>
      <c r="AH975">
        <f>MONTH(CF[[#This Row],[Fecha]])</f>
        <v>4</v>
      </c>
      <c r="AI975">
        <f>WEEKNUM(CF[[#This Row],[Fecha]],2)</f>
        <v>13</v>
      </c>
      <c r="AJ975" s="25">
        <v>43191</v>
      </c>
      <c r="AK975" t="s">
        <v>106</v>
      </c>
      <c r="AL975" t="s">
        <v>90</v>
      </c>
      <c r="AM975" t="s">
        <v>129</v>
      </c>
      <c r="AN975">
        <v>37</v>
      </c>
      <c r="AO975">
        <v>21464.929999999997</v>
      </c>
    </row>
    <row r="976" spans="33:41" x14ac:dyDescent="0.25">
      <c r="AG976">
        <f>YEAR(CF[[#This Row],[Fecha]])</f>
        <v>2018</v>
      </c>
      <c r="AH976">
        <f>MONTH(CF[[#This Row],[Fecha]])</f>
        <v>5</v>
      </c>
      <c r="AI976">
        <f>WEEKNUM(CF[[#This Row],[Fecha]],2)</f>
        <v>18</v>
      </c>
      <c r="AJ976" s="25">
        <v>43221</v>
      </c>
      <c r="AK976" t="s">
        <v>106</v>
      </c>
      <c r="AL976" t="s">
        <v>90</v>
      </c>
      <c r="AM976" t="s">
        <v>129</v>
      </c>
      <c r="AN976">
        <v>27</v>
      </c>
      <c r="AO976">
        <v>4607.46</v>
      </c>
    </row>
    <row r="977" spans="33:41" x14ac:dyDescent="0.25">
      <c r="AG977">
        <f>YEAR(CF[[#This Row],[Fecha]])</f>
        <v>2018</v>
      </c>
      <c r="AH977">
        <f>MONTH(CF[[#This Row],[Fecha]])</f>
        <v>6</v>
      </c>
      <c r="AI977">
        <f>WEEKNUM(CF[[#This Row],[Fecha]],2)</f>
        <v>22</v>
      </c>
      <c r="AJ977" s="25">
        <v>43252</v>
      </c>
      <c r="AK977" t="s">
        <v>106</v>
      </c>
      <c r="AL977" t="s">
        <v>90</v>
      </c>
      <c r="AM977" t="s">
        <v>129</v>
      </c>
      <c r="AN977">
        <v>28</v>
      </c>
      <c r="AO977">
        <v>7842.6900000000005</v>
      </c>
    </row>
    <row r="978" spans="33:41" x14ac:dyDescent="0.25">
      <c r="AG978">
        <f>YEAR(CF[[#This Row],[Fecha]])</f>
        <v>2018</v>
      </c>
      <c r="AH978">
        <f>MONTH(CF[[#This Row],[Fecha]])</f>
        <v>7</v>
      </c>
      <c r="AI978">
        <f>WEEKNUM(CF[[#This Row],[Fecha]],2)</f>
        <v>26</v>
      </c>
      <c r="AJ978" s="25">
        <v>43282</v>
      </c>
      <c r="AK978" t="s">
        <v>106</v>
      </c>
      <c r="AL978" t="s">
        <v>90</v>
      </c>
      <c r="AM978" t="s">
        <v>129</v>
      </c>
      <c r="AN978">
        <v>35</v>
      </c>
      <c r="AO978">
        <v>8250.73</v>
      </c>
    </row>
    <row r="979" spans="33:41" x14ac:dyDescent="0.25">
      <c r="AG979">
        <f>YEAR(CF[[#This Row],[Fecha]])</f>
        <v>2018</v>
      </c>
      <c r="AH979">
        <f>MONTH(CF[[#This Row],[Fecha]])</f>
        <v>8</v>
      </c>
      <c r="AI979">
        <f>WEEKNUM(CF[[#This Row],[Fecha]],2)</f>
        <v>31</v>
      </c>
      <c r="AJ979" s="25">
        <v>43313</v>
      </c>
      <c r="AK979" t="s">
        <v>106</v>
      </c>
      <c r="AL979" t="s">
        <v>90</v>
      </c>
      <c r="AM979" t="s">
        <v>129</v>
      </c>
      <c r="AN979">
        <v>24</v>
      </c>
      <c r="AO979">
        <v>10273.739999999998</v>
      </c>
    </row>
    <row r="980" spans="33:41" x14ac:dyDescent="0.25">
      <c r="AG980">
        <f>YEAR(CF[[#This Row],[Fecha]])</f>
        <v>2018</v>
      </c>
      <c r="AH980">
        <f>MONTH(CF[[#This Row],[Fecha]])</f>
        <v>9</v>
      </c>
      <c r="AI980">
        <f>WEEKNUM(CF[[#This Row],[Fecha]],2)</f>
        <v>35</v>
      </c>
      <c r="AJ980" s="25">
        <v>43344</v>
      </c>
      <c r="AK980" t="s">
        <v>106</v>
      </c>
      <c r="AL980" t="s">
        <v>90</v>
      </c>
      <c r="AM980" t="s">
        <v>129</v>
      </c>
      <c r="AN980">
        <v>25</v>
      </c>
      <c r="AO980">
        <v>17006.18</v>
      </c>
    </row>
    <row r="981" spans="33:41" x14ac:dyDescent="0.25">
      <c r="AG981">
        <f>YEAR(CF[[#This Row],[Fecha]])</f>
        <v>2018</v>
      </c>
      <c r="AH981">
        <f>MONTH(CF[[#This Row],[Fecha]])</f>
        <v>10</v>
      </c>
      <c r="AI981">
        <f>WEEKNUM(CF[[#This Row],[Fecha]],2)</f>
        <v>40</v>
      </c>
      <c r="AJ981" s="25">
        <v>43374</v>
      </c>
      <c r="AK981" t="s">
        <v>106</v>
      </c>
      <c r="AL981" t="s">
        <v>90</v>
      </c>
      <c r="AM981" t="s">
        <v>129</v>
      </c>
      <c r="AN981">
        <v>31</v>
      </c>
      <c r="AO981">
        <v>19976.93</v>
      </c>
    </row>
    <row r="982" spans="33:41" x14ac:dyDescent="0.25">
      <c r="AG982">
        <f>YEAR(CF[[#This Row],[Fecha]])</f>
        <v>2018</v>
      </c>
      <c r="AH982">
        <f>MONTH(CF[[#This Row],[Fecha]])</f>
        <v>11</v>
      </c>
      <c r="AI982">
        <f>WEEKNUM(CF[[#This Row],[Fecha]],2)</f>
        <v>44</v>
      </c>
      <c r="AJ982" s="25">
        <v>43405</v>
      </c>
      <c r="AK982" t="s">
        <v>106</v>
      </c>
      <c r="AL982" t="s">
        <v>90</v>
      </c>
      <c r="AM982" t="s">
        <v>129</v>
      </c>
      <c r="AN982">
        <v>25</v>
      </c>
      <c r="AO982">
        <v>11015.439999999999</v>
      </c>
    </row>
    <row r="983" spans="33:41" x14ac:dyDescent="0.25">
      <c r="AG983">
        <f>YEAR(CF[[#This Row],[Fecha]])</f>
        <v>2018</v>
      </c>
      <c r="AH983">
        <f>MONTH(CF[[#This Row],[Fecha]])</f>
        <v>12</v>
      </c>
      <c r="AI983">
        <f>WEEKNUM(CF[[#This Row],[Fecha]],2)</f>
        <v>48</v>
      </c>
      <c r="AJ983" s="25">
        <v>43435</v>
      </c>
      <c r="AK983" t="s">
        <v>106</v>
      </c>
      <c r="AL983" t="s">
        <v>90</v>
      </c>
      <c r="AM983" t="s">
        <v>129</v>
      </c>
      <c r="AN983">
        <v>32</v>
      </c>
      <c r="AO983">
        <v>17867.919999999998</v>
      </c>
    </row>
    <row r="984" spans="33:41" x14ac:dyDescent="0.25">
      <c r="AG984">
        <f>YEAR(CF[[#This Row],[Fecha]])</f>
        <v>2019</v>
      </c>
      <c r="AH984">
        <f>MONTH(CF[[#This Row],[Fecha]])</f>
        <v>1</v>
      </c>
      <c r="AI984">
        <f>WEEKNUM(CF[[#This Row],[Fecha]],2)</f>
        <v>1</v>
      </c>
      <c r="AJ984" s="25">
        <v>43466</v>
      </c>
      <c r="AK984" t="s">
        <v>106</v>
      </c>
      <c r="AL984" t="s">
        <v>90</v>
      </c>
      <c r="AM984" t="s">
        <v>129</v>
      </c>
      <c r="AN984">
        <v>26</v>
      </c>
      <c r="AO984">
        <v>11613.33</v>
      </c>
    </row>
    <row r="985" spans="33:41" x14ac:dyDescent="0.25">
      <c r="AG985">
        <f>YEAR(CF[[#This Row],[Fecha]])</f>
        <v>2019</v>
      </c>
      <c r="AH985">
        <f>MONTH(CF[[#This Row],[Fecha]])</f>
        <v>2</v>
      </c>
      <c r="AI985">
        <f>WEEKNUM(CF[[#This Row],[Fecha]],2)</f>
        <v>5</v>
      </c>
      <c r="AJ985" s="25">
        <v>43497</v>
      </c>
      <c r="AK985" t="s">
        <v>106</v>
      </c>
      <c r="AL985" t="s">
        <v>90</v>
      </c>
      <c r="AM985" t="s">
        <v>129</v>
      </c>
      <c r="AN985">
        <v>28</v>
      </c>
      <c r="AO985">
        <v>33671.800000000003</v>
      </c>
    </row>
    <row r="986" spans="33:41" x14ac:dyDescent="0.25">
      <c r="AG986">
        <f>YEAR(CF[[#This Row],[Fecha]])</f>
        <v>2019</v>
      </c>
      <c r="AH986">
        <f>MONTH(CF[[#This Row],[Fecha]])</f>
        <v>3</v>
      </c>
      <c r="AI986">
        <f>WEEKNUM(CF[[#This Row],[Fecha]],2)</f>
        <v>9</v>
      </c>
      <c r="AJ986" s="25">
        <v>43525</v>
      </c>
      <c r="AK986" t="s">
        <v>106</v>
      </c>
      <c r="AL986" t="s">
        <v>90</v>
      </c>
      <c r="AM986" t="s">
        <v>129</v>
      </c>
      <c r="AN986">
        <v>28</v>
      </c>
      <c r="AO986">
        <v>35909.58</v>
      </c>
    </row>
    <row r="987" spans="33:41" x14ac:dyDescent="0.25">
      <c r="AG987">
        <f>YEAR(CF[[#This Row],[Fecha]])</f>
        <v>2019</v>
      </c>
      <c r="AH987">
        <f>MONTH(CF[[#This Row],[Fecha]])</f>
        <v>4</v>
      </c>
      <c r="AI987">
        <f>WEEKNUM(CF[[#This Row],[Fecha]],2)</f>
        <v>14</v>
      </c>
      <c r="AJ987" s="25">
        <v>43556</v>
      </c>
      <c r="AK987" t="s">
        <v>106</v>
      </c>
      <c r="AL987" t="s">
        <v>90</v>
      </c>
      <c r="AM987" t="s">
        <v>129</v>
      </c>
      <c r="AN987">
        <v>38</v>
      </c>
      <c r="AO987">
        <v>64829.81</v>
      </c>
    </row>
    <row r="988" spans="33:41" x14ac:dyDescent="0.25">
      <c r="AG988">
        <f>YEAR(CF[[#This Row],[Fecha]])</f>
        <v>2019</v>
      </c>
      <c r="AH988">
        <f>MONTH(CF[[#This Row],[Fecha]])</f>
        <v>5</v>
      </c>
      <c r="AI988">
        <f>WEEKNUM(CF[[#This Row],[Fecha]],2)</f>
        <v>18</v>
      </c>
      <c r="AJ988" s="25">
        <v>43586</v>
      </c>
      <c r="AK988" t="s">
        <v>106</v>
      </c>
      <c r="AL988" t="s">
        <v>90</v>
      </c>
      <c r="AM988" t="s">
        <v>129</v>
      </c>
      <c r="AN988">
        <v>28</v>
      </c>
      <c r="AO988">
        <v>47483.11</v>
      </c>
    </row>
    <row r="989" spans="33:41" x14ac:dyDescent="0.25">
      <c r="AG989">
        <f>YEAR(CF[[#This Row],[Fecha]])</f>
        <v>2019</v>
      </c>
      <c r="AH989">
        <f>MONTH(CF[[#This Row],[Fecha]])</f>
        <v>6</v>
      </c>
      <c r="AI989">
        <f>WEEKNUM(CF[[#This Row],[Fecha]],2)</f>
        <v>22</v>
      </c>
      <c r="AJ989" s="25">
        <v>43617</v>
      </c>
      <c r="AK989" t="s">
        <v>106</v>
      </c>
      <c r="AL989" t="s">
        <v>90</v>
      </c>
      <c r="AM989" t="s">
        <v>129</v>
      </c>
      <c r="AN989">
        <v>28</v>
      </c>
      <c r="AO989">
        <v>42943.279999999992</v>
      </c>
    </row>
    <row r="990" spans="33:41" x14ac:dyDescent="0.25">
      <c r="AG990">
        <f>YEAR(CF[[#This Row],[Fecha]])</f>
        <v>2019</v>
      </c>
      <c r="AH990">
        <f>MONTH(CF[[#This Row],[Fecha]])</f>
        <v>7</v>
      </c>
      <c r="AI990">
        <f>WEEKNUM(CF[[#This Row],[Fecha]],2)</f>
        <v>27</v>
      </c>
      <c r="AJ990" s="25">
        <v>43647</v>
      </c>
      <c r="AK990" t="s">
        <v>106</v>
      </c>
      <c r="AL990" t="s">
        <v>90</v>
      </c>
      <c r="AM990" t="s">
        <v>129</v>
      </c>
      <c r="AN990">
        <v>37</v>
      </c>
      <c r="AO990">
        <v>41381.82</v>
      </c>
    </row>
    <row r="991" spans="33:41" x14ac:dyDescent="0.25">
      <c r="AG991">
        <f>YEAR(CF[[#This Row],[Fecha]])</f>
        <v>2019</v>
      </c>
      <c r="AH991">
        <f>MONTH(CF[[#This Row],[Fecha]])</f>
        <v>8</v>
      </c>
      <c r="AI991">
        <f>WEEKNUM(CF[[#This Row],[Fecha]],2)</f>
        <v>31</v>
      </c>
      <c r="AJ991" s="25">
        <v>43678</v>
      </c>
      <c r="AK991" t="s">
        <v>106</v>
      </c>
      <c r="AL991" t="s">
        <v>90</v>
      </c>
      <c r="AM991" t="s">
        <v>129</v>
      </c>
      <c r="AN991">
        <v>29</v>
      </c>
      <c r="AO991">
        <v>16272.510000000002</v>
      </c>
    </row>
    <row r="992" spans="33:41" x14ac:dyDescent="0.25">
      <c r="AG992">
        <f>YEAR(CF[[#This Row],[Fecha]])</f>
        <v>2019</v>
      </c>
      <c r="AH992">
        <f>MONTH(CF[[#This Row],[Fecha]])</f>
        <v>9</v>
      </c>
      <c r="AI992">
        <f>WEEKNUM(CF[[#This Row],[Fecha]],2)</f>
        <v>35</v>
      </c>
      <c r="AJ992" s="25">
        <v>43709</v>
      </c>
      <c r="AK992" t="s">
        <v>106</v>
      </c>
      <c r="AL992" t="s">
        <v>90</v>
      </c>
      <c r="AM992" t="s">
        <v>129</v>
      </c>
      <c r="AN992">
        <v>27</v>
      </c>
      <c r="AO992">
        <v>12676.86</v>
      </c>
    </row>
    <row r="993" spans="33:41" x14ac:dyDescent="0.25">
      <c r="AG993">
        <f>YEAR(CF[[#This Row],[Fecha]])</f>
        <v>2019</v>
      </c>
      <c r="AH993">
        <f>MONTH(CF[[#This Row],[Fecha]])</f>
        <v>10</v>
      </c>
      <c r="AI993">
        <f>WEEKNUM(CF[[#This Row],[Fecha]],2)</f>
        <v>40</v>
      </c>
      <c r="AJ993" s="25">
        <v>43739</v>
      </c>
      <c r="AK993" t="s">
        <v>106</v>
      </c>
      <c r="AL993" t="s">
        <v>90</v>
      </c>
      <c r="AM993" t="s">
        <v>129</v>
      </c>
      <c r="AN993">
        <v>37</v>
      </c>
      <c r="AO993">
        <v>6268.0900000000011</v>
      </c>
    </row>
    <row r="994" spans="33:41" x14ac:dyDescent="0.25">
      <c r="AG994">
        <f>YEAR(CF[[#This Row],[Fecha]])</f>
        <v>2019</v>
      </c>
      <c r="AH994">
        <f>MONTH(CF[[#This Row],[Fecha]])</f>
        <v>11</v>
      </c>
      <c r="AI994">
        <f>WEEKNUM(CF[[#This Row],[Fecha]],2)</f>
        <v>44</v>
      </c>
      <c r="AJ994" s="25">
        <v>43770</v>
      </c>
      <c r="AK994" t="s">
        <v>106</v>
      </c>
      <c r="AL994" t="s">
        <v>90</v>
      </c>
      <c r="AM994" t="s">
        <v>129</v>
      </c>
      <c r="AN994">
        <v>28</v>
      </c>
      <c r="AO994">
        <v>14369.189999999999</v>
      </c>
    </row>
    <row r="995" spans="33:41" x14ac:dyDescent="0.25">
      <c r="AG995">
        <f>YEAR(CF[[#This Row],[Fecha]])</f>
        <v>2019</v>
      </c>
      <c r="AH995">
        <f>MONTH(CF[[#This Row],[Fecha]])</f>
        <v>12</v>
      </c>
      <c r="AI995">
        <f>WEEKNUM(CF[[#This Row],[Fecha]],2)</f>
        <v>48</v>
      </c>
      <c r="AJ995" s="25">
        <v>43800</v>
      </c>
      <c r="AK995" t="s">
        <v>106</v>
      </c>
      <c r="AL995" t="s">
        <v>90</v>
      </c>
      <c r="AM995" t="s">
        <v>129</v>
      </c>
      <c r="AN995">
        <v>26</v>
      </c>
      <c r="AO995">
        <v>11960.470000000001</v>
      </c>
    </row>
    <row r="996" spans="33:41" x14ac:dyDescent="0.25">
      <c r="AG996">
        <f>YEAR(CF[[#This Row],[Fecha]])</f>
        <v>2020</v>
      </c>
      <c r="AH996">
        <f>MONTH(CF[[#This Row],[Fecha]])</f>
        <v>1</v>
      </c>
      <c r="AI996">
        <f>WEEKNUM(CF[[#This Row],[Fecha]],2)</f>
        <v>1</v>
      </c>
      <c r="AJ996" s="25">
        <v>43831</v>
      </c>
      <c r="AK996" t="s">
        <v>106</v>
      </c>
      <c r="AL996" t="s">
        <v>90</v>
      </c>
      <c r="AM996" t="s">
        <v>129</v>
      </c>
      <c r="AN996">
        <v>29</v>
      </c>
      <c r="AO996">
        <v>26480.049999999996</v>
      </c>
    </row>
    <row r="997" spans="33:41" x14ac:dyDescent="0.25">
      <c r="AG997">
        <f>YEAR(CF[[#This Row],[Fecha]])</f>
        <v>2020</v>
      </c>
      <c r="AH997">
        <f>MONTH(CF[[#This Row],[Fecha]])</f>
        <v>2</v>
      </c>
      <c r="AI997">
        <f>WEEKNUM(CF[[#This Row],[Fecha]],2)</f>
        <v>5</v>
      </c>
      <c r="AJ997" s="25">
        <v>43862</v>
      </c>
      <c r="AK997" t="s">
        <v>106</v>
      </c>
      <c r="AL997" t="s">
        <v>90</v>
      </c>
      <c r="AM997" t="s">
        <v>129</v>
      </c>
      <c r="AN997">
        <v>23</v>
      </c>
      <c r="AO997">
        <v>26644.89</v>
      </c>
    </row>
    <row r="998" spans="33:41" x14ac:dyDescent="0.25">
      <c r="AG998">
        <f>YEAR(CF[[#This Row],[Fecha]])</f>
        <v>2020</v>
      </c>
      <c r="AH998">
        <f>MONTH(CF[[#This Row],[Fecha]])</f>
        <v>3</v>
      </c>
      <c r="AI998">
        <f>WEEKNUM(CF[[#This Row],[Fecha]],2)</f>
        <v>9</v>
      </c>
      <c r="AJ998" s="25">
        <v>43891</v>
      </c>
      <c r="AK998" t="s">
        <v>106</v>
      </c>
      <c r="AL998" t="s">
        <v>90</v>
      </c>
      <c r="AM998" t="s">
        <v>129</v>
      </c>
      <c r="AN998">
        <v>31</v>
      </c>
      <c r="AO998">
        <v>13136.32</v>
      </c>
    </row>
    <row r="999" spans="33:41" x14ac:dyDescent="0.25">
      <c r="AG999">
        <f>YEAR(CF[[#This Row],[Fecha]])</f>
        <v>2020</v>
      </c>
      <c r="AH999">
        <f>MONTH(CF[[#This Row],[Fecha]])</f>
        <v>4</v>
      </c>
      <c r="AI999">
        <f>WEEKNUM(CF[[#This Row],[Fecha]],2)</f>
        <v>14</v>
      </c>
      <c r="AJ999" s="25">
        <v>43922</v>
      </c>
      <c r="AK999" t="s">
        <v>106</v>
      </c>
      <c r="AL999" t="s">
        <v>90</v>
      </c>
      <c r="AM999" t="s">
        <v>129</v>
      </c>
      <c r="AN999">
        <v>18</v>
      </c>
      <c r="AO999">
        <v>13175.33</v>
      </c>
    </row>
    <row r="1000" spans="33:41" x14ac:dyDescent="0.25">
      <c r="AG1000">
        <f>YEAR(CF[[#This Row],[Fecha]])</f>
        <v>2020</v>
      </c>
      <c r="AH1000">
        <f>MONTH(CF[[#This Row],[Fecha]])</f>
        <v>5</v>
      </c>
      <c r="AI1000">
        <f>WEEKNUM(CF[[#This Row],[Fecha]],2)</f>
        <v>18</v>
      </c>
      <c r="AJ1000" s="25">
        <v>43952</v>
      </c>
      <c r="AK1000" t="s">
        <v>106</v>
      </c>
      <c r="AL1000" t="s">
        <v>90</v>
      </c>
      <c r="AM1000" t="s">
        <v>129</v>
      </c>
      <c r="AN1000">
        <v>20.5</v>
      </c>
      <c r="AO1000">
        <v>17183.32</v>
      </c>
    </row>
    <row r="1001" spans="33:41" x14ac:dyDescent="0.25">
      <c r="AG1001">
        <f>YEAR(CF[[#This Row],[Fecha]])</f>
        <v>2020</v>
      </c>
      <c r="AH1001">
        <f>MONTH(CF[[#This Row],[Fecha]])</f>
        <v>6</v>
      </c>
      <c r="AI1001">
        <f>WEEKNUM(CF[[#This Row],[Fecha]],2)</f>
        <v>23</v>
      </c>
      <c r="AJ1001" s="25">
        <v>43983</v>
      </c>
      <c r="AK1001" t="s">
        <v>106</v>
      </c>
      <c r="AL1001" t="s">
        <v>90</v>
      </c>
      <c r="AM1001" t="s">
        <v>129</v>
      </c>
      <c r="AN1001">
        <v>32</v>
      </c>
      <c r="AO1001">
        <v>11768.7</v>
      </c>
    </row>
    <row r="1002" spans="33:41" x14ac:dyDescent="0.25">
      <c r="AG1002">
        <f>YEAR(CF[[#This Row],[Fecha]])</f>
        <v>2020</v>
      </c>
      <c r="AH1002">
        <f>MONTH(CF[[#This Row],[Fecha]])</f>
        <v>7</v>
      </c>
      <c r="AI1002">
        <f>WEEKNUM(CF[[#This Row],[Fecha]],2)</f>
        <v>27</v>
      </c>
      <c r="AJ1002" s="25">
        <v>44013</v>
      </c>
      <c r="AK1002" t="s">
        <v>106</v>
      </c>
      <c r="AL1002" t="s">
        <v>90</v>
      </c>
      <c r="AM1002" t="s">
        <v>129</v>
      </c>
      <c r="AN1002">
        <v>28</v>
      </c>
      <c r="AO1002">
        <v>9676.59</v>
      </c>
    </row>
    <row r="1003" spans="33:41" x14ac:dyDescent="0.25">
      <c r="AG1003">
        <f>YEAR(CF[[#This Row],[Fecha]])</f>
        <v>2020</v>
      </c>
      <c r="AH1003">
        <f>MONTH(CF[[#This Row],[Fecha]])</f>
        <v>8</v>
      </c>
      <c r="AI1003">
        <f>WEEKNUM(CF[[#This Row],[Fecha]],2)</f>
        <v>31</v>
      </c>
      <c r="AJ1003" s="25">
        <v>44044</v>
      </c>
      <c r="AK1003" t="s">
        <v>106</v>
      </c>
      <c r="AL1003" t="s">
        <v>90</v>
      </c>
      <c r="AM1003" t="s">
        <v>129</v>
      </c>
      <c r="AN1003">
        <v>29</v>
      </c>
      <c r="AO1003">
        <v>17742.52</v>
      </c>
    </row>
    <row r="1004" spans="33:41" x14ac:dyDescent="0.25">
      <c r="AG1004">
        <f>YEAR(CF[[#This Row],[Fecha]])</f>
        <v>2020</v>
      </c>
      <c r="AH1004">
        <f>MONTH(CF[[#This Row],[Fecha]])</f>
        <v>9</v>
      </c>
      <c r="AI1004">
        <f>WEEKNUM(CF[[#This Row],[Fecha]],2)</f>
        <v>36</v>
      </c>
      <c r="AJ1004" s="25">
        <v>44075</v>
      </c>
      <c r="AK1004" t="s">
        <v>106</v>
      </c>
      <c r="AL1004" t="s">
        <v>90</v>
      </c>
      <c r="AM1004" t="s">
        <v>129</v>
      </c>
      <c r="AN1004">
        <v>37</v>
      </c>
      <c r="AO1004">
        <v>29866.890000000003</v>
      </c>
    </row>
    <row r="1005" spans="33:41" x14ac:dyDescent="0.25">
      <c r="AG1005">
        <f>YEAR(CF[[#This Row],[Fecha]])</f>
        <v>2020</v>
      </c>
      <c r="AH1005">
        <f>MONTH(CF[[#This Row],[Fecha]])</f>
        <v>10</v>
      </c>
      <c r="AI1005">
        <f>WEEKNUM(CF[[#This Row],[Fecha]],2)</f>
        <v>40</v>
      </c>
      <c r="AJ1005" s="25">
        <v>44105</v>
      </c>
      <c r="AK1005" t="s">
        <v>106</v>
      </c>
      <c r="AL1005" t="s">
        <v>90</v>
      </c>
      <c r="AM1005" t="s">
        <v>129</v>
      </c>
      <c r="AN1005">
        <v>27</v>
      </c>
      <c r="AO1005">
        <v>27706.42</v>
      </c>
    </row>
    <row r="1006" spans="33:41" x14ac:dyDescent="0.25">
      <c r="AG1006">
        <f>YEAR(CF[[#This Row],[Fecha]])</f>
        <v>2020</v>
      </c>
      <c r="AH1006">
        <f>MONTH(CF[[#This Row],[Fecha]])</f>
        <v>11</v>
      </c>
      <c r="AI1006">
        <f>WEEKNUM(CF[[#This Row],[Fecha]],2)</f>
        <v>44</v>
      </c>
      <c r="AJ1006" s="25">
        <v>44136</v>
      </c>
      <c r="AK1006" t="s">
        <v>106</v>
      </c>
      <c r="AL1006" t="s">
        <v>90</v>
      </c>
      <c r="AM1006" t="s">
        <v>129</v>
      </c>
      <c r="AN1006">
        <v>29</v>
      </c>
      <c r="AO1006">
        <v>27134.120000000003</v>
      </c>
    </row>
    <row r="1007" spans="33:41" x14ac:dyDescent="0.25">
      <c r="AG1007">
        <f>YEAR(CF[[#This Row],[Fecha]])</f>
        <v>2020</v>
      </c>
      <c r="AH1007">
        <f>MONTH(CF[[#This Row],[Fecha]])</f>
        <v>12</v>
      </c>
      <c r="AI1007">
        <f>WEEKNUM(CF[[#This Row],[Fecha]],2)</f>
        <v>49</v>
      </c>
      <c r="AJ1007" s="25">
        <v>44166</v>
      </c>
      <c r="AK1007" t="s">
        <v>106</v>
      </c>
      <c r="AL1007" t="s">
        <v>90</v>
      </c>
      <c r="AM1007" t="s">
        <v>129</v>
      </c>
      <c r="AN1007">
        <v>36</v>
      </c>
      <c r="AO1007">
        <v>23671.760000000002</v>
      </c>
    </row>
    <row r="1008" spans="33:41" x14ac:dyDescent="0.25">
      <c r="AG1008">
        <f>YEAR(CF[[#This Row],[Fecha]])</f>
        <v>2019</v>
      </c>
      <c r="AH1008">
        <f>MONTH(CF[[#This Row],[Fecha]])</f>
        <v>2</v>
      </c>
      <c r="AI1008">
        <f>WEEKNUM(CF[[#This Row],[Fecha]],2)</f>
        <v>5</v>
      </c>
      <c r="AJ1008" s="25">
        <v>43497</v>
      </c>
      <c r="AK1008" t="s">
        <v>106</v>
      </c>
      <c r="AL1008" t="s">
        <v>92</v>
      </c>
      <c r="AM1008" t="s">
        <v>129</v>
      </c>
      <c r="AN1008">
        <v>3</v>
      </c>
      <c r="AO1008">
        <v>8478.02</v>
      </c>
    </row>
    <row r="1009" spans="33:41" x14ac:dyDescent="0.25">
      <c r="AG1009">
        <f>YEAR(CF[[#This Row],[Fecha]])</f>
        <v>2019</v>
      </c>
      <c r="AH1009">
        <f>MONTH(CF[[#This Row],[Fecha]])</f>
        <v>3</v>
      </c>
      <c r="AI1009">
        <f>WEEKNUM(CF[[#This Row],[Fecha]],2)</f>
        <v>9</v>
      </c>
      <c r="AJ1009" s="25">
        <v>43525</v>
      </c>
      <c r="AK1009" t="s">
        <v>106</v>
      </c>
      <c r="AL1009" t="s">
        <v>92</v>
      </c>
      <c r="AM1009" t="s">
        <v>129</v>
      </c>
      <c r="AN1009">
        <v>4</v>
      </c>
      <c r="AO1009">
        <v>5577.28</v>
      </c>
    </row>
    <row r="1010" spans="33:41" x14ac:dyDescent="0.25">
      <c r="AG1010">
        <f>YEAR(CF[[#This Row],[Fecha]])</f>
        <v>2019</v>
      </c>
      <c r="AH1010">
        <f>MONTH(CF[[#This Row],[Fecha]])</f>
        <v>4</v>
      </c>
      <c r="AI1010">
        <f>WEEKNUM(CF[[#This Row],[Fecha]],2)</f>
        <v>14</v>
      </c>
      <c r="AJ1010" s="25">
        <v>43556</v>
      </c>
      <c r="AK1010" t="s">
        <v>106</v>
      </c>
      <c r="AL1010" t="s">
        <v>92</v>
      </c>
      <c r="AM1010" t="s">
        <v>129</v>
      </c>
      <c r="AN1010">
        <v>15</v>
      </c>
      <c r="AO1010">
        <v>29713.57</v>
      </c>
    </row>
    <row r="1011" spans="33:41" x14ac:dyDescent="0.25">
      <c r="AG1011">
        <f>YEAR(CF[[#This Row],[Fecha]])</f>
        <v>2019</v>
      </c>
      <c r="AH1011">
        <f>MONTH(CF[[#This Row],[Fecha]])</f>
        <v>5</v>
      </c>
      <c r="AI1011">
        <f>WEEKNUM(CF[[#This Row],[Fecha]],2)</f>
        <v>18</v>
      </c>
      <c r="AJ1011" s="25">
        <v>43586</v>
      </c>
      <c r="AK1011" t="s">
        <v>106</v>
      </c>
      <c r="AL1011" t="s">
        <v>92</v>
      </c>
      <c r="AM1011" t="s">
        <v>129</v>
      </c>
      <c r="AN1011">
        <v>8</v>
      </c>
      <c r="AO1011">
        <v>22074.959999999999</v>
      </c>
    </row>
    <row r="1012" spans="33:41" x14ac:dyDescent="0.25">
      <c r="AG1012">
        <f>YEAR(CF[[#This Row],[Fecha]])</f>
        <v>2019</v>
      </c>
      <c r="AH1012">
        <f>MONTH(CF[[#This Row],[Fecha]])</f>
        <v>6</v>
      </c>
      <c r="AI1012">
        <f>WEEKNUM(CF[[#This Row],[Fecha]],2)</f>
        <v>22</v>
      </c>
      <c r="AJ1012" s="25">
        <v>43617</v>
      </c>
      <c r="AK1012" t="s">
        <v>106</v>
      </c>
      <c r="AL1012" t="s">
        <v>92</v>
      </c>
      <c r="AM1012" t="s">
        <v>129</v>
      </c>
      <c r="AN1012">
        <v>10</v>
      </c>
      <c r="AO1012">
        <v>18518.259999999998</v>
      </c>
    </row>
    <row r="1013" spans="33:41" x14ac:dyDescent="0.25">
      <c r="AG1013">
        <f>YEAR(CF[[#This Row],[Fecha]])</f>
        <v>2019</v>
      </c>
      <c r="AH1013">
        <f>MONTH(CF[[#This Row],[Fecha]])</f>
        <v>7</v>
      </c>
      <c r="AI1013">
        <f>WEEKNUM(CF[[#This Row],[Fecha]],2)</f>
        <v>27</v>
      </c>
      <c r="AJ1013" s="25">
        <v>43647</v>
      </c>
      <c r="AK1013" t="s">
        <v>106</v>
      </c>
      <c r="AL1013" t="s">
        <v>92</v>
      </c>
      <c r="AM1013" t="s">
        <v>129</v>
      </c>
      <c r="AN1013">
        <v>15</v>
      </c>
      <c r="AO1013">
        <v>11347.130000000001</v>
      </c>
    </row>
    <row r="1014" spans="33:41" x14ac:dyDescent="0.25">
      <c r="AG1014">
        <f>YEAR(CF[[#This Row],[Fecha]])</f>
        <v>2019</v>
      </c>
      <c r="AH1014">
        <f>MONTH(CF[[#This Row],[Fecha]])</f>
        <v>8</v>
      </c>
      <c r="AI1014">
        <f>WEEKNUM(CF[[#This Row],[Fecha]],2)</f>
        <v>31</v>
      </c>
      <c r="AJ1014" s="25">
        <v>43678</v>
      </c>
      <c r="AK1014" t="s">
        <v>106</v>
      </c>
      <c r="AL1014" t="s">
        <v>92</v>
      </c>
      <c r="AM1014" t="s">
        <v>129</v>
      </c>
      <c r="AN1014">
        <v>12</v>
      </c>
      <c r="AO1014">
        <v>5982.98</v>
      </c>
    </row>
    <row r="1015" spans="33:41" x14ac:dyDescent="0.25">
      <c r="AG1015">
        <f>YEAR(CF[[#This Row],[Fecha]])</f>
        <v>2019</v>
      </c>
      <c r="AH1015">
        <f>MONTH(CF[[#This Row],[Fecha]])</f>
        <v>9</v>
      </c>
      <c r="AI1015">
        <f>WEEKNUM(CF[[#This Row],[Fecha]],2)</f>
        <v>35</v>
      </c>
      <c r="AJ1015" s="25">
        <v>43709</v>
      </c>
      <c r="AK1015" t="s">
        <v>106</v>
      </c>
      <c r="AL1015" t="s">
        <v>92</v>
      </c>
      <c r="AM1015" t="s">
        <v>129</v>
      </c>
      <c r="AN1015">
        <v>17</v>
      </c>
      <c r="AO1015">
        <v>6715.6900000000005</v>
      </c>
    </row>
    <row r="1016" spans="33:41" x14ac:dyDescent="0.25">
      <c r="AG1016">
        <f>YEAR(CF[[#This Row],[Fecha]])</f>
        <v>2019</v>
      </c>
      <c r="AH1016">
        <f>MONTH(CF[[#This Row],[Fecha]])</f>
        <v>10</v>
      </c>
      <c r="AI1016">
        <f>WEEKNUM(CF[[#This Row],[Fecha]],2)</f>
        <v>40</v>
      </c>
      <c r="AJ1016" s="25">
        <v>43739</v>
      </c>
      <c r="AK1016" t="s">
        <v>106</v>
      </c>
      <c r="AL1016" t="s">
        <v>92</v>
      </c>
      <c r="AM1016" t="s">
        <v>129</v>
      </c>
      <c r="AN1016">
        <v>19</v>
      </c>
      <c r="AO1016">
        <v>2600.3199999999997</v>
      </c>
    </row>
    <row r="1017" spans="33:41" x14ac:dyDescent="0.25">
      <c r="AG1017">
        <f>YEAR(CF[[#This Row],[Fecha]])</f>
        <v>2019</v>
      </c>
      <c r="AH1017">
        <f>MONTH(CF[[#This Row],[Fecha]])</f>
        <v>11</v>
      </c>
      <c r="AI1017">
        <f>WEEKNUM(CF[[#This Row],[Fecha]],2)</f>
        <v>44</v>
      </c>
      <c r="AJ1017" s="25">
        <v>43770</v>
      </c>
      <c r="AK1017" t="s">
        <v>106</v>
      </c>
      <c r="AL1017" t="s">
        <v>92</v>
      </c>
      <c r="AM1017" t="s">
        <v>129</v>
      </c>
      <c r="AN1017">
        <v>17</v>
      </c>
      <c r="AO1017">
        <v>9858.52</v>
      </c>
    </row>
    <row r="1018" spans="33:41" x14ac:dyDescent="0.25">
      <c r="AG1018">
        <f>YEAR(CF[[#This Row],[Fecha]])</f>
        <v>2019</v>
      </c>
      <c r="AH1018">
        <f>MONTH(CF[[#This Row],[Fecha]])</f>
        <v>12</v>
      </c>
      <c r="AI1018">
        <f>WEEKNUM(CF[[#This Row],[Fecha]],2)</f>
        <v>48</v>
      </c>
      <c r="AJ1018" s="25">
        <v>43800</v>
      </c>
      <c r="AK1018" t="s">
        <v>106</v>
      </c>
      <c r="AL1018" t="s">
        <v>92</v>
      </c>
      <c r="AM1018" t="s">
        <v>129</v>
      </c>
      <c r="AN1018">
        <v>18</v>
      </c>
      <c r="AO1018">
        <v>7582.22</v>
      </c>
    </row>
    <row r="1019" spans="33:41" x14ac:dyDescent="0.25">
      <c r="AG1019">
        <f>YEAR(CF[[#This Row],[Fecha]])</f>
        <v>2020</v>
      </c>
      <c r="AH1019">
        <f>MONTH(CF[[#This Row],[Fecha]])</f>
        <v>1</v>
      </c>
      <c r="AI1019">
        <f>WEEKNUM(CF[[#This Row],[Fecha]],2)</f>
        <v>1</v>
      </c>
      <c r="AJ1019" s="25">
        <v>43831</v>
      </c>
      <c r="AK1019" t="s">
        <v>106</v>
      </c>
      <c r="AL1019" t="s">
        <v>92</v>
      </c>
      <c r="AM1019" t="s">
        <v>129</v>
      </c>
      <c r="AN1019">
        <v>22</v>
      </c>
      <c r="AO1019">
        <v>13357.59</v>
      </c>
    </row>
    <row r="1020" spans="33:41" x14ac:dyDescent="0.25">
      <c r="AG1020">
        <f>YEAR(CF[[#This Row],[Fecha]])</f>
        <v>2020</v>
      </c>
      <c r="AH1020">
        <f>MONTH(CF[[#This Row],[Fecha]])</f>
        <v>2</v>
      </c>
      <c r="AI1020">
        <f>WEEKNUM(CF[[#This Row],[Fecha]],2)</f>
        <v>5</v>
      </c>
      <c r="AJ1020" s="25">
        <v>43862</v>
      </c>
      <c r="AK1020" t="s">
        <v>106</v>
      </c>
      <c r="AL1020" t="s">
        <v>92</v>
      </c>
      <c r="AM1020" t="s">
        <v>129</v>
      </c>
      <c r="AN1020">
        <v>11</v>
      </c>
      <c r="AO1020">
        <v>11135.51</v>
      </c>
    </row>
    <row r="1021" spans="33:41" x14ac:dyDescent="0.25">
      <c r="AG1021">
        <f>YEAR(CF[[#This Row],[Fecha]])</f>
        <v>2020</v>
      </c>
      <c r="AH1021">
        <f>MONTH(CF[[#This Row],[Fecha]])</f>
        <v>3</v>
      </c>
      <c r="AI1021">
        <f>WEEKNUM(CF[[#This Row],[Fecha]],2)</f>
        <v>9</v>
      </c>
      <c r="AJ1021" s="25">
        <v>43891</v>
      </c>
      <c r="AK1021" t="s">
        <v>106</v>
      </c>
      <c r="AL1021" t="s">
        <v>92</v>
      </c>
      <c r="AM1021" t="s">
        <v>129</v>
      </c>
      <c r="AN1021">
        <v>20</v>
      </c>
      <c r="AO1021">
        <v>6304.41</v>
      </c>
    </row>
    <row r="1022" spans="33:41" x14ac:dyDescent="0.25">
      <c r="AG1022">
        <f>YEAR(CF[[#This Row],[Fecha]])</f>
        <v>2020</v>
      </c>
      <c r="AH1022">
        <f>MONTH(CF[[#This Row],[Fecha]])</f>
        <v>4</v>
      </c>
      <c r="AI1022">
        <f>WEEKNUM(CF[[#This Row],[Fecha]],2)</f>
        <v>14</v>
      </c>
      <c r="AJ1022" s="25">
        <v>43922</v>
      </c>
      <c r="AK1022" t="s">
        <v>106</v>
      </c>
      <c r="AL1022" t="s">
        <v>92</v>
      </c>
      <c r="AM1022" t="s">
        <v>129</v>
      </c>
      <c r="AN1022">
        <v>13</v>
      </c>
      <c r="AO1022">
        <v>7287.7400000000007</v>
      </c>
    </row>
    <row r="1023" spans="33:41" x14ac:dyDescent="0.25">
      <c r="AG1023">
        <f>YEAR(CF[[#This Row],[Fecha]])</f>
        <v>2020</v>
      </c>
      <c r="AH1023">
        <f>MONTH(CF[[#This Row],[Fecha]])</f>
        <v>5</v>
      </c>
      <c r="AI1023">
        <f>WEEKNUM(CF[[#This Row],[Fecha]],2)</f>
        <v>18</v>
      </c>
      <c r="AJ1023" s="25">
        <v>43952</v>
      </c>
      <c r="AK1023" t="s">
        <v>106</v>
      </c>
      <c r="AL1023" t="s">
        <v>92</v>
      </c>
      <c r="AM1023" t="s">
        <v>129</v>
      </c>
      <c r="AN1023">
        <v>22.5</v>
      </c>
      <c r="AO1023">
        <v>23850.94</v>
      </c>
    </row>
    <row r="1024" spans="33:41" x14ac:dyDescent="0.25">
      <c r="AG1024">
        <f>YEAR(CF[[#This Row],[Fecha]])</f>
        <v>2020</v>
      </c>
      <c r="AH1024">
        <f>MONTH(CF[[#This Row],[Fecha]])</f>
        <v>6</v>
      </c>
      <c r="AI1024">
        <f>WEEKNUM(CF[[#This Row],[Fecha]],2)</f>
        <v>23</v>
      </c>
      <c r="AJ1024" s="25">
        <v>43983</v>
      </c>
      <c r="AK1024" t="s">
        <v>106</v>
      </c>
      <c r="AL1024" t="s">
        <v>92</v>
      </c>
      <c r="AM1024" t="s">
        <v>129</v>
      </c>
      <c r="AN1024">
        <v>21</v>
      </c>
      <c r="AO1024">
        <v>4545</v>
      </c>
    </row>
    <row r="1025" spans="33:41" x14ac:dyDescent="0.25">
      <c r="AG1025">
        <f>YEAR(CF[[#This Row],[Fecha]])</f>
        <v>2020</v>
      </c>
      <c r="AH1025">
        <f>MONTH(CF[[#This Row],[Fecha]])</f>
        <v>7</v>
      </c>
      <c r="AI1025">
        <f>WEEKNUM(CF[[#This Row],[Fecha]],2)</f>
        <v>27</v>
      </c>
      <c r="AJ1025" s="25">
        <v>44013</v>
      </c>
      <c r="AK1025" t="s">
        <v>106</v>
      </c>
      <c r="AL1025" t="s">
        <v>92</v>
      </c>
      <c r="AM1025" t="s">
        <v>129</v>
      </c>
      <c r="AN1025">
        <v>22</v>
      </c>
      <c r="AO1025">
        <v>7394.49</v>
      </c>
    </row>
    <row r="1026" spans="33:41" x14ac:dyDescent="0.25">
      <c r="AG1026">
        <f>YEAR(CF[[#This Row],[Fecha]])</f>
        <v>2020</v>
      </c>
      <c r="AH1026">
        <f>MONTH(CF[[#This Row],[Fecha]])</f>
        <v>8</v>
      </c>
      <c r="AI1026">
        <f>WEEKNUM(CF[[#This Row],[Fecha]],2)</f>
        <v>31</v>
      </c>
      <c r="AJ1026" s="25">
        <v>44044</v>
      </c>
      <c r="AK1026" t="s">
        <v>106</v>
      </c>
      <c r="AL1026" t="s">
        <v>92</v>
      </c>
      <c r="AM1026" t="s">
        <v>129</v>
      </c>
      <c r="AN1026">
        <v>12</v>
      </c>
      <c r="AO1026">
        <v>4605.09</v>
      </c>
    </row>
    <row r="1027" spans="33:41" x14ac:dyDescent="0.25">
      <c r="AG1027">
        <f>YEAR(CF[[#This Row],[Fecha]])</f>
        <v>2020</v>
      </c>
      <c r="AH1027">
        <f>MONTH(CF[[#This Row],[Fecha]])</f>
        <v>9</v>
      </c>
      <c r="AI1027">
        <f>WEEKNUM(CF[[#This Row],[Fecha]],2)</f>
        <v>36</v>
      </c>
      <c r="AJ1027" s="25">
        <v>44075</v>
      </c>
      <c r="AK1027" t="s">
        <v>106</v>
      </c>
      <c r="AL1027" t="s">
        <v>92</v>
      </c>
      <c r="AM1027" t="s">
        <v>129</v>
      </c>
      <c r="AN1027">
        <v>22</v>
      </c>
      <c r="AO1027">
        <v>21095.440000000002</v>
      </c>
    </row>
    <row r="1028" spans="33:41" x14ac:dyDescent="0.25">
      <c r="AG1028">
        <f>YEAR(CF[[#This Row],[Fecha]])</f>
        <v>2020</v>
      </c>
      <c r="AH1028">
        <f>MONTH(CF[[#This Row],[Fecha]])</f>
        <v>10</v>
      </c>
      <c r="AI1028">
        <f>WEEKNUM(CF[[#This Row],[Fecha]],2)</f>
        <v>40</v>
      </c>
      <c r="AJ1028" s="25">
        <v>44105</v>
      </c>
      <c r="AK1028" t="s">
        <v>106</v>
      </c>
      <c r="AL1028" t="s">
        <v>92</v>
      </c>
      <c r="AM1028" t="s">
        <v>129</v>
      </c>
      <c r="AN1028">
        <v>14</v>
      </c>
      <c r="AO1028">
        <v>13368.72</v>
      </c>
    </row>
    <row r="1029" spans="33:41" x14ac:dyDescent="0.25">
      <c r="AG1029">
        <f>YEAR(CF[[#This Row],[Fecha]])</f>
        <v>2020</v>
      </c>
      <c r="AH1029">
        <f>MONTH(CF[[#This Row],[Fecha]])</f>
        <v>11</v>
      </c>
      <c r="AI1029">
        <f>WEEKNUM(CF[[#This Row],[Fecha]],2)</f>
        <v>44</v>
      </c>
      <c r="AJ1029" s="25">
        <v>44136</v>
      </c>
      <c r="AK1029" t="s">
        <v>106</v>
      </c>
      <c r="AL1029" t="s">
        <v>92</v>
      </c>
      <c r="AM1029" t="s">
        <v>129</v>
      </c>
      <c r="AN1029">
        <v>18</v>
      </c>
      <c r="AO1029">
        <v>13815.550000000001</v>
      </c>
    </row>
    <row r="1030" spans="33:41" x14ac:dyDescent="0.25">
      <c r="AG1030">
        <f>YEAR(CF[[#This Row],[Fecha]])</f>
        <v>2020</v>
      </c>
      <c r="AH1030">
        <f>MONTH(CF[[#This Row],[Fecha]])</f>
        <v>12</v>
      </c>
      <c r="AI1030">
        <f>WEEKNUM(CF[[#This Row],[Fecha]],2)</f>
        <v>49</v>
      </c>
      <c r="AJ1030" s="25">
        <v>44166</v>
      </c>
      <c r="AK1030" t="s">
        <v>106</v>
      </c>
      <c r="AL1030" t="s">
        <v>92</v>
      </c>
      <c r="AM1030" t="s">
        <v>129</v>
      </c>
      <c r="AN1030">
        <v>20</v>
      </c>
      <c r="AO1030">
        <v>14084.31</v>
      </c>
    </row>
    <row r="1031" spans="33:41" x14ac:dyDescent="0.25">
      <c r="AG1031">
        <f>YEAR(CF[[#This Row],[Fecha]])</f>
        <v>2018</v>
      </c>
      <c r="AH1031">
        <f>MONTH(CF[[#This Row],[Fecha]])</f>
        <v>1</v>
      </c>
      <c r="AI1031">
        <f>WEEKNUM(CF[[#This Row],[Fecha]],2)</f>
        <v>1</v>
      </c>
      <c r="AJ1031" s="25">
        <v>43101</v>
      </c>
      <c r="AK1031" t="s">
        <v>107</v>
      </c>
      <c r="AL1031" t="s">
        <v>88</v>
      </c>
      <c r="AM1031" t="s">
        <v>129</v>
      </c>
      <c r="AN1031">
        <v>8</v>
      </c>
      <c r="AO1031">
        <v>3073.8300000000004</v>
      </c>
    </row>
    <row r="1032" spans="33:41" x14ac:dyDescent="0.25">
      <c r="AG1032">
        <f>YEAR(CF[[#This Row],[Fecha]])</f>
        <v>2018</v>
      </c>
      <c r="AH1032">
        <f>MONTH(CF[[#This Row],[Fecha]])</f>
        <v>2</v>
      </c>
      <c r="AI1032">
        <f>WEEKNUM(CF[[#This Row],[Fecha]],2)</f>
        <v>5</v>
      </c>
      <c r="AJ1032" s="25">
        <v>43132</v>
      </c>
      <c r="AK1032" t="s">
        <v>107</v>
      </c>
      <c r="AL1032" t="s">
        <v>88</v>
      </c>
      <c r="AM1032" t="s">
        <v>129</v>
      </c>
      <c r="AN1032">
        <v>6</v>
      </c>
      <c r="AO1032">
        <v>3353.63</v>
      </c>
    </row>
    <row r="1033" spans="33:41" x14ac:dyDescent="0.25">
      <c r="AG1033">
        <f>YEAR(CF[[#This Row],[Fecha]])</f>
        <v>2018</v>
      </c>
      <c r="AH1033">
        <f>MONTH(CF[[#This Row],[Fecha]])</f>
        <v>3</v>
      </c>
      <c r="AI1033">
        <f>WEEKNUM(CF[[#This Row],[Fecha]],2)</f>
        <v>9</v>
      </c>
      <c r="AJ1033" s="25">
        <v>43160</v>
      </c>
      <c r="AK1033" t="s">
        <v>107</v>
      </c>
      <c r="AL1033" t="s">
        <v>88</v>
      </c>
      <c r="AM1033" t="s">
        <v>129</v>
      </c>
      <c r="AN1033">
        <v>6</v>
      </c>
      <c r="AO1033">
        <v>2275.36</v>
      </c>
    </row>
    <row r="1034" spans="33:41" x14ac:dyDescent="0.25">
      <c r="AG1034">
        <f>YEAR(CF[[#This Row],[Fecha]])</f>
        <v>2018</v>
      </c>
      <c r="AH1034">
        <f>MONTH(CF[[#This Row],[Fecha]])</f>
        <v>4</v>
      </c>
      <c r="AI1034">
        <f>WEEKNUM(CF[[#This Row],[Fecha]],2)</f>
        <v>13</v>
      </c>
      <c r="AJ1034" s="25">
        <v>43191</v>
      </c>
      <c r="AK1034" t="s">
        <v>107</v>
      </c>
      <c r="AL1034" t="s">
        <v>88</v>
      </c>
      <c r="AM1034" t="s">
        <v>129</v>
      </c>
      <c r="AN1034">
        <v>6</v>
      </c>
      <c r="AO1034">
        <v>2181.7200000000003</v>
      </c>
    </row>
    <row r="1035" spans="33:41" x14ac:dyDescent="0.25">
      <c r="AG1035">
        <f>YEAR(CF[[#This Row],[Fecha]])</f>
        <v>2018</v>
      </c>
      <c r="AH1035">
        <f>MONTH(CF[[#This Row],[Fecha]])</f>
        <v>5</v>
      </c>
      <c r="AI1035">
        <f>WEEKNUM(CF[[#This Row],[Fecha]],2)</f>
        <v>18</v>
      </c>
      <c r="AJ1035" s="25">
        <v>43221</v>
      </c>
      <c r="AK1035" t="s">
        <v>107</v>
      </c>
      <c r="AL1035" t="s">
        <v>88</v>
      </c>
      <c r="AM1035" t="s">
        <v>129</v>
      </c>
      <c r="AN1035">
        <v>6</v>
      </c>
      <c r="AO1035">
        <v>2418.5700000000002</v>
      </c>
    </row>
    <row r="1036" spans="33:41" x14ac:dyDescent="0.25">
      <c r="AG1036">
        <f>YEAR(CF[[#This Row],[Fecha]])</f>
        <v>2018</v>
      </c>
      <c r="AH1036">
        <f>MONTH(CF[[#This Row],[Fecha]])</f>
        <v>6</v>
      </c>
      <c r="AI1036">
        <f>WEEKNUM(CF[[#This Row],[Fecha]],2)</f>
        <v>22</v>
      </c>
      <c r="AJ1036" s="25">
        <v>43252</v>
      </c>
      <c r="AK1036" t="s">
        <v>107</v>
      </c>
      <c r="AL1036" t="s">
        <v>88</v>
      </c>
      <c r="AM1036" t="s">
        <v>129</v>
      </c>
      <c r="AN1036">
        <v>5</v>
      </c>
      <c r="AO1036">
        <v>2251.96</v>
      </c>
    </row>
    <row r="1037" spans="33:41" x14ac:dyDescent="0.25">
      <c r="AG1037">
        <f>YEAR(CF[[#This Row],[Fecha]])</f>
        <v>2018</v>
      </c>
      <c r="AH1037">
        <f>MONTH(CF[[#This Row],[Fecha]])</f>
        <v>7</v>
      </c>
      <c r="AI1037">
        <f>WEEKNUM(CF[[#This Row],[Fecha]],2)</f>
        <v>26</v>
      </c>
      <c r="AJ1037" s="25">
        <v>43282</v>
      </c>
      <c r="AK1037" t="s">
        <v>107</v>
      </c>
      <c r="AL1037" t="s">
        <v>88</v>
      </c>
      <c r="AM1037" t="s">
        <v>129</v>
      </c>
      <c r="AN1037">
        <v>6</v>
      </c>
      <c r="AO1037">
        <v>4606.84</v>
      </c>
    </row>
    <row r="1038" spans="33:41" x14ac:dyDescent="0.25">
      <c r="AG1038">
        <f>YEAR(CF[[#This Row],[Fecha]])</f>
        <v>2018</v>
      </c>
      <c r="AH1038">
        <f>MONTH(CF[[#This Row],[Fecha]])</f>
        <v>8</v>
      </c>
      <c r="AI1038">
        <f>WEEKNUM(CF[[#This Row],[Fecha]],2)</f>
        <v>31</v>
      </c>
      <c r="AJ1038" s="25">
        <v>43313</v>
      </c>
      <c r="AK1038" t="s">
        <v>107</v>
      </c>
      <c r="AL1038" t="s">
        <v>88</v>
      </c>
      <c r="AM1038" t="s">
        <v>129</v>
      </c>
      <c r="AN1038">
        <v>4</v>
      </c>
      <c r="AO1038">
        <v>3630.17</v>
      </c>
    </row>
    <row r="1039" spans="33:41" x14ac:dyDescent="0.25">
      <c r="AG1039">
        <f>YEAR(CF[[#This Row],[Fecha]])</f>
        <v>2018</v>
      </c>
      <c r="AH1039">
        <f>MONTH(CF[[#This Row],[Fecha]])</f>
        <v>9</v>
      </c>
      <c r="AI1039">
        <f>WEEKNUM(CF[[#This Row],[Fecha]],2)</f>
        <v>35</v>
      </c>
      <c r="AJ1039" s="25">
        <v>43344</v>
      </c>
      <c r="AK1039" t="s">
        <v>107</v>
      </c>
      <c r="AL1039" t="s">
        <v>88</v>
      </c>
      <c r="AM1039" t="s">
        <v>129</v>
      </c>
      <c r="AN1039">
        <v>6</v>
      </c>
      <c r="AO1039">
        <v>5147.07</v>
      </c>
    </row>
    <row r="1040" spans="33:41" x14ac:dyDescent="0.25">
      <c r="AG1040">
        <f>YEAR(CF[[#This Row],[Fecha]])</f>
        <v>2018</v>
      </c>
      <c r="AH1040">
        <f>MONTH(CF[[#This Row],[Fecha]])</f>
        <v>1</v>
      </c>
      <c r="AI1040">
        <f>WEEKNUM(CF[[#This Row],[Fecha]],2)</f>
        <v>1</v>
      </c>
      <c r="AJ1040" s="25">
        <v>43101</v>
      </c>
      <c r="AK1040" t="s">
        <v>107</v>
      </c>
      <c r="AL1040" t="s">
        <v>90</v>
      </c>
      <c r="AM1040" t="s">
        <v>129</v>
      </c>
      <c r="AN1040">
        <v>21</v>
      </c>
      <c r="AO1040">
        <v>8063.06</v>
      </c>
    </row>
    <row r="1041" spans="33:41" x14ac:dyDescent="0.25">
      <c r="AG1041">
        <f>YEAR(CF[[#This Row],[Fecha]])</f>
        <v>2018</v>
      </c>
      <c r="AH1041">
        <f>MONTH(CF[[#This Row],[Fecha]])</f>
        <v>2</v>
      </c>
      <c r="AI1041">
        <f>WEEKNUM(CF[[#This Row],[Fecha]],2)</f>
        <v>5</v>
      </c>
      <c r="AJ1041" s="25">
        <v>43132</v>
      </c>
      <c r="AK1041" t="s">
        <v>107</v>
      </c>
      <c r="AL1041" t="s">
        <v>90</v>
      </c>
      <c r="AM1041" t="s">
        <v>129</v>
      </c>
      <c r="AN1041">
        <v>16.03</v>
      </c>
      <c r="AO1041">
        <v>8321.5400000000009</v>
      </c>
    </row>
    <row r="1042" spans="33:41" x14ac:dyDescent="0.25">
      <c r="AG1042">
        <f>YEAR(CF[[#This Row],[Fecha]])</f>
        <v>2018</v>
      </c>
      <c r="AH1042">
        <f>MONTH(CF[[#This Row],[Fecha]])</f>
        <v>3</v>
      </c>
      <c r="AI1042">
        <f>WEEKNUM(CF[[#This Row],[Fecha]],2)</f>
        <v>9</v>
      </c>
      <c r="AJ1042" s="25">
        <v>43160</v>
      </c>
      <c r="AK1042" t="s">
        <v>107</v>
      </c>
      <c r="AL1042" t="s">
        <v>90</v>
      </c>
      <c r="AM1042" t="s">
        <v>129</v>
      </c>
      <c r="AN1042">
        <v>18</v>
      </c>
      <c r="AO1042">
        <v>6857.16</v>
      </c>
    </row>
    <row r="1043" spans="33:41" x14ac:dyDescent="0.25">
      <c r="AG1043">
        <f>YEAR(CF[[#This Row],[Fecha]])</f>
        <v>2018</v>
      </c>
      <c r="AH1043">
        <f>MONTH(CF[[#This Row],[Fecha]])</f>
        <v>4</v>
      </c>
      <c r="AI1043">
        <f>WEEKNUM(CF[[#This Row],[Fecha]],2)</f>
        <v>13</v>
      </c>
      <c r="AJ1043" s="25">
        <v>43191</v>
      </c>
      <c r="AK1043" t="s">
        <v>107</v>
      </c>
      <c r="AL1043" t="s">
        <v>90</v>
      </c>
      <c r="AM1043" t="s">
        <v>129</v>
      </c>
      <c r="AN1043">
        <v>19</v>
      </c>
      <c r="AO1043">
        <v>7248.36</v>
      </c>
    </row>
    <row r="1044" spans="33:41" x14ac:dyDescent="0.25">
      <c r="AG1044">
        <f>YEAR(CF[[#This Row],[Fecha]])</f>
        <v>2018</v>
      </c>
      <c r="AH1044">
        <f>MONTH(CF[[#This Row],[Fecha]])</f>
        <v>5</v>
      </c>
      <c r="AI1044">
        <f>WEEKNUM(CF[[#This Row],[Fecha]],2)</f>
        <v>18</v>
      </c>
      <c r="AJ1044" s="25">
        <v>43221</v>
      </c>
      <c r="AK1044" t="s">
        <v>107</v>
      </c>
      <c r="AL1044" t="s">
        <v>90</v>
      </c>
      <c r="AM1044" t="s">
        <v>129</v>
      </c>
      <c r="AN1044">
        <v>15</v>
      </c>
      <c r="AO1044">
        <v>6352.0400000000009</v>
      </c>
    </row>
    <row r="1045" spans="33:41" x14ac:dyDescent="0.25">
      <c r="AG1045">
        <f>YEAR(CF[[#This Row],[Fecha]])</f>
        <v>2018</v>
      </c>
      <c r="AH1045">
        <f>MONTH(CF[[#This Row],[Fecha]])</f>
        <v>6</v>
      </c>
      <c r="AI1045">
        <f>WEEKNUM(CF[[#This Row],[Fecha]],2)</f>
        <v>22</v>
      </c>
      <c r="AJ1045" s="25">
        <v>43252</v>
      </c>
      <c r="AK1045" t="s">
        <v>107</v>
      </c>
      <c r="AL1045" t="s">
        <v>90</v>
      </c>
      <c r="AM1045" t="s">
        <v>129</v>
      </c>
      <c r="AN1045">
        <v>16</v>
      </c>
      <c r="AO1045">
        <v>6923.6900000000005</v>
      </c>
    </row>
    <row r="1046" spans="33:41" x14ac:dyDescent="0.25">
      <c r="AG1046">
        <f>YEAR(CF[[#This Row],[Fecha]])</f>
        <v>2018</v>
      </c>
      <c r="AH1046">
        <f>MONTH(CF[[#This Row],[Fecha]])</f>
        <v>7</v>
      </c>
      <c r="AI1046">
        <f>WEEKNUM(CF[[#This Row],[Fecha]],2)</f>
        <v>26</v>
      </c>
      <c r="AJ1046" s="25">
        <v>43282</v>
      </c>
      <c r="AK1046" t="s">
        <v>107</v>
      </c>
      <c r="AL1046" t="s">
        <v>90</v>
      </c>
      <c r="AM1046" t="s">
        <v>129</v>
      </c>
      <c r="AN1046">
        <v>19</v>
      </c>
      <c r="AO1046">
        <v>12000.76</v>
      </c>
    </row>
    <row r="1047" spans="33:41" x14ac:dyDescent="0.25">
      <c r="AG1047">
        <f>YEAR(CF[[#This Row],[Fecha]])</f>
        <v>2018</v>
      </c>
      <c r="AH1047">
        <f>MONTH(CF[[#This Row],[Fecha]])</f>
        <v>8</v>
      </c>
      <c r="AI1047">
        <f>WEEKNUM(CF[[#This Row],[Fecha]],2)</f>
        <v>31</v>
      </c>
      <c r="AJ1047" s="25">
        <v>43313</v>
      </c>
      <c r="AK1047" t="s">
        <v>107</v>
      </c>
      <c r="AL1047" t="s">
        <v>90</v>
      </c>
      <c r="AM1047" t="s">
        <v>129</v>
      </c>
      <c r="AN1047">
        <v>16</v>
      </c>
      <c r="AO1047">
        <v>16452.75</v>
      </c>
    </row>
    <row r="1048" spans="33:41" x14ac:dyDescent="0.25">
      <c r="AG1048">
        <f>YEAR(CF[[#This Row],[Fecha]])</f>
        <v>2018</v>
      </c>
      <c r="AH1048">
        <f>MONTH(CF[[#This Row],[Fecha]])</f>
        <v>9</v>
      </c>
      <c r="AI1048">
        <f>WEEKNUM(CF[[#This Row],[Fecha]],2)</f>
        <v>35</v>
      </c>
      <c r="AJ1048" s="25">
        <v>43344</v>
      </c>
      <c r="AK1048" t="s">
        <v>107</v>
      </c>
      <c r="AL1048" t="s">
        <v>90</v>
      </c>
      <c r="AM1048" t="s">
        <v>129</v>
      </c>
      <c r="AN1048">
        <v>14</v>
      </c>
      <c r="AO1048">
        <v>11572.61</v>
      </c>
    </row>
    <row r="1049" spans="33:41" x14ac:dyDescent="0.25">
      <c r="AG1049">
        <f>YEAR(CF[[#This Row],[Fecha]])</f>
        <v>2020</v>
      </c>
      <c r="AH1049">
        <f>MONTH(CF[[#This Row],[Fecha]])</f>
        <v>2</v>
      </c>
      <c r="AI1049">
        <f>WEEKNUM(CF[[#This Row],[Fecha]],2)</f>
        <v>5</v>
      </c>
      <c r="AJ1049" s="25">
        <v>43862</v>
      </c>
      <c r="AK1049" t="s">
        <v>107</v>
      </c>
      <c r="AL1049" t="s">
        <v>104</v>
      </c>
      <c r="AM1049" t="s">
        <v>129</v>
      </c>
      <c r="AN1049">
        <v>3</v>
      </c>
      <c r="AO1049">
        <v>15741.16</v>
      </c>
    </row>
    <row r="1050" spans="33:41" x14ac:dyDescent="0.25">
      <c r="AG1050">
        <f>YEAR(CF[[#This Row],[Fecha]])</f>
        <v>2020</v>
      </c>
      <c r="AH1050">
        <f>MONTH(CF[[#This Row],[Fecha]])</f>
        <v>4</v>
      </c>
      <c r="AI1050">
        <f>WEEKNUM(CF[[#This Row],[Fecha]],2)</f>
        <v>14</v>
      </c>
      <c r="AJ1050" s="25">
        <v>43922</v>
      </c>
      <c r="AK1050" t="s">
        <v>107</v>
      </c>
      <c r="AL1050" t="s">
        <v>104</v>
      </c>
      <c r="AM1050" t="s">
        <v>129</v>
      </c>
      <c r="AN1050">
        <v>2</v>
      </c>
      <c r="AO1050">
        <v>8555.2099999999991</v>
      </c>
    </row>
    <row r="1051" spans="33:41" x14ac:dyDescent="0.25">
      <c r="AG1051">
        <f>YEAR(CF[[#This Row],[Fecha]])</f>
        <v>2018</v>
      </c>
      <c r="AH1051">
        <f>MONTH(CF[[#This Row],[Fecha]])</f>
        <v>10</v>
      </c>
      <c r="AI1051">
        <f>WEEKNUM(CF[[#This Row],[Fecha]],2)</f>
        <v>40</v>
      </c>
      <c r="AJ1051" s="25">
        <v>43374</v>
      </c>
      <c r="AK1051" t="s">
        <v>107</v>
      </c>
      <c r="AL1051" t="s">
        <v>88</v>
      </c>
      <c r="AM1051" t="s">
        <v>129</v>
      </c>
      <c r="AN1051">
        <v>6</v>
      </c>
      <c r="AO1051">
        <v>3668.05</v>
      </c>
    </row>
    <row r="1052" spans="33:41" x14ac:dyDescent="0.25">
      <c r="AG1052">
        <f>YEAR(CF[[#This Row],[Fecha]])</f>
        <v>2018</v>
      </c>
      <c r="AH1052">
        <f>MONTH(CF[[#This Row],[Fecha]])</f>
        <v>11</v>
      </c>
      <c r="AI1052">
        <f>WEEKNUM(CF[[#This Row],[Fecha]],2)</f>
        <v>44</v>
      </c>
      <c r="AJ1052" s="25">
        <v>43405</v>
      </c>
      <c r="AK1052" t="s">
        <v>107</v>
      </c>
      <c r="AL1052" t="s">
        <v>88</v>
      </c>
      <c r="AM1052" t="s">
        <v>129</v>
      </c>
      <c r="AN1052">
        <v>5</v>
      </c>
      <c r="AO1052">
        <v>2895.3500000000004</v>
      </c>
    </row>
    <row r="1053" spans="33:41" x14ac:dyDescent="0.25">
      <c r="AG1053">
        <f>YEAR(CF[[#This Row],[Fecha]])</f>
        <v>2018</v>
      </c>
      <c r="AH1053">
        <f>MONTH(CF[[#This Row],[Fecha]])</f>
        <v>12</v>
      </c>
      <c r="AI1053">
        <f>WEEKNUM(CF[[#This Row],[Fecha]],2)</f>
        <v>48</v>
      </c>
      <c r="AJ1053" s="25">
        <v>43435</v>
      </c>
      <c r="AK1053" t="s">
        <v>107</v>
      </c>
      <c r="AL1053" t="s">
        <v>88</v>
      </c>
      <c r="AM1053" t="s">
        <v>129</v>
      </c>
      <c r="AN1053">
        <v>8</v>
      </c>
      <c r="AO1053">
        <v>4751.12</v>
      </c>
    </row>
    <row r="1054" spans="33:41" x14ac:dyDescent="0.25">
      <c r="AG1054">
        <f>YEAR(CF[[#This Row],[Fecha]])</f>
        <v>2019</v>
      </c>
      <c r="AH1054">
        <f>MONTH(CF[[#This Row],[Fecha]])</f>
        <v>1</v>
      </c>
      <c r="AI1054">
        <f>WEEKNUM(CF[[#This Row],[Fecha]],2)</f>
        <v>1</v>
      </c>
      <c r="AJ1054" s="25">
        <v>43466</v>
      </c>
      <c r="AK1054" t="s">
        <v>107</v>
      </c>
      <c r="AL1054" t="s">
        <v>88</v>
      </c>
      <c r="AM1054" t="s">
        <v>129</v>
      </c>
      <c r="AN1054">
        <v>5</v>
      </c>
      <c r="AO1054">
        <v>9072.92</v>
      </c>
    </row>
    <row r="1055" spans="33:41" x14ac:dyDescent="0.25">
      <c r="AG1055">
        <f>YEAR(CF[[#This Row],[Fecha]])</f>
        <v>2019</v>
      </c>
      <c r="AH1055">
        <f>MONTH(CF[[#This Row],[Fecha]])</f>
        <v>2</v>
      </c>
      <c r="AI1055">
        <f>WEEKNUM(CF[[#This Row],[Fecha]],2)</f>
        <v>5</v>
      </c>
      <c r="AJ1055" s="25">
        <v>43497</v>
      </c>
      <c r="AK1055" t="s">
        <v>107</v>
      </c>
      <c r="AL1055" t="s">
        <v>88</v>
      </c>
      <c r="AM1055" t="s">
        <v>129</v>
      </c>
      <c r="AN1055">
        <v>5</v>
      </c>
      <c r="AO1055">
        <v>7385.53</v>
      </c>
    </row>
    <row r="1056" spans="33:41" x14ac:dyDescent="0.25">
      <c r="AG1056">
        <f>YEAR(CF[[#This Row],[Fecha]])</f>
        <v>2019</v>
      </c>
      <c r="AH1056">
        <f>MONTH(CF[[#This Row],[Fecha]])</f>
        <v>3</v>
      </c>
      <c r="AI1056">
        <f>WEEKNUM(CF[[#This Row],[Fecha]],2)</f>
        <v>9</v>
      </c>
      <c r="AJ1056" s="25">
        <v>43525</v>
      </c>
      <c r="AK1056" t="s">
        <v>107</v>
      </c>
      <c r="AL1056" t="s">
        <v>88</v>
      </c>
      <c r="AM1056" t="s">
        <v>129</v>
      </c>
      <c r="AN1056">
        <v>6</v>
      </c>
      <c r="AO1056">
        <v>6223.98</v>
      </c>
    </row>
    <row r="1057" spans="33:41" x14ac:dyDescent="0.25">
      <c r="AG1057">
        <f>YEAR(CF[[#This Row],[Fecha]])</f>
        <v>2019</v>
      </c>
      <c r="AH1057">
        <f>MONTH(CF[[#This Row],[Fecha]])</f>
        <v>4</v>
      </c>
      <c r="AI1057">
        <f>WEEKNUM(CF[[#This Row],[Fecha]],2)</f>
        <v>14</v>
      </c>
      <c r="AJ1057" s="25">
        <v>43556</v>
      </c>
      <c r="AK1057" t="s">
        <v>107</v>
      </c>
      <c r="AL1057" t="s">
        <v>88</v>
      </c>
      <c r="AM1057" t="s">
        <v>129</v>
      </c>
      <c r="AN1057">
        <v>8</v>
      </c>
      <c r="AO1057">
        <v>13795.37</v>
      </c>
    </row>
    <row r="1058" spans="33:41" x14ac:dyDescent="0.25">
      <c r="AG1058">
        <f>YEAR(CF[[#This Row],[Fecha]])</f>
        <v>2019</v>
      </c>
      <c r="AH1058">
        <f>MONTH(CF[[#This Row],[Fecha]])</f>
        <v>5</v>
      </c>
      <c r="AI1058">
        <f>WEEKNUM(CF[[#This Row],[Fecha]],2)</f>
        <v>18</v>
      </c>
      <c r="AJ1058" s="25">
        <v>43586</v>
      </c>
      <c r="AK1058" t="s">
        <v>107</v>
      </c>
      <c r="AL1058" t="s">
        <v>88</v>
      </c>
      <c r="AM1058" t="s">
        <v>129</v>
      </c>
      <c r="AN1058">
        <v>6</v>
      </c>
      <c r="AO1058">
        <v>18296.830000000002</v>
      </c>
    </row>
    <row r="1059" spans="33:41" x14ac:dyDescent="0.25">
      <c r="AG1059">
        <f>YEAR(CF[[#This Row],[Fecha]])</f>
        <v>2019</v>
      </c>
      <c r="AH1059">
        <f>MONTH(CF[[#This Row],[Fecha]])</f>
        <v>6</v>
      </c>
      <c r="AI1059">
        <f>WEEKNUM(CF[[#This Row],[Fecha]],2)</f>
        <v>22</v>
      </c>
      <c r="AJ1059" s="25">
        <v>43617</v>
      </c>
      <c r="AK1059" t="s">
        <v>107</v>
      </c>
      <c r="AL1059" t="s">
        <v>88</v>
      </c>
      <c r="AM1059" t="s">
        <v>129</v>
      </c>
      <c r="AN1059">
        <v>8</v>
      </c>
      <c r="AO1059">
        <v>14582.15</v>
      </c>
    </row>
    <row r="1060" spans="33:41" x14ac:dyDescent="0.25">
      <c r="AG1060">
        <f>YEAR(CF[[#This Row],[Fecha]])</f>
        <v>2019</v>
      </c>
      <c r="AH1060">
        <f>MONTH(CF[[#This Row],[Fecha]])</f>
        <v>7</v>
      </c>
      <c r="AI1060">
        <f>WEEKNUM(CF[[#This Row],[Fecha]],2)</f>
        <v>27</v>
      </c>
      <c r="AJ1060" s="25">
        <v>43647</v>
      </c>
      <c r="AK1060" t="s">
        <v>107</v>
      </c>
      <c r="AL1060" t="s">
        <v>88</v>
      </c>
      <c r="AM1060" t="s">
        <v>129</v>
      </c>
      <c r="AN1060">
        <v>8</v>
      </c>
      <c r="AO1060">
        <v>10601.470000000001</v>
      </c>
    </row>
    <row r="1061" spans="33:41" x14ac:dyDescent="0.25">
      <c r="AG1061">
        <f>YEAR(CF[[#This Row],[Fecha]])</f>
        <v>2019</v>
      </c>
      <c r="AH1061">
        <f>MONTH(CF[[#This Row],[Fecha]])</f>
        <v>8</v>
      </c>
      <c r="AI1061">
        <f>WEEKNUM(CF[[#This Row],[Fecha]],2)</f>
        <v>31</v>
      </c>
      <c r="AJ1061" s="25">
        <v>43678</v>
      </c>
      <c r="AK1061" t="s">
        <v>107</v>
      </c>
      <c r="AL1061" t="s">
        <v>88</v>
      </c>
      <c r="AM1061" t="s">
        <v>129</v>
      </c>
      <c r="AN1061">
        <v>8</v>
      </c>
      <c r="AO1061">
        <v>9299.64</v>
      </c>
    </row>
    <row r="1062" spans="33:41" x14ac:dyDescent="0.25">
      <c r="AG1062">
        <f>YEAR(CF[[#This Row],[Fecha]])</f>
        <v>2019</v>
      </c>
      <c r="AH1062">
        <f>MONTH(CF[[#This Row],[Fecha]])</f>
        <v>9</v>
      </c>
      <c r="AI1062">
        <f>WEEKNUM(CF[[#This Row],[Fecha]],2)</f>
        <v>35</v>
      </c>
      <c r="AJ1062" s="25">
        <v>43709</v>
      </c>
      <c r="AK1062" t="s">
        <v>107</v>
      </c>
      <c r="AL1062" t="s">
        <v>88</v>
      </c>
      <c r="AM1062" t="s">
        <v>129</v>
      </c>
      <c r="AN1062">
        <v>7</v>
      </c>
      <c r="AO1062">
        <v>3847.95</v>
      </c>
    </row>
    <row r="1063" spans="33:41" x14ac:dyDescent="0.25">
      <c r="AG1063">
        <f>YEAR(CF[[#This Row],[Fecha]])</f>
        <v>2019</v>
      </c>
      <c r="AH1063">
        <f>MONTH(CF[[#This Row],[Fecha]])</f>
        <v>10</v>
      </c>
      <c r="AI1063">
        <f>WEEKNUM(CF[[#This Row],[Fecha]],2)</f>
        <v>40</v>
      </c>
      <c r="AJ1063" s="25">
        <v>43739</v>
      </c>
      <c r="AK1063" t="s">
        <v>107</v>
      </c>
      <c r="AL1063" t="s">
        <v>88</v>
      </c>
      <c r="AM1063" t="s">
        <v>129</v>
      </c>
      <c r="AN1063">
        <v>7</v>
      </c>
      <c r="AO1063">
        <v>2074.21</v>
      </c>
    </row>
    <row r="1064" spans="33:41" x14ac:dyDescent="0.25">
      <c r="AG1064">
        <f>YEAR(CF[[#This Row],[Fecha]])</f>
        <v>2019</v>
      </c>
      <c r="AH1064">
        <f>MONTH(CF[[#This Row],[Fecha]])</f>
        <v>11</v>
      </c>
      <c r="AI1064">
        <f>WEEKNUM(CF[[#This Row],[Fecha]],2)</f>
        <v>44</v>
      </c>
      <c r="AJ1064" s="25">
        <v>43770</v>
      </c>
      <c r="AK1064" t="s">
        <v>107</v>
      </c>
      <c r="AL1064" t="s">
        <v>88</v>
      </c>
      <c r="AM1064" t="s">
        <v>129</v>
      </c>
      <c r="AN1064">
        <v>6</v>
      </c>
      <c r="AO1064">
        <v>2555.5500000000002</v>
      </c>
    </row>
    <row r="1065" spans="33:41" x14ac:dyDescent="0.25">
      <c r="AG1065">
        <f>YEAR(CF[[#This Row],[Fecha]])</f>
        <v>2019</v>
      </c>
      <c r="AH1065">
        <f>MONTH(CF[[#This Row],[Fecha]])</f>
        <v>12</v>
      </c>
      <c r="AI1065">
        <f>WEEKNUM(CF[[#This Row],[Fecha]],2)</f>
        <v>48</v>
      </c>
      <c r="AJ1065" s="25">
        <v>43800</v>
      </c>
      <c r="AK1065" t="s">
        <v>107</v>
      </c>
      <c r="AL1065" t="s">
        <v>88</v>
      </c>
      <c r="AM1065" t="s">
        <v>129</v>
      </c>
      <c r="AN1065">
        <v>8</v>
      </c>
      <c r="AO1065">
        <v>4458.4799999999996</v>
      </c>
    </row>
    <row r="1066" spans="33:41" x14ac:dyDescent="0.25">
      <c r="AG1066">
        <f>YEAR(CF[[#This Row],[Fecha]])</f>
        <v>2020</v>
      </c>
      <c r="AH1066">
        <f>MONTH(CF[[#This Row],[Fecha]])</f>
        <v>1</v>
      </c>
      <c r="AI1066">
        <f>WEEKNUM(CF[[#This Row],[Fecha]],2)</f>
        <v>1</v>
      </c>
      <c r="AJ1066" s="25">
        <v>43831</v>
      </c>
      <c r="AK1066" t="s">
        <v>107</v>
      </c>
      <c r="AL1066" t="s">
        <v>88</v>
      </c>
      <c r="AM1066" t="s">
        <v>129</v>
      </c>
      <c r="AN1066">
        <v>7</v>
      </c>
      <c r="AO1066">
        <v>10161.35</v>
      </c>
    </row>
    <row r="1067" spans="33:41" x14ac:dyDescent="0.25">
      <c r="AG1067">
        <f>YEAR(CF[[#This Row],[Fecha]])</f>
        <v>2020</v>
      </c>
      <c r="AH1067">
        <f>MONTH(CF[[#This Row],[Fecha]])</f>
        <v>2</v>
      </c>
      <c r="AI1067">
        <f>WEEKNUM(CF[[#This Row],[Fecha]],2)</f>
        <v>5</v>
      </c>
      <c r="AJ1067" s="25">
        <v>43862</v>
      </c>
      <c r="AK1067" t="s">
        <v>107</v>
      </c>
      <c r="AL1067" t="s">
        <v>88</v>
      </c>
      <c r="AM1067" t="s">
        <v>129</v>
      </c>
      <c r="AN1067">
        <v>8</v>
      </c>
      <c r="AO1067">
        <v>14935.010000000002</v>
      </c>
    </row>
    <row r="1068" spans="33:41" x14ac:dyDescent="0.25">
      <c r="AG1068">
        <f>YEAR(CF[[#This Row],[Fecha]])</f>
        <v>2020</v>
      </c>
      <c r="AH1068">
        <f>MONTH(CF[[#This Row],[Fecha]])</f>
        <v>3</v>
      </c>
      <c r="AI1068">
        <f>WEEKNUM(CF[[#This Row],[Fecha]],2)</f>
        <v>9</v>
      </c>
      <c r="AJ1068" s="25">
        <v>43891</v>
      </c>
      <c r="AK1068" t="s">
        <v>107</v>
      </c>
      <c r="AL1068" t="s">
        <v>88</v>
      </c>
      <c r="AM1068" t="s">
        <v>129</v>
      </c>
      <c r="AN1068">
        <v>10</v>
      </c>
      <c r="AO1068">
        <v>3068.4000000000005</v>
      </c>
    </row>
    <row r="1069" spans="33:41" x14ac:dyDescent="0.25">
      <c r="AG1069">
        <f>YEAR(CF[[#This Row],[Fecha]])</f>
        <v>2020</v>
      </c>
      <c r="AH1069">
        <f>MONTH(CF[[#This Row],[Fecha]])</f>
        <v>4</v>
      </c>
      <c r="AI1069">
        <f>WEEKNUM(CF[[#This Row],[Fecha]],2)</f>
        <v>14</v>
      </c>
      <c r="AJ1069" s="25">
        <v>43922</v>
      </c>
      <c r="AK1069" t="s">
        <v>107</v>
      </c>
      <c r="AL1069" t="s">
        <v>88</v>
      </c>
      <c r="AM1069" t="s">
        <v>129</v>
      </c>
      <c r="AN1069">
        <v>4</v>
      </c>
      <c r="AO1069">
        <v>1979.93</v>
      </c>
    </row>
    <row r="1070" spans="33:41" x14ac:dyDescent="0.25">
      <c r="AG1070">
        <f>YEAR(CF[[#This Row],[Fecha]])</f>
        <v>2020</v>
      </c>
      <c r="AH1070">
        <f>MONTH(CF[[#This Row],[Fecha]])</f>
        <v>5</v>
      </c>
      <c r="AI1070">
        <f>WEEKNUM(CF[[#This Row],[Fecha]],2)</f>
        <v>18</v>
      </c>
      <c r="AJ1070" s="25">
        <v>43952</v>
      </c>
      <c r="AK1070" t="s">
        <v>107</v>
      </c>
      <c r="AL1070" t="s">
        <v>88</v>
      </c>
      <c r="AM1070" t="s">
        <v>129</v>
      </c>
      <c r="AN1070">
        <v>8</v>
      </c>
      <c r="AO1070">
        <v>7097.2199999999993</v>
      </c>
    </row>
    <row r="1071" spans="33:41" x14ac:dyDescent="0.25">
      <c r="AG1071">
        <f>YEAR(CF[[#This Row],[Fecha]])</f>
        <v>2020</v>
      </c>
      <c r="AH1071">
        <f>MONTH(CF[[#This Row],[Fecha]])</f>
        <v>6</v>
      </c>
      <c r="AI1071">
        <f>WEEKNUM(CF[[#This Row],[Fecha]],2)</f>
        <v>23</v>
      </c>
      <c r="AJ1071" s="25">
        <v>43983</v>
      </c>
      <c r="AK1071" t="s">
        <v>107</v>
      </c>
      <c r="AL1071" t="s">
        <v>88</v>
      </c>
      <c r="AM1071" t="s">
        <v>129</v>
      </c>
      <c r="AN1071">
        <v>8</v>
      </c>
      <c r="AO1071">
        <v>1342.5100000000002</v>
      </c>
    </row>
    <row r="1072" spans="33:41" x14ac:dyDescent="0.25">
      <c r="AG1072">
        <f>YEAR(CF[[#This Row],[Fecha]])</f>
        <v>2020</v>
      </c>
      <c r="AH1072">
        <f>MONTH(CF[[#This Row],[Fecha]])</f>
        <v>7</v>
      </c>
      <c r="AI1072">
        <f>WEEKNUM(CF[[#This Row],[Fecha]],2)</f>
        <v>27</v>
      </c>
      <c r="AJ1072" s="25">
        <v>44013</v>
      </c>
      <c r="AK1072" t="s">
        <v>107</v>
      </c>
      <c r="AL1072" t="s">
        <v>88</v>
      </c>
      <c r="AM1072" t="s">
        <v>129</v>
      </c>
      <c r="AN1072">
        <v>8</v>
      </c>
      <c r="AO1072">
        <v>2329.58</v>
      </c>
    </row>
    <row r="1073" spans="33:41" x14ac:dyDescent="0.25">
      <c r="AG1073">
        <f>YEAR(CF[[#This Row],[Fecha]])</f>
        <v>2020</v>
      </c>
      <c r="AH1073">
        <f>MONTH(CF[[#This Row],[Fecha]])</f>
        <v>8</v>
      </c>
      <c r="AI1073">
        <f>WEEKNUM(CF[[#This Row],[Fecha]],2)</f>
        <v>31</v>
      </c>
      <c r="AJ1073" s="25">
        <v>44044</v>
      </c>
      <c r="AK1073" t="s">
        <v>107</v>
      </c>
      <c r="AL1073" t="s">
        <v>88</v>
      </c>
      <c r="AM1073" t="s">
        <v>129</v>
      </c>
      <c r="AN1073">
        <v>6</v>
      </c>
      <c r="AO1073">
        <v>2323.6600000000003</v>
      </c>
    </row>
    <row r="1074" spans="33:41" x14ac:dyDescent="0.25">
      <c r="AG1074">
        <f>YEAR(CF[[#This Row],[Fecha]])</f>
        <v>2020</v>
      </c>
      <c r="AH1074">
        <f>MONTH(CF[[#This Row],[Fecha]])</f>
        <v>9</v>
      </c>
      <c r="AI1074">
        <f>WEEKNUM(CF[[#This Row],[Fecha]],2)</f>
        <v>36</v>
      </c>
      <c r="AJ1074" s="25">
        <v>44075</v>
      </c>
      <c r="AK1074" t="s">
        <v>107</v>
      </c>
      <c r="AL1074" t="s">
        <v>88</v>
      </c>
      <c r="AM1074" t="s">
        <v>129</v>
      </c>
      <c r="AN1074">
        <v>8</v>
      </c>
      <c r="AO1074">
        <v>4247.9400000000005</v>
      </c>
    </row>
    <row r="1075" spans="33:41" x14ac:dyDescent="0.25">
      <c r="AG1075">
        <f>YEAR(CF[[#This Row],[Fecha]])</f>
        <v>2020</v>
      </c>
      <c r="AH1075">
        <f>MONTH(CF[[#This Row],[Fecha]])</f>
        <v>10</v>
      </c>
      <c r="AI1075">
        <f>WEEKNUM(CF[[#This Row],[Fecha]],2)</f>
        <v>40</v>
      </c>
      <c r="AJ1075" s="25">
        <v>44105</v>
      </c>
      <c r="AK1075" t="s">
        <v>107</v>
      </c>
      <c r="AL1075" t="s">
        <v>88</v>
      </c>
      <c r="AM1075" t="s">
        <v>129</v>
      </c>
      <c r="AN1075">
        <v>8</v>
      </c>
      <c r="AO1075">
        <v>7750.76</v>
      </c>
    </row>
    <row r="1076" spans="33:41" x14ac:dyDescent="0.25">
      <c r="AG1076">
        <f>YEAR(CF[[#This Row],[Fecha]])</f>
        <v>2020</v>
      </c>
      <c r="AH1076">
        <f>MONTH(CF[[#This Row],[Fecha]])</f>
        <v>11</v>
      </c>
      <c r="AI1076">
        <f>WEEKNUM(CF[[#This Row],[Fecha]],2)</f>
        <v>44</v>
      </c>
      <c r="AJ1076" s="25">
        <v>44136</v>
      </c>
      <c r="AK1076" t="s">
        <v>107</v>
      </c>
      <c r="AL1076" t="s">
        <v>88</v>
      </c>
      <c r="AM1076" t="s">
        <v>129</v>
      </c>
      <c r="AN1076">
        <v>7</v>
      </c>
      <c r="AO1076">
        <v>3847.1099999999997</v>
      </c>
    </row>
    <row r="1077" spans="33:41" x14ac:dyDescent="0.25">
      <c r="AG1077">
        <f>YEAR(CF[[#This Row],[Fecha]])</f>
        <v>2020</v>
      </c>
      <c r="AH1077">
        <f>MONTH(CF[[#This Row],[Fecha]])</f>
        <v>12</v>
      </c>
      <c r="AI1077">
        <f>WEEKNUM(CF[[#This Row],[Fecha]],2)</f>
        <v>49</v>
      </c>
      <c r="AJ1077" s="25">
        <v>44166</v>
      </c>
      <c r="AK1077" t="s">
        <v>107</v>
      </c>
      <c r="AL1077" t="s">
        <v>88</v>
      </c>
      <c r="AM1077" t="s">
        <v>129</v>
      </c>
      <c r="AN1077">
        <v>10</v>
      </c>
      <c r="AO1077">
        <v>5918.2800000000007</v>
      </c>
    </row>
    <row r="1078" spans="33:41" x14ac:dyDescent="0.25">
      <c r="AG1078">
        <f>YEAR(CF[[#This Row],[Fecha]])</f>
        <v>2018</v>
      </c>
      <c r="AH1078">
        <f>MONTH(CF[[#This Row],[Fecha]])</f>
        <v>10</v>
      </c>
      <c r="AI1078">
        <f>WEEKNUM(CF[[#This Row],[Fecha]],2)</f>
        <v>40</v>
      </c>
      <c r="AJ1078" s="25">
        <v>43374</v>
      </c>
      <c r="AK1078" t="s">
        <v>107</v>
      </c>
      <c r="AL1078" t="s">
        <v>90</v>
      </c>
      <c r="AM1078" t="s">
        <v>129</v>
      </c>
      <c r="AN1078">
        <v>20</v>
      </c>
      <c r="AO1078">
        <v>13994.14</v>
      </c>
    </row>
    <row r="1079" spans="33:41" x14ac:dyDescent="0.25">
      <c r="AG1079">
        <f>YEAR(CF[[#This Row],[Fecha]])</f>
        <v>2018</v>
      </c>
      <c r="AH1079">
        <f>MONTH(CF[[#This Row],[Fecha]])</f>
        <v>11</v>
      </c>
      <c r="AI1079">
        <f>WEEKNUM(CF[[#This Row],[Fecha]],2)</f>
        <v>44</v>
      </c>
      <c r="AJ1079" s="25">
        <v>43405</v>
      </c>
      <c r="AK1079" t="s">
        <v>107</v>
      </c>
      <c r="AL1079" t="s">
        <v>90</v>
      </c>
      <c r="AM1079" t="s">
        <v>129</v>
      </c>
      <c r="AN1079">
        <v>16</v>
      </c>
      <c r="AO1079">
        <v>10841.77</v>
      </c>
    </row>
    <row r="1080" spans="33:41" x14ac:dyDescent="0.25">
      <c r="AG1080">
        <f>YEAR(CF[[#This Row],[Fecha]])</f>
        <v>2018</v>
      </c>
      <c r="AH1080">
        <f>MONTH(CF[[#This Row],[Fecha]])</f>
        <v>12</v>
      </c>
      <c r="AI1080">
        <f>WEEKNUM(CF[[#This Row],[Fecha]],2)</f>
        <v>48</v>
      </c>
      <c r="AJ1080" s="25">
        <v>43435</v>
      </c>
      <c r="AK1080" t="s">
        <v>107</v>
      </c>
      <c r="AL1080" t="s">
        <v>90</v>
      </c>
      <c r="AM1080" t="s">
        <v>129</v>
      </c>
      <c r="AN1080">
        <v>20</v>
      </c>
      <c r="AO1080">
        <v>16604.09</v>
      </c>
    </row>
    <row r="1081" spans="33:41" x14ac:dyDescent="0.25">
      <c r="AG1081">
        <f>YEAR(CF[[#This Row],[Fecha]])</f>
        <v>2019</v>
      </c>
      <c r="AH1081">
        <f>MONTH(CF[[#This Row],[Fecha]])</f>
        <v>1</v>
      </c>
      <c r="AI1081">
        <f>WEEKNUM(CF[[#This Row],[Fecha]],2)</f>
        <v>1</v>
      </c>
      <c r="AJ1081" s="25">
        <v>43466</v>
      </c>
      <c r="AK1081" t="s">
        <v>107</v>
      </c>
      <c r="AL1081" t="s">
        <v>90</v>
      </c>
      <c r="AM1081" t="s">
        <v>129</v>
      </c>
      <c r="AN1081">
        <v>16</v>
      </c>
      <c r="AO1081">
        <v>11529.32</v>
      </c>
    </row>
    <row r="1082" spans="33:41" x14ac:dyDescent="0.25">
      <c r="AG1082">
        <f>YEAR(CF[[#This Row],[Fecha]])</f>
        <v>2019</v>
      </c>
      <c r="AH1082">
        <f>MONTH(CF[[#This Row],[Fecha]])</f>
        <v>2</v>
      </c>
      <c r="AI1082">
        <f>WEEKNUM(CF[[#This Row],[Fecha]],2)</f>
        <v>5</v>
      </c>
      <c r="AJ1082" s="25">
        <v>43497</v>
      </c>
      <c r="AK1082" t="s">
        <v>107</v>
      </c>
      <c r="AL1082" t="s">
        <v>90</v>
      </c>
      <c r="AM1082" t="s">
        <v>129</v>
      </c>
      <c r="AN1082">
        <v>17</v>
      </c>
      <c r="AO1082">
        <v>18137.02</v>
      </c>
    </row>
    <row r="1083" spans="33:41" x14ac:dyDescent="0.25">
      <c r="AG1083">
        <f>YEAR(CF[[#This Row],[Fecha]])</f>
        <v>2019</v>
      </c>
      <c r="AH1083">
        <f>MONTH(CF[[#This Row],[Fecha]])</f>
        <v>3</v>
      </c>
      <c r="AI1083">
        <f>WEEKNUM(CF[[#This Row],[Fecha]],2)</f>
        <v>9</v>
      </c>
      <c r="AJ1083" s="25">
        <v>43525</v>
      </c>
      <c r="AK1083" t="s">
        <v>107</v>
      </c>
      <c r="AL1083" t="s">
        <v>90</v>
      </c>
      <c r="AM1083" t="s">
        <v>129</v>
      </c>
      <c r="AN1083">
        <v>18</v>
      </c>
      <c r="AO1083">
        <v>19066.82</v>
      </c>
    </row>
    <row r="1084" spans="33:41" x14ac:dyDescent="0.25">
      <c r="AG1084">
        <f>YEAR(CF[[#This Row],[Fecha]])</f>
        <v>2019</v>
      </c>
      <c r="AH1084">
        <f>MONTH(CF[[#This Row],[Fecha]])</f>
        <v>4</v>
      </c>
      <c r="AI1084">
        <f>WEEKNUM(CF[[#This Row],[Fecha]],2)</f>
        <v>14</v>
      </c>
      <c r="AJ1084" s="25">
        <v>43556</v>
      </c>
      <c r="AK1084" t="s">
        <v>107</v>
      </c>
      <c r="AL1084" t="s">
        <v>90</v>
      </c>
      <c r="AM1084" t="s">
        <v>129</v>
      </c>
      <c r="AN1084">
        <v>21</v>
      </c>
      <c r="AO1084">
        <v>24955.02</v>
      </c>
    </row>
    <row r="1085" spans="33:41" x14ac:dyDescent="0.25">
      <c r="AG1085">
        <f>YEAR(CF[[#This Row],[Fecha]])</f>
        <v>2019</v>
      </c>
      <c r="AH1085">
        <f>MONTH(CF[[#This Row],[Fecha]])</f>
        <v>5</v>
      </c>
      <c r="AI1085">
        <f>WEEKNUM(CF[[#This Row],[Fecha]],2)</f>
        <v>18</v>
      </c>
      <c r="AJ1085" s="25">
        <v>43586</v>
      </c>
      <c r="AK1085" t="s">
        <v>107</v>
      </c>
      <c r="AL1085" t="s">
        <v>90</v>
      </c>
      <c r="AM1085" t="s">
        <v>129</v>
      </c>
      <c r="AN1085">
        <v>16</v>
      </c>
      <c r="AO1085">
        <v>33364.450000000004</v>
      </c>
    </row>
    <row r="1086" spans="33:41" x14ac:dyDescent="0.25">
      <c r="AG1086">
        <f>YEAR(CF[[#This Row],[Fecha]])</f>
        <v>2019</v>
      </c>
      <c r="AH1086">
        <f>MONTH(CF[[#This Row],[Fecha]])</f>
        <v>6</v>
      </c>
      <c r="AI1086">
        <f>WEEKNUM(CF[[#This Row],[Fecha]],2)</f>
        <v>22</v>
      </c>
      <c r="AJ1086" s="25">
        <v>43617</v>
      </c>
      <c r="AK1086" t="s">
        <v>107</v>
      </c>
      <c r="AL1086" t="s">
        <v>90</v>
      </c>
      <c r="AM1086" t="s">
        <v>129</v>
      </c>
      <c r="AN1086">
        <v>17</v>
      </c>
      <c r="AO1086">
        <v>31149.370000000003</v>
      </c>
    </row>
    <row r="1087" spans="33:41" x14ac:dyDescent="0.25">
      <c r="AG1087">
        <f>YEAR(CF[[#This Row],[Fecha]])</f>
        <v>2019</v>
      </c>
      <c r="AH1087">
        <f>MONTH(CF[[#This Row],[Fecha]])</f>
        <v>7</v>
      </c>
      <c r="AI1087">
        <f>WEEKNUM(CF[[#This Row],[Fecha]],2)</f>
        <v>27</v>
      </c>
      <c r="AJ1087" s="25">
        <v>43647</v>
      </c>
      <c r="AK1087" t="s">
        <v>107</v>
      </c>
      <c r="AL1087" t="s">
        <v>90</v>
      </c>
      <c r="AM1087" t="s">
        <v>129</v>
      </c>
      <c r="AN1087">
        <v>19</v>
      </c>
      <c r="AO1087">
        <v>18734.2</v>
      </c>
    </row>
    <row r="1088" spans="33:41" x14ac:dyDescent="0.25">
      <c r="AG1088">
        <f>YEAR(CF[[#This Row],[Fecha]])</f>
        <v>2019</v>
      </c>
      <c r="AH1088">
        <f>MONTH(CF[[#This Row],[Fecha]])</f>
        <v>8</v>
      </c>
      <c r="AI1088">
        <f>WEEKNUM(CF[[#This Row],[Fecha]],2)</f>
        <v>31</v>
      </c>
      <c r="AJ1088" s="25">
        <v>43678</v>
      </c>
      <c r="AK1088" t="s">
        <v>107</v>
      </c>
      <c r="AL1088" t="s">
        <v>90</v>
      </c>
      <c r="AM1088" t="s">
        <v>129</v>
      </c>
      <c r="AN1088">
        <v>17</v>
      </c>
      <c r="AO1088">
        <v>17545.53</v>
      </c>
    </row>
    <row r="1089" spans="33:41" x14ac:dyDescent="0.25">
      <c r="AG1089">
        <f>YEAR(CF[[#This Row],[Fecha]])</f>
        <v>2019</v>
      </c>
      <c r="AH1089">
        <f>MONTH(CF[[#This Row],[Fecha]])</f>
        <v>9</v>
      </c>
      <c r="AI1089">
        <f>WEEKNUM(CF[[#This Row],[Fecha]],2)</f>
        <v>35</v>
      </c>
      <c r="AJ1089" s="25">
        <v>43709</v>
      </c>
      <c r="AK1089" t="s">
        <v>107</v>
      </c>
      <c r="AL1089" t="s">
        <v>90</v>
      </c>
      <c r="AM1089" t="s">
        <v>129</v>
      </c>
      <c r="AN1089">
        <v>19</v>
      </c>
      <c r="AO1089">
        <v>9861.7199999999993</v>
      </c>
    </row>
    <row r="1090" spans="33:41" x14ac:dyDescent="0.25">
      <c r="AG1090">
        <f>YEAR(CF[[#This Row],[Fecha]])</f>
        <v>2019</v>
      </c>
      <c r="AH1090">
        <f>MONTH(CF[[#This Row],[Fecha]])</f>
        <v>10</v>
      </c>
      <c r="AI1090">
        <f>WEEKNUM(CF[[#This Row],[Fecha]],2)</f>
        <v>40</v>
      </c>
      <c r="AJ1090" s="25">
        <v>43739</v>
      </c>
      <c r="AK1090" t="s">
        <v>107</v>
      </c>
      <c r="AL1090" t="s">
        <v>90</v>
      </c>
      <c r="AM1090" t="s">
        <v>129</v>
      </c>
      <c r="AN1090">
        <v>20</v>
      </c>
      <c r="AO1090">
        <v>6540.42</v>
      </c>
    </row>
    <row r="1091" spans="33:41" x14ac:dyDescent="0.25">
      <c r="AG1091">
        <f>YEAR(CF[[#This Row],[Fecha]])</f>
        <v>2019</v>
      </c>
      <c r="AH1091">
        <f>MONTH(CF[[#This Row],[Fecha]])</f>
        <v>11</v>
      </c>
      <c r="AI1091">
        <f>WEEKNUM(CF[[#This Row],[Fecha]],2)</f>
        <v>44</v>
      </c>
      <c r="AJ1091" s="25">
        <v>43770</v>
      </c>
      <c r="AK1091" t="s">
        <v>107</v>
      </c>
      <c r="AL1091" t="s">
        <v>90</v>
      </c>
      <c r="AM1091" t="s">
        <v>129</v>
      </c>
      <c r="AN1091">
        <v>19</v>
      </c>
      <c r="AO1091">
        <v>10824.95</v>
      </c>
    </row>
    <row r="1092" spans="33:41" x14ac:dyDescent="0.25">
      <c r="AG1092">
        <f>YEAR(CF[[#This Row],[Fecha]])</f>
        <v>2019</v>
      </c>
      <c r="AH1092">
        <f>MONTH(CF[[#This Row],[Fecha]])</f>
        <v>12</v>
      </c>
      <c r="AI1092">
        <f>WEEKNUM(CF[[#This Row],[Fecha]],2)</f>
        <v>48</v>
      </c>
      <c r="AJ1092" s="25">
        <v>43800</v>
      </c>
      <c r="AK1092" t="s">
        <v>107</v>
      </c>
      <c r="AL1092" t="s">
        <v>90</v>
      </c>
      <c r="AM1092" t="s">
        <v>129</v>
      </c>
      <c r="AN1092">
        <v>19</v>
      </c>
      <c r="AO1092">
        <v>8931.14</v>
      </c>
    </row>
    <row r="1093" spans="33:41" x14ac:dyDescent="0.25">
      <c r="AG1093">
        <f>YEAR(CF[[#This Row],[Fecha]])</f>
        <v>2020</v>
      </c>
      <c r="AH1093">
        <f>MONTH(CF[[#This Row],[Fecha]])</f>
        <v>1</v>
      </c>
      <c r="AI1093">
        <f>WEEKNUM(CF[[#This Row],[Fecha]],2)</f>
        <v>1</v>
      </c>
      <c r="AJ1093" s="25">
        <v>43831</v>
      </c>
      <c r="AK1093" t="s">
        <v>107</v>
      </c>
      <c r="AL1093" t="s">
        <v>90</v>
      </c>
      <c r="AM1093" t="s">
        <v>129</v>
      </c>
      <c r="AN1093">
        <v>27</v>
      </c>
      <c r="AO1093">
        <v>17199.129999999997</v>
      </c>
    </row>
    <row r="1094" spans="33:41" x14ac:dyDescent="0.25">
      <c r="AG1094">
        <f>YEAR(CF[[#This Row],[Fecha]])</f>
        <v>2020</v>
      </c>
      <c r="AH1094">
        <f>MONTH(CF[[#This Row],[Fecha]])</f>
        <v>2</v>
      </c>
      <c r="AI1094">
        <f>WEEKNUM(CF[[#This Row],[Fecha]],2)</f>
        <v>5</v>
      </c>
      <c r="AJ1094" s="25">
        <v>43862</v>
      </c>
      <c r="AK1094" t="s">
        <v>107</v>
      </c>
      <c r="AL1094" t="s">
        <v>90</v>
      </c>
      <c r="AM1094" t="s">
        <v>129</v>
      </c>
      <c r="AN1094">
        <v>21</v>
      </c>
      <c r="AO1094">
        <v>37267.03</v>
      </c>
    </row>
    <row r="1095" spans="33:41" x14ac:dyDescent="0.25">
      <c r="AG1095">
        <f>YEAR(CF[[#This Row],[Fecha]])</f>
        <v>2020</v>
      </c>
      <c r="AH1095">
        <f>MONTH(CF[[#This Row],[Fecha]])</f>
        <v>3</v>
      </c>
      <c r="AI1095">
        <f>WEEKNUM(CF[[#This Row],[Fecha]],2)</f>
        <v>9</v>
      </c>
      <c r="AJ1095" s="25">
        <v>43891</v>
      </c>
      <c r="AK1095" t="s">
        <v>107</v>
      </c>
      <c r="AL1095" t="s">
        <v>90</v>
      </c>
      <c r="AM1095" t="s">
        <v>129</v>
      </c>
      <c r="AN1095">
        <v>26</v>
      </c>
      <c r="AO1095">
        <v>6038.880000000001</v>
      </c>
    </row>
    <row r="1096" spans="33:41" x14ac:dyDescent="0.25">
      <c r="AG1096">
        <f>YEAR(CF[[#This Row],[Fecha]])</f>
        <v>2020</v>
      </c>
      <c r="AH1096">
        <f>MONTH(CF[[#This Row],[Fecha]])</f>
        <v>4</v>
      </c>
      <c r="AI1096">
        <f>WEEKNUM(CF[[#This Row],[Fecha]],2)</f>
        <v>14</v>
      </c>
      <c r="AJ1096" s="25">
        <v>43922</v>
      </c>
      <c r="AK1096" t="s">
        <v>107</v>
      </c>
      <c r="AL1096" t="s">
        <v>90</v>
      </c>
      <c r="AM1096" t="s">
        <v>129</v>
      </c>
      <c r="AN1096">
        <v>21.5</v>
      </c>
      <c r="AO1096">
        <v>10696.080000000002</v>
      </c>
    </row>
    <row r="1097" spans="33:41" x14ac:dyDescent="0.25">
      <c r="AG1097">
        <f>YEAR(CF[[#This Row],[Fecha]])</f>
        <v>2020</v>
      </c>
      <c r="AH1097">
        <f>MONTH(CF[[#This Row],[Fecha]])</f>
        <v>5</v>
      </c>
      <c r="AI1097">
        <f>WEEKNUM(CF[[#This Row],[Fecha]],2)</f>
        <v>18</v>
      </c>
      <c r="AJ1097" s="25">
        <v>43952</v>
      </c>
      <c r="AK1097" t="s">
        <v>107</v>
      </c>
      <c r="AL1097" t="s">
        <v>90</v>
      </c>
      <c r="AM1097" t="s">
        <v>129</v>
      </c>
      <c r="AN1097">
        <v>19</v>
      </c>
      <c r="AO1097">
        <v>14203.85</v>
      </c>
    </row>
    <row r="1098" spans="33:41" x14ac:dyDescent="0.25">
      <c r="AG1098">
        <f>YEAR(CF[[#This Row],[Fecha]])</f>
        <v>2020</v>
      </c>
      <c r="AH1098">
        <f>MONTH(CF[[#This Row],[Fecha]])</f>
        <v>6</v>
      </c>
      <c r="AI1098">
        <f>WEEKNUM(CF[[#This Row],[Fecha]],2)</f>
        <v>23</v>
      </c>
      <c r="AJ1098" s="25">
        <v>43983</v>
      </c>
      <c r="AK1098" t="s">
        <v>107</v>
      </c>
      <c r="AL1098" t="s">
        <v>90</v>
      </c>
      <c r="AM1098" t="s">
        <v>129</v>
      </c>
      <c r="AN1098">
        <v>23</v>
      </c>
      <c r="AO1098">
        <v>7442.6400000000012</v>
      </c>
    </row>
    <row r="1099" spans="33:41" x14ac:dyDescent="0.25">
      <c r="AG1099">
        <f>YEAR(CF[[#This Row],[Fecha]])</f>
        <v>2020</v>
      </c>
      <c r="AH1099">
        <f>MONTH(CF[[#This Row],[Fecha]])</f>
        <v>7</v>
      </c>
      <c r="AI1099">
        <f>WEEKNUM(CF[[#This Row],[Fecha]],2)</f>
        <v>27</v>
      </c>
      <c r="AJ1099" s="25">
        <v>44013</v>
      </c>
      <c r="AK1099" t="s">
        <v>107</v>
      </c>
      <c r="AL1099" t="s">
        <v>90</v>
      </c>
      <c r="AM1099" t="s">
        <v>129</v>
      </c>
      <c r="AN1099">
        <v>21</v>
      </c>
      <c r="AO1099">
        <v>15155.96</v>
      </c>
    </row>
    <row r="1100" spans="33:41" x14ac:dyDescent="0.25">
      <c r="AG1100">
        <f>YEAR(CF[[#This Row],[Fecha]])</f>
        <v>2020</v>
      </c>
      <c r="AH1100">
        <f>MONTH(CF[[#This Row],[Fecha]])</f>
        <v>8</v>
      </c>
      <c r="AI1100">
        <f>WEEKNUM(CF[[#This Row],[Fecha]],2)</f>
        <v>31</v>
      </c>
      <c r="AJ1100" s="25">
        <v>44044</v>
      </c>
      <c r="AK1100" t="s">
        <v>107</v>
      </c>
      <c r="AL1100" t="s">
        <v>90</v>
      </c>
      <c r="AM1100" t="s">
        <v>129</v>
      </c>
      <c r="AN1100">
        <v>13</v>
      </c>
      <c r="AO1100">
        <v>4695.8599999999997</v>
      </c>
    </row>
    <row r="1101" spans="33:41" x14ac:dyDescent="0.25">
      <c r="AG1101">
        <f>YEAR(CF[[#This Row],[Fecha]])</f>
        <v>2020</v>
      </c>
      <c r="AH1101">
        <f>MONTH(CF[[#This Row],[Fecha]])</f>
        <v>9</v>
      </c>
      <c r="AI1101">
        <f>WEEKNUM(CF[[#This Row],[Fecha]],2)</f>
        <v>36</v>
      </c>
      <c r="AJ1101" s="25">
        <v>44075</v>
      </c>
      <c r="AK1101" t="s">
        <v>107</v>
      </c>
      <c r="AL1101" t="s">
        <v>90</v>
      </c>
      <c r="AM1101" t="s">
        <v>129</v>
      </c>
      <c r="AN1101">
        <v>23</v>
      </c>
      <c r="AO1101">
        <v>12212.859999999999</v>
      </c>
    </row>
    <row r="1102" spans="33:41" x14ac:dyDescent="0.25">
      <c r="AG1102">
        <f>YEAR(CF[[#This Row],[Fecha]])</f>
        <v>2020</v>
      </c>
      <c r="AH1102">
        <f>MONTH(CF[[#This Row],[Fecha]])</f>
        <v>10</v>
      </c>
      <c r="AI1102">
        <f>WEEKNUM(CF[[#This Row],[Fecha]],2)</f>
        <v>40</v>
      </c>
      <c r="AJ1102" s="25">
        <v>44105</v>
      </c>
      <c r="AK1102" t="s">
        <v>107</v>
      </c>
      <c r="AL1102" t="s">
        <v>90</v>
      </c>
      <c r="AM1102" t="s">
        <v>129</v>
      </c>
      <c r="AN1102">
        <v>20</v>
      </c>
      <c r="AO1102">
        <v>10898.13</v>
      </c>
    </row>
    <row r="1103" spans="33:41" x14ac:dyDescent="0.25">
      <c r="AG1103">
        <f>YEAR(CF[[#This Row],[Fecha]])</f>
        <v>2020</v>
      </c>
      <c r="AH1103">
        <f>MONTH(CF[[#This Row],[Fecha]])</f>
        <v>11</v>
      </c>
      <c r="AI1103">
        <f>WEEKNUM(CF[[#This Row],[Fecha]],2)</f>
        <v>44</v>
      </c>
      <c r="AJ1103" s="25">
        <v>44136</v>
      </c>
      <c r="AK1103" t="s">
        <v>107</v>
      </c>
      <c r="AL1103" t="s">
        <v>90</v>
      </c>
      <c r="AM1103" t="s">
        <v>129</v>
      </c>
      <c r="AN1103">
        <v>19</v>
      </c>
      <c r="AO1103">
        <v>10439.09</v>
      </c>
    </row>
    <row r="1104" spans="33:41" x14ac:dyDescent="0.25">
      <c r="AG1104">
        <f>YEAR(CF[[#This Row],[Fecha]])</f>
        <v>2020</v>
      </c>
      <c r="AH1104">
        <f>MONTH(CF[[#This Row],[Fecha]])</f>
        <v>12</v>
      </c>
      <c r="AI1104">
        <f>WEEKNUM(CF[[#This Row],[Fecha]],2)</f>
        <v>49</v>
      </c>
      <c r="AJ1104" s="25">
        <v>44166</v>
      </c>
      <c r="AK1104" t="s">
        <v>107</v>
      </c>
      <c r="AL1104" t="s">
        <v>90</v>
      </c>
      <c r="AM1104" t="s">
        <v>129</v>
      </c>
      <c r="AN1104">
        <v>23</v>
      </c>
      <c r="AO1104">
        <v>9294.4699999999993</v>
      </c>
    </row>
    <row r="1105" spans="33:41" x14ac:dyDescent="0.25">
      <c r="AG1105">
        <f>YEAR(CF[[#This Row],[Fecha]])</f>
        <v>2019</v>
      </c>
      <c r="AH1105">
        <f>MONTH(CF[[#This Row],[Fecha]])</f>
        <v>5</v>
      </c>
      <c r="AI1105">
        <f>WEEKNUM(CF[[#This Row],[Fecha]],2)</f>
        <v>18</v>
      </c>
      <c r="AJ1105" s="25">
        <v>43586</v>
      </c>
      <c r="AK1105" t="s">
        <v>107</v>
      </c>
      <c r="AL1105" t="s">
        <v>92</v>
      </c>
      <c r="AM1105" t="s">
        <v>129</v>
      </c>
      <c r="AN1105">
        <v>1</v>
      </c>
      <c r="AO1105">
        <v>6729.23</v>
      </c>
    </row>
    <row r="1106" spans="33:41" x14ac:dyDescent="0.25">
      <c r="AG1106">
        <f>YEAR(CF[[#This Row],[Fecha]])</f>
        <v>2019</v>
      </c>
      <c r="AH1106">
        <f>MONTH(CF[[#This Row],[Fecha]])</f>
        <v>6</v>
      </c>
      <c r="AI1106">
        <f>WEEKNUM(CF[[#This Row],[Fecha]],2)</f>
        <v>22</v>
      </c>
      <c r="AJ1106" s="25">
        <v>43617</v>
      </c>
      <c r="AK1106" t="s">
        <v>107</v>
      </c>
      <c r="AL1106" t="s">
        <v>92</v>
      </c>
      <c r="AM1106" t="s">
        <v>129</v>
      </c>
      <c r="AN1106">
        <v>5</v>
      </c>
      <c r="AO1106">
        <v>15040.39</v>
      </c>
    </row>
    <row r="1107" spans="33:41" x14ac:dyDescent="0.25">
      <c r="AG1107">
        <f>YEAR(CF[[#This Row],[Fecha]])</f>
        <v>2019</v>
      </c>
      <c r="AH1107">
        <f>MONTH(CF[[#This Row],[Fecha]])</f>
        <v>7</v>
      </c>
      <c r="AI1107">
        <f>WEEKNUM(CF[[#This Row],[Fecha]],2)</f>
        <v>27</v>
      </c>
      <c r="AJ1107" s="25">
        <v>43647</v>
      </c>
      <c r="AK1107" t="s">
        <v>107</v>
      </c>
      <c r="AL1107" t="s">
        <v>92</v>
      </c>
      <c r="AM1107" t="s">
        <v>129</v>
      </c>
      <c r="AN1107">
        <v>10</v>
      </c>
      <c r="AO1107">
        <v>11764.279999999999</v>
      </c>
    </row>
    <row r="1108" spans="33:41" x14ac:dyDescent="0.25">
      <c r="AG1108">
        <f>YEAR(CF[[#This Row],[Fecha]])</f>
        <v>2019</v>
      </c>
      <c r="AH1108">
        <f>MONTH(CF[[#This Row],[Fecha]])</f>
        <v>8</v>
      </c>
      <c r="AI1108">
        <f>WEEKNUM(CF[[#This Row],[Fecha]],2)</f>
        <v>31</v>
      </c>
      <c r="AJ1108" s="25">
        <v>43678</v>
      </c>
      <c r="AK1108" t="s">
        <v>107</v>
      </c>
      <c r="AL1108" t="s">
        <v>92</v>
      </c>
      <c r="AM1108" t="s">
        <v>129</v>
      </c>
      <c r="AN1108">
        <v>9</v>
      </c>
      <c r="AO1108">
        <v>9832.3499999999985</v>
      </c>
    </row>
    <row r="1109" spans="33:41" x14ac:dyDescent="0.25">
      <c r="AG1109">
        <f>YEAR(CF[[#This Row],[Fecha]])</f>
        <v>2019</v>
      </c>
      <c r="AH1109">
        <f>MONTH(CF[[#This Row],[Fecha]])</f>
        <v>9</v>
      </c>
      <c r="AI1109">
        <f>WEEKNUM(CF[[#This Row],[Fecha]],2)</f>
        <v>35</v>
      </c>
      <c r="AJ1109" s="25">
        <v>43709</v>
      </c>
      <c r="AK1109" t="s">
        <v>107</v>
      </c>
      <c r="AL1109" t="s">
        <v>92</v>
      </c>
      <c r="AM1109" t="s">
        <v>129</v>
      </c>
      <c r="AN1109">
        <v>7</v>
      </c>
      <c r="AO1109">
        <v>2888.13</v>
      </c>
    </row>
    <row r="1110" spans="33:41" x14ac:dyDescent="0.25">
      <c r="AG1110">
        <f>YEAR(CF[[#This Row],[Fecha]])</f>
        <v>2019</v>
      </c>
      <c r="AH1110">
        <f>MONTH(CF[[#This Row],[Fecha]])</f>
        <v>10</v>
      </c>
      <c r="AI1110">
        <f>WEEKNUM(CF[[#This Row],[Fecha]],2)</f>
        <v>40</v>
      </c>
      <c r="AJ1110" s="25">
        <v>43739</v>
      </c>
      <c r="AK1110" t="s">
        <v>107</v>
      </c>
      <c r="AL1110" t="s">
        <v>92</v>
      </c>
      <c r="AM1110" t="s">
        <v>129</v>
      </c>
      <c r="AN1110">
        <v>9</v>
      </c>
      <c r="AO1110">
        <v>2684.6900000000005</v>
      </c>
    </row>
    <row r="1111" spans="33:41" x14ac:dyDescent="0.25">
      <c r="AG1111">
        <f>YEAR(CF[[#This Row],[Fecha]])</f>
        <v>2019</v>
      </c>
      <c r="AH1111">
        <f>MONTH(CF[[#This Row],[Fecha]])</f>
        <v>11</v>
      </c>
      <c r="AI1111">
        <f>WEEKNUM(CF[[#This Row],[Fecha]],2)</f>
        <v>44</v>
      </c>
      <c r="AJ1111" s="25">
        <v>43770</v>
      </c>
      <c r="AK1111" t="s">
        <v>107</v>
      </c>
      <c r="AL1111" t="s">
        <v>92</v>
      </c>
      <c r="AM1111" t="s">
        <v>129</v>
      </c>
      <c r="AN1111">
        <v>9</v>
      </c>
      <c r="AO1111">
        <v>3762.56</v>
      </c>
    </row>
    <row r="1112" spans="33:41" x14ac:dyDescent="0.25">
      <c r="AG1112">
        <f>YEAR(CF[[#This Row],[Fecha]])</f>
        <v>2019</v>
      </c>
      <c r="AH1112">
        <f>MONTH(CF[[#This Row],[Fecha]])</f>
        <v>12</v>
      </c>
      <c r="AI1112">
        <f>WEEKNUM(CF[[#This Row],[Fecha]],2)</f>
        <v>48</v>
      </c>
      <c r="AJ1112" s="25">
        <v>43800</v>
      </c>
      <c r="AK1112" t="s">
        <v>107</v>
      </c>
      <c r="AL1112" t="s">
        <v>92</v>
      </c>
      <c r="AM1112" t="s">
        <v>129</v>
      </c>
      <c r="AN1112">
        <v>13</v>
      </c>
      <c r="AO1112">
        <v>6110.76</v>
      </c>
    </row>
    <row r="1113" spans="33:41" x14ac:dyDescent="0.25">
      <c r="AG1113">
        <f>YEAR(CF[[#This Row],[Fecha]])</f>
        <v>2020</v>
      </c>
      <c r="AH1113">
        <f>MONTH(CF[[#This Row],[Fecha]])</f>
        <v>1</v>
      </c>
      <c r="AI1113">
        <f>WEEKNUM(CF[[#This Row],[Fecha]],2)</f>
        <v>1</v>
      </c>
      <c r="AJ1113" s="25">
        <v>43831</v>
      </c>
      <c r="AK1113" t="s">
        <v>107</v>
      </c>
      <c r="AL1113" t="s">
        <v>92</v>
      </c>
      <c r="AM1113" t="s">
        <v>129</v>
      </c>
      <c r="AN1113">
        <v>11</v>
      </c>
      <c r="AO1113">
        <v>7193.6299999999992</v>
      </c>
    </row>
    <row r="1114" spans="33:41" x14ac:dyDescent="0.25">
      <c r="AG1114">
        <f>YEAR(CF[[#This Row],[Fecha]])</f>
        <v>2020</v>
      </c>
      <c r="AH1114">
        <f>MONTH(CF[[#This Row],[Fecha]])</f>
        <v>2</v>
      </c>
      <c r="AI1114">
        <f>WEEKNUM(CF[[#This Row],[Fecha]],2)</f>
        <v>5</v>
      </c>
      <c r="AJ1114" s="25">
        <v>43862</v>
      </c>
      <c r="AK1114" t="s">
        <v>107</v>
      </c>
      <c r="AL1114" t="s">
        <v>92</v>
      </c>
      <c r="AM1114" t="s">
        <v>129</v>
      </c>
      <c r="AN1114">
        <v>7</v>
      </c>
      <c r="AO1114">
        <v>11106.92</v>
      </c>
    </row>
    <row r="1115" spans="33:41" x14ac:dyDescent="0.25">
      <c r="AG1115">
        <f>YEAR(CF[[#This Row],[Fecha]])</f>
        <v>2020</v>
      </c>
      <c r="AH1115">
        <f>MONTH(CF[[#This Row],[Fecha]])</f>
        <v>3</v>
      </c>
      <c r="AI1115">
        <f>WEEKNUM(CF[[#This Row],[Fecha]],2)</f>
        <v>9</v>
      </c>
      <c r="AJ1115" s="25">
        <v>43891</v>
      </c>
      <c r="AK1115" t="s">
        <v>107</v>
      </c>
      <c r="AL1115" t="s">
        <v>92</v>
      </c>
      <c r="AM1115" t="s">
        <v>129</v>
      </c>
      <c r="AN1115">
        <v>16</v>
      </c>
      <c r="AO1115">
        <v>4197.05</v>
      </c>
    </row>
    <row r="1116" spans="33:41" x14ac:dyDescent="0.25">
      <c r="AG1116">
        <f>YEAR(CF[[#This Row],[Fecha]])</f>
        <v>2020</v>
      </c>
      <c r="AH1116">
        <f>MONTH(CF[[#This Row],[Fecha]])</f>
        <v>4</v>
      </c>
      <c r="AI1116">
        <f>WEEKNUM(CF[[#This Row],[Fecha]],2)</f>
        <v>14</v>
      </c>
      <c r="AJ1116" s="25">
        <v>43922</v>
      </c>
      <c r="AK1116" t="s">
        <v>107</v>
      </c>
      <c r="AL1116" t="s">
        <v>92</v>
      </c>
      <c r="AM1116" t="s">
        <v>129</v>
      </c>
      <c r="AN1116">
        <v>9</v>
      </c>
      <c r="AO1116">
        <v>3158.42</v>
      </c>
    </row>
    <row r="1117" spans="33:41" x14ac:dyDescent="0.25">
      <c r="AG1117">
        <f>YEAR(CF[[#This Row],[Fecha]])</f>
        <v>2020</v>
      </c>
      <c r="AH1117">
        <f>MONTH(CF[[#This Row],[Fecha]])</f>
        <v>5</v>
      </c>
      <c r="AI1117">
        <f>WEEKNUM(CF[[#This Row],[Fecha]],2)</f>
        <v>18</v>
      </c>
      <c r="AJ1117" s="25">
        <v>43952</v>
      </c>
      <c r="AK1117" t="s">
        <v>107</v>
      </c>
      <c r="AL1117" t="s">
        <v>92</v>
      </c>
      <c r="AM1117" t="s">
        <v>129</v>
      </c>
      <c r="AN1117">
        <v>13</v>
      </c>
      <c r="AO1117">
        <v>4381.4799999999996</v>
      </c>
    </row>
    <row r="1118" spans="33:41" x14ac:dyDescent="0.25">
      <c r="AG1118">
        <f>YEAR(CF[[#This Row],[Fecha]])</f>
        <v>2020</v>
      </c>
      <c r="AH1118">
        <f>MONTH(CF[[#This Row],[Fecha]])</f>
        <v>6</v>
      </c>
      <c r="AI1118">
        <f>WEEKNUM(CF[[#This Row],[Fecha]],2)</f>
        <v>23</v>
      </c>
      <c r="AJ1118" s="25">
        <v>43983</v>
      </c>
      <c r="AK1118" t="s">
        <v>107</v>
      </c>
      <c r="AL1118" t="s">
        <v>92</v>
      </c>
      <c r="AM1118" t="s">
        <v>129</v>
      </c>
      <c r="AN1118">
        <v>13</v>
      </c>
      <c r="AO1118">
        <v>2181.71</v>
      </c>
    </row>
    <row r="1119" spans="33:41" x14ac:dyDescent="0.25">
      <c r="AG1119">
        <f>YEAR(CF[[#This Row],[Fecha]])</f>
        <v>2020</v>
      </c>
      <c r="AH1119">
        <f>MONTH(CF[[#This Row],[Fecha]])</f>
        <v>7</v>
      </c>
      <c r="AI1119">
        <f>WEEKNUM(CF[[#This Row],[Fecha]],2)</f>
        <v>27</v>
      </c>
      <c r="AJ1119" s="25">
        <v>44013</v>
      </c>
      <c r="AK1119" t="s">
        <v>107</v>
      </c>
      <c r="AL1119" t="s">
        <v>92</v>
      </c>
      <c r="AM1119" t="s">
        <v>129</v>
      </c>
      <c r="AN1119">
        <v>19</v>
      </c>
      <c r="AO1119">
        <v>12804.92</v>
      </c>
    </row>
    <row r="1120" spans="33:41" x14ac:dyDescent="0.25">
      <c r="AG1120">
        <f>YEAR(CF[[#This Row],[Fecha]])</f>
        <v>2020</v>
      </c>
      <c r="AH1120">
        <f>MONTH(CF[[#This Row],[Fecha]])</f>
        <v>8</v>
      </c>
      <c r="AI1120">
        <f>WEEKNUM(CF[[#This Row],[Fecha]],2)</f>
        <v>31</v>
      </c>
      <c r="AJ1120" s="25">
        <v>44044</v>
      </c>
      <c r="AK1120" t="s">
        <v>107</v>
      </c>
      <c r="AL1120" t="s">
        <v>92</v>
      </c>
      <c r="AM1120" t="s">
        <v>129</v>
      </c>
      <c r="AN1120">
        <v>15</v>
      </c>
      <c r="AO1120">
        <v>5856.43</v>
      </c>
    </row>
    <row r="1121" spans="33:41" x14ac:dyDescent="0.25">
      <c r="AG1121">
        <f>YEAR(CF[[#This Row],[Fecha]])</f>
        <v>2020</v>
      </c>
      <c r="AH1121">
        <f>MONTH(CF[[#This Row],[Fecha]])</f>
        <v>9</v>
      </c>
      <c r="AI1121">
        <f>WEEKNUM(CF[[#This Row],[Fecha]],2)</f>
        <v>36</v>
      </c>
      <c r="AJ1121" s="25">
        <v>44075</v>
      </c>
      <c r="AK1121" t="s">
        <v>107</v>
      </c>
      <c r="AL1121" t="s">
        <v>92</v>
      </c>
      <c r="AM1121" t="s">
        <v>129</v>
      </c>
      <c r="AN1121">
        <v>17</v>
      </c>
      <c r="AO1121">
        <v>9026.9</v>
      </c>
    </row>
    <row r="1122" spans="33:41" x14ac:dyDescent="0.25">
      <c r="AG1122">
        <f>YEAR(CF[[#This Row],[Fecha]])</f>
        <v>2020</v>
      </c>
      <c r="AH1122">
        <f>MONTH(CF[[#This Row],[Fecha]])</f>
        <v>10</v>
      </c>
      <c r="AI1122">
        <f>WEEKNUM(CF[[#This Row],[Fecha]],2)</f>
        <v>40</v>
      </c>
      <c r="AJ1122" s="25">
        <v>44105</v>
      </c>
      <c r="AK1122" t="s">
        <v>107</v>
      </c>
      <c r="AL1122" t="s">
        <v>92</v>
      </c>
      <c r="AM1122" t="s">
        <v>129</v>
      </c>
      <c r="AN1122">
        <v>11</v>
      </c>
      <c r="AO1122">
        <v>6012.6500000000005</v>
      </c>
    </row>
    <row r="1123" spans="33:41" x14ac:dyDescent="0.25">
      <c r="AG1123">
        <f>YEAR(CF[[#This Row],[Fecha]])</f>
        <v>2020</v>
      </c>
      <c r="AH1123">
        <f>MONTH(CF[[#This Row],[Fecha]])</f>
        <v>11</v>
      </c>
      <c r="AI1123">
        <f>WEEKNUM(CF[[#This Row],[Fecha]],2)</f>
        <v>44</v>
      </c>
      <c r="AJ1123" s="25">
        <v>44136</v>
      </c>
      <c r="AK1123" t="s">
        <v>107</v>
      </c>
      <c r="AL1123" t="s">
        <v>92</v>
      </c>
      <c r="AM1123" t="s">
        <v>129</v>
      </c>
      <c r="AN1123">
        <v>11</v>
      </c>
      <c r="AO1123">
        <v>6044.4400000000005</v>
      </c>
    </row>
    <row r="1124" spans="33:41" x14ac:dyDescent="0.25">
      <c r="AG1124">
        <f>YEAR(CF[[#This Row],[Fecha]])</f>
        <v>2020</v>
      </c>
      <c r="AH1124">
        <f>MONTH(CF[[#This Row],[Fecha]])</f>
        <v>12</v>
      </c>
      <c r="AI1124">
        <f>WEEKNUM(CF[[#This Row],[Fecha]],2)</f>
        <v>49</v>
      </c>
      <c r="AJ1124" s="25">
        <v>44166</v>
      </c>
      <c r="AK1124" t="s">
        <v>107</v>
      </c>
      <c r="AL1124" t="s">
        <v>92</v>
      </c>
      <c r="AM1124" t="s">
        <v>129</v>
      </c>
      <c r="AN1124">
        <v>15</v>
      </c>
      <c r="AO1124">
        <v>5960.48</v>
      </c>
    </row>
    <row r="1125" spans="33:41" x14ac:dyDescent="0.25">
      <c r="AG1125">
        <f>YEAR(CF[[#This Row],[Fecha]])</f>
        <v>2020</v>
      </c>
      <c r="AH1125">
        <f>MONTH(CF[[#This Row],[Fecha]])</f>
        <v>2</v>
      </c>
      <c r="AI1125">
        <f>WEEKNUM(CF[[#This Row],[Fecha]],2)</f>
        <v>5</v>
      </c>
      <c r="AJ1125" s="25">
        <v>43862</v>
      </c>
      <c r="AK1125" t="s">
        <v>108</v>
      </c>
      <c r="AL1125" t="s">
        <v>104</v>
      </c>
      <c r="AM1125" t="s">
        <v>129</v>
      </c>
      <c r="AN1125">
        <v>2</v>
      </c>
      <c r="AO1125">
        <v>497.04</v>
      </c>
    </row>
    <row r="1126" spans="33:41" x14ac:dyDescent="0.25">
      <c r="AG1126">
        <f>YEAR(CF[[#This Row],[Fecha]])</f>
        <v>2020</v>
      </c>
      <c r="AH1126">
        <f>MONTH(CF[[#This Row],[Fecha]])</f>
        <v>4</v>
      </c>
      <c r="AI1126">
        <f>WEEKNUM(CF[[#This Row],[Fecha]],2)</f>
        <v>14</v>
      </c>
      <c r="AJ1126" s="25">
        <v>43922</v>
      </c>
      <c r="AK1126" t="s">
        <v>108</v>
      </c>
      <c r="AL1126" t="s">
        <v>104</v>
      </c>
      <c r="AM1126" t="s">
        <v>129</v>
      </c>
      <c r="AN1126">
        <v>1</v>
      </c>
      <c r="AO1126">
        <v>352.13</v>
      </c>
    </row>
    <row r="1127" spans="33:41" x14ac:dyDescent="0.25">
      <c r="AG1127">
        <f>YEAR(CF[[#This Row],[Fecha]])</f>
        <v>2018</v>
      </c>
      <c r="AH1127">
        <f>MONTH(CF[[#This Row],[Fecha]])</f>
        <v>1</v>
      </c>
      <c r="AI1127">
        <f>WEEKNUM(CF[[#This Row],[Fecha]],2)</f>
        <v>1</v>
      </c>
      <c r="AJ1127" s="25">
        <v>43101</v>
      </c>
      <c r="AK1127" t="s">
        <v>108</v>
      </c>
      <c r="AL1127" t="s">
        <v>88</v>
      </c>
      <c r="AM1127" t="s">
        <v>129</v>
      </c>
      <c r="AN1127">
        <v>2</v>
      </c>
      <c r="AO1127">
        <v>1386.6</v>
      </c>
    </row>
    <row r="1128" spans="33:41" x14ac:dyDescent="0.25">
      <c r="AG1128">
        <f>YEAR(CF[[#This Row],[Fecha]])</f>
        <v>2018</v>
      </c>
      <c r="AH1128">
        <f>MONTH(CF[[#This Row],[Fecha]])</f>
        <v>2</v>
      </c>
      <c r="AI1128">
        <f>WEEKNUM(CF[[#This Row],[Fecha]],2)</f>
        <v>5</v>
      </c>
      <c r="AJ1128" s="25">
        <v>43132</v>
      </c>
      <c r="AK1128" t="s">
        <v>108</v>
      </c>
      <c r="AL1128" t="s">
        <v>88</v>
      </c>
      <c r="AM1128" t="s">
        <v>129</v>
      </c>
      <c r="AN1128">
        <v>1</v>
      </c>
      <c r="AO1128">
        <v>693.3</v>
      </c>
    </row>
    <row r="1129" spans="33:41" x14ac:dyDescent="0.25">
      <c r="AG1129">
        <f>YEAR(CF[[#This Row],[Fecha]])</f>
        <v>2018</v>
      </c>
      <c r="AH1129">
        <f>MONTH(CF[[#This Row],[Fecha]])</f>
        <v>3</v>
      </c>
      <c r="AI1129">
        <f>WEEKNUM(CF[[#This Row],[Fecha]],2)</f>
        <v>9</v>
      </c>
      <c r="AJ1129" s="25">
        <v>43160</v>
      </c>
      <c r="AK1129" t="s">
        <v>108</v>
      </c>
      <c r="AL1129" t="s">
        <v>88</v>
      </c>
      <c r="AM1129" t="s">
        <v>129</v>
      </c>
      <c r="AN1129">
        <v>1</v>
      </c>
      <c r="AO1129">
        <v>695.02</v>
      </c>
    </row>
    <row r="1130" spans="33:41" x14ac:dyDescent="0.25">
      <c r="AG1130">
        <f>YEAR(CF[[#This Row],[Fecha]])</f>
        <v>2018</v>
      </c>
      <c r="AH1130">
        <f>MONTH(CF[[#This Row],[Fecha]])</f>
        <v>4</v>
      </c>
      <c r="AI1130">
        <f>WEEKNUM(CF[[#This Row],[Fecha]],2)</f>
        <v>13</v>
      </c>
      <c r="AJ1130" s="25">
        <v>43191</v>
      </c>
      <c r="AK1130" t="s">
        <v>108</v>
      </c>
      <c r="AL1130" t="s">
        <v>88</v>
      </c>
      <c r="AM1130" t="s">
        <v>129</v>
      </c>
      <c r="AN1130">
        <v>2</v>
      </c>
      <c r="AO1130">
        <v>164.54000000000002</v>
      </c>
    </row>
    <row r="1131" spans="33:41" x14ac:dyDescent="0.25">
      <c r="AG1131">
        <f>YEAR(CF[[#This Row],[Fecha]])</f>
        <v>2018</v>
      </c>
      <c r="AH1131">
        <f>MONTH(CF[[#This Row],[Fecha]])</f>
        <v>6</v>
      </c>
      <c r="AI1131">
        <f>WEEKNUM(CF[[#This Row],[Fecha]],2)</f>
        <v>22</v>
      </c>
      <c r="AJ1131" s="25">
        <v>43252</v>
      </c>
      <c r="AK1131" t="s">
        <v>108</v>
      </c>
      <c r="AL1131" t="s">
        <v>88</v>
      </c>
      <c r="AM1131" t="s">
        <v>129</v>
      </c>
      <c r="AN1131">
        <v>2</v>
      </c>
      <c r="AO1131">
        <v>195.64</v>
      </c>
    </row>
    <row r="1132" spans="33:41" x14ac:dyDescent="0.25">
      <c r="AG1132">
        <f>YEAR(CF[[#This Row],[Fecha]])</f>
        <v>2018</v>
      </c>
      <c r="AH1132">
        <f>MONTH(CF[[#This Row],[Fecha]])</f>
        <v>7</v>
      </c>
      <c r="AI1132">
        <f>WEEKNUM(CF[[#This Row],[Fecha]],2)</f>
        <v>26</v>
      </c>
      <c r="AJ1132" s="25">
        <v>43282</v>
      </c>
      <c r="AK1132" t="s">
        <v>108</v>
      </c>
      <c r="AL1132" t="s">
        <v>88</v>
      </c>
      <c r="AM1132" t="s">
        <v>129</v>
      </c>
      <c r="AN1132">
        <v>5</v>
      </c>
      <c r="AO1132">
        <v>3540.3199999999997</v>
      </c>
    </row>
    <row r="1133" spans="33:41" x14ac:dyDescent="0.25">
      <c r="AG1133">
        <f>YEAR(CF[[#This Row],[Fecha]])</f>
        <v>2018</v>
      </c>
      <c r="AH1133">
        <f>MONTH(CF[[#This Row],[Fecha]])</f>
        <v>8</v>
      </c>
      <c r="AI1133">
        <f>WEEKNUM(CF[[#This Row],[Fecha]],2)</f>
        <v>31</v>
      </c>
      <c r="AJ1133" s="25">
        <v>43313</v>
      </c>
      <c r="AK1133" t="s">
        <v>108</v>
      </c>
      <c r="AL1133" t="s">
        <v>88</v>
      </c>
      <c r="AM1133" t="s">
        <v>129</v>
      </c>
      <c r="AN1133">
        <v>3</v>
      </c>
      <c r="AO1133">
        <v>2550.29</v>
      </c>
    </row>
    <row r="1134" spans="33:41" x14ac:dyDescent="0.25">
      <c r="AG1134">
        <f>YEAR(CF[[#This Row],[Fecha]])</f>
        <v>2018</v>
      </c>
      <c r="AH1134">
        <f>MONTH(CF[[#This Row],[Fecha]])</f>
        <v>9</v>
      </c>
      <c r="AI1134">
        <f>WEEKNUM(CF[[#This Row],[Fecha]],2)</f>
        <v>35</v>
      </c>
      <c r="AJ1134" s="25">
        <v>43344</v>
      </c>
      <c r="AK1134" t="s">
        <v>108</v>
      </c>
      <c r="AL1134" t="s">
        <v>88</v>
      </c>
      <c r="AM1134" t="s">
        <v>129</v>
      </c>
      <c r="AN1134">
        <v>4</v>
      </c>
      <c r="AO1134">
        <v>2944.49</v>
      </c>
    </row>
    <row r="1135" spans="33:41" x14ac:dyDescent="0.25">
      <c r="AG1135">
        <f>YEAR(CF[[#This Row],[Fecha]])</f>
        <v>2018</v>
      </c>
      <c r="AH1135">
        <f>MONTH(CF[[#This Row],[Fecha]])</f>
        <v>10</v>
      </c>
      <c r="AI1135">
        <f>WEEKNUM(CF[[#This Row],[Fecha]],2)</f>
        <v>40</v>
      </c>
      <c r="AJ1135" s="25">
        <v>43374</v>
      </c>
      <c r="AK1135" t="s">
        <v>108</v>
      </c>
      <c r="AL1135" t="s">
        <v>88</v>
      </c>
      <c r="AM1135" t="s">
        <v>129</v>
      </c>
      <c r="AN1135">
        <v>9</v>
      </c>
      <c r="AO1135">
        <v>5568.3099999999995</v>
      </c>
    </row>
    <row r="1136" spans="33:41" x14ac:dyDescent="0.25">
      <c r="AG1136">
        <f>YEAR(CF[[#This Row],[Fecha]])</f>
        <v>2018</v>
      </c>
      <c r="AH1136">
        <f>MONTH(CF[[#This Row],[Fecha]])</f>
        <v>11</v>
      </c>
      <c r="AI1136">
        <f>WEEKNUM(CF[[#This Row],[Fecha]],2)</f>
        <v>44</v>
      </c>
      <c r="AJ1136" s="25">
        <v>43405</v>
      </c>
      <c r="AK1136" t="s">
        <v>108</v>
      </c>
      <c r="AL1136" t="s">
        <v>88</v>
      </c>
      <c r="AM1136" t="s">
        <v>129</v>
      </c>
      <c r="AN1136">
        <v>11</v>
      </c>
      <c r="AO1136">
        <v>5914.16</v>
      </c>
    </row>
    <row r="1137" spans="33:41" x14ac:dyDescent="0.25">
      <c r="AG1137">
        <f>YEAR(CF[[#This Row],[Fecha]])</f>
        <v>2018</v>
      </c>
      <c r="AH1137">
        <f>MONTH(CF[[#This Row],[Fecha]])</f>
        <v>12</v>
      </c>
      <c r="AI1137">
        <f>WEEKNUM(CF[[#This Row],[Fecha]],2)</f>
        <v>48</v>
      </c>
      <c r="AJ1137" s="25">
        <v>43435</v>
      </c>
      <c r="AK1137" t="s">
        <v>108</v>
      </c>
      <c r="AL1137" t="s">
        <v>88</v>
      </c>
      <c r="AM1137" t="s">
        <v>129</v>
      </c>
      <c r="AN1137">
        <v>11</v>
      </c>
      <c r="AO1137">
        <v>6935.67</v>
      </c>
    </row>
    <row r="1138" spans="33:41" x14ac:dyDescent="0.25">
      <c r="AG1138">
        <f>YEAR(CF[[#This Row],[Fecha]])</f>
        <v>2019</v>
      </c>
      <c r="AH1138">
        <f>MONTH(CF[[#This Row],[Fecha]])</f>
        <v>1</v>
      </c>
      <c r="AI1138">
        <f>WEEKNUM(CF[[#This Row],[Fecha]],2)</f>
        <v>1</v>
      </c>
      <c r="AJ1138" s="25">
        <v>43466</v>
      </c>
      <c r="AK1138" t="s">
        <v>108</v>
      </c>
      <c r="AL1138" t="s">
        <v>88</v>
      </c>
      <c r="AM1138" t="s">
        <v>129</v>
      </c>
      <c r="AN1138">
        <v>5</v>
      </c>
      <c r="AO1138">
        <v>2802.2</v>
      </c>
    </row>
    <row r="1139" spans="33:41" x14ac:dyDescent="0.25">
      <c r="AG1139">
        <f>YEAR(CF[[#This Row],[Fecha]])</f>
        <v>2019</v>
      </c>
      <c r="AH1139">
        <f>MONTH(CF[[#This Row],[Fecha]])</f>
        <v>2</v>
      </c>
      <c r="AI1139">
        <f>WEEKNUM(CF[[#This Row],[Fecha]],2)</f>
        <v>5</v>
      </c>
      <c r="AJ1139" s="25">
        <v>43497</v>
      </c>
      <c r="AK1139" t="s">
        <v>108</v>
      </c>
      <c r="AL1139" t="s">
        <v>88</v>
      </c>
      <c r="AM1139" t="s">
        <v>129</v>
      </c>
      <c r="AN1139">
        <v>5</v>
      </c>
      <c r="AO1139">
        <v>11213.64</v>
      </c>
    </row>
    <row r="1140" spans="33:41" x14ac:dyDescent="0.25">
      <c r="AG1140">
        <f>YEAR(CF[[#This Row],[Fecha]])</f>
        <v>2019</v>
      </c>
      <c r="AH1140">
        <f>MONTH(CF[[#This Row],[Fecha]])</f>
        <v>3</v>
      </c>
      <c r="AI1140">
        <f>WEEKNUM(CF[[#This Row],[Fecha]],2)</f>
        <v>9</v>
      </c>
      <c r="AJ1140" s="25">
        <v>43525</v>
      </c>
      <c r="AK1140" t="s">
        <v>108</v>
      </c>
      <c r="AL1140" t="s">
        <v>88</v>
      </c>
      <c r="AM1140" t="s">
        <v>129</v>
      </c>
      <c r="AN1140">
        <v>5</v>
      </c>
      <c r="AO1140">
        <v>4126.58</v>
      </c>
    </row>
    <row r="1141" spans="33:41" x14ac:dyDescent="0.25">
      <c r="AG1141">
        <f>YEAR(CF[[#This Row],[Fecha]])</f>
        <v>2019</v>
      </c>
      <c r="AH1141">
        <f>MONTH(CF[[#This Row],[Fecha]])</f>
        <v>4</v>
      </c>
      <c r="AI1141">
        <f>WEEKNUM(CF[[#This Row],[Fecha]],2)</f>
        <v>14</v>
      </c>
      <c r="AJ1141" s="25">
        <v>43556</v>
      </c>
      <c r="AK1141" t="s">
        <v>108</v>
      </c>
      <c r="AL1141" t="s">
        <v>88</v>
      </c>
      <c r="AM1141" t="s">
        <v>129</v>
      </c>
      <c r="AN1141">
        <v>7</v>
      </c>
      <c r="AO1141">
        <v>5703.15</v>
      </c>
    </row>
    <row r="1142" spans="33:41" x14ac:dyDescent="0.25">
      <c r="AG1142">
        <f>YEAR(CF[[#This Row],[Fecha]])</f>
        <v>2019</v>
      </c>
      <c r="AH1142">
        <f>MONTH(CF[[#This Row],[Fecha]])</f>
        <v>5</v>
      </c>
      <c r="AI1142">
        <f>WEEKNUM(CF[[#This Row],[Fecha]],2)</f>
        <v>18</v>
      </c>
      <c r="AJ1142" s="25">
        <v>43586</v>
      </c>
      <c r="AK1142" t="s">
        <v>108</v>
      </c>
      <c r="AL1142" t="s">
        <v>88</v>
      </c>
      <c r="AM1142" t="s">
        <v>129</v>
      </c>
      <c r="AN1142">
        <v>5</v>
      </c>
      <c r="AO1142">
        <v>8809.66</v>
      </c>
    </row>
    <row r="1143" spans="33:41" x14ac:dyDescent="0.25">
      <c r="AG1143">
        <f>YEAR(CF[[#This Row],[Fecha]])</f>
        <v>2019</v>
      </c>
      <c r="AH1143">
        <f>MONTH(CF[[#This Row],[Fecha]])</f>
        <v>6</v>
      </c>
      <c r="AI1143">
        <f>WEEKNUM(CF[[#This Row],[Fecha]],2)</f>
        <v>22</v>
      </c>
      <c r="AJ1143" s="25">
        <v>43617</v>
      </c>
      <c r="AK1143" t="s">
        <v>108</v>
      </c>
      <c r="AL1143" t="s">
        <v>88</v>
      </c>
      <c r="AM1143" t="s">
        <v>129</v>
      </c>
      <c r="AN1143">
        <v>4</v>
      </c>
      <c r="AO1143">
        <v>4853.24</v>
      </c>
    </row>
    <row r="1144" spans="33:41" x14ac:dyDescent="0.25">
      <c r="AG1144">
        <f>YEAR(CF[[#This Row],[Fecha]])</f>
        <v>2019</v>
      </c>
      <c r="AH1144">
        <f>MONTH(CF[[#This Row],[Fecha]])</f>
        <v>7</v>
      </c>
      <c r="AI1144">
        <f>WEEKNUM(CF[[#This Row],[Fecha]],2)</f>
        <v>27</v>
      </c>
      <c r="AJ1144" s="25">
        <v>43647</v>
      </c>
      <c r="AK1144" t="s">
        <v>108</v>
      </c>
      <c r="AL1144" t="s">
        <v>88</v>
      </c>
      <c r="AM1144" t="s">
        <v>129</v>
      </c>
      <c r="AN1144">
        <v>2</v>
      </c>
      <c r="AO1144">
        <v>1762.8</v>
      </c>
    </row>
    <row r="1145" spans="33:41" x14ac:dyDescent="0.25">
      <c r="AG1145">
        <f>YEAR(CF[[#This Row],[Fecha]])</f>
        <v>2019</v>
      </c>
      <c r="AH1145">
        <f>MONTH(CF[[#This Row],[Fecha]])</f>
        <v>8</v>
      </c>
      <c r="AI1145">
        <f>WEEKNUM(CF[[#This Row],[Fecha]],2)</f>
        <v>31</v>
      </c>
      <c r="AJ1145" s="25">
        <v>43678</v>
      </c>
      <c r="AK1145" t="s">
        <v>108</v>
      </c>
      <c r="AL1145" t="s">
        <v>88</v>
      </c>
      <c r="AM1145" t="s">
        <v>129</v>
      </c>
      <c r="AN1145">
        <v>2</v>
      </c>
      <c r="AO1145">
        <v>1002.8900000000001</v>
      </c>
    </row>
    <row r="1146" spans="33:41" x14ac:dyDescent="0.25">
      <c r="AG1146">
        <f>YEAR(CF[[#This Row],[Fecha]])</f>
        <v>2019</v>
      </c>
      <c r="AH1146">
        <f>MONTH(CF[[#This Row],[Fecha]])</f>
        <v>9</v>
      </c>
      <c r="AI1146">
        <f>WEEKNUM(CF[[#This Row],[Fecha]],2)</f>
        <v>35</v>
      </c>
      <c r="AJ1146" s="25">
        <v>43709</v>
      </c>
      <c r="AK1146" t="s">
        <v>108</v>
      </c>
      <c r="AL1146" t="s">
        <v>88</v>
      </c>
      <c r="AM1146" t="s">
        <v>129</v>
      </c>
      <c r="AN1146">
        <v>6</v>
      </c>
      <c r="AO1146">
        <v>2991.41</v>
      </c>
    </row>
    <row r="1147" spans="33:41" x14ac:dyDescent="0.25">
      <c r="AG1147">
        <f>YEAR(CF[[#This Row],[Fecha]])</f>
        <v>2019</v>
      </c>
      <c r="AH1147">
        <f>MONTH(CF[[#This Row],[Fecha]])</f>
        <v>10</v>
      </c>
      <c r="AI1147">
        <f>WEEKNUM(CF[[#This Row],[Fecha]],2)</f>
        <v>40</v>
      </c>
      <c r="AJ1147" s="25">
        <v>43739</v>
      </c>
      <c r="AK1147" t="s">
        <v>108</v>
      </c>
      <c r="AL1147" t="s">
        <v>88</v>
      </c>
      <c r="AM1147" t="s">
        <v>129</v>
      </c>
      <c r="AN1147">
        <v>6</v>
      </c>
      <c r="AO1147">
        <v>935.19</v>
      </c>
    </row>
    <row r="1148" spans="33:41" x14ac:dyDescent="0.25">
      <c r="AG1148">
        <f>YEAR(CF[[#This Row],[Fecha]])</f>
        <v>2019</v>
      </c>
      <c r="AH1148">
        <f>MONTH(CF[[#This Row],[Fecha]])</f>
        <v>11</v>
      </c>
      <c r="AI1148">
        <f>WEEKNUM(CF[[#This Row],[Fecha]],2)</f>
        <v>44</v>
      </c>
      <c r="AJ1148" s="25">
        <v>43770</v>
      </c>
      <c r="AK1148" t="s">
        <v>108</v>
      </c>
      <c r="AL1148" t="s">
        <v>88</v>
      </c>
      <c r="AM1148" t="s">
        <v>129</v>
      </c>
      <c r="AN1148">
        <v>3</v>
      </c>
      <c r="AO1148">
        <v>333.01</v>
      </c>
    </row>
    <row r="1149" spans="33:41" x14ac:dyDescent="0.25">
      <c r="AG1149">
        <f>YEAR(CF[[#This Row],[Fecha]])</f>
        <v>2019</v>
      </c>
      <c r="AH1149">
        <f>MONTH(CF[[#This Row],[Fecha]])</f>
        <v>12</v>
      </c>
      <c r="AI1149">
        <f>WEEKNUM(CF[[#This Row],[Fecha]],2)</f>
        <v>48</v>
      </c>
      <c r="AJ1149" s="25">
        <v>43800</v>
      </c>
      <c r="AK1149" t="s">
        <v>108</v>
      </c>
      <c r="AL1149" t="s">
        <v>88</v>
      </c>
      <c r="AM1149" t="s">
        <v>129</v>
      </c>
      <c r="AN1149">
        <v>5</v>
      </c>
      <c r="AO1149">
        <v>1488.26</v>
      </c>
    </row>
    <row r="1150" spans="33:41" x14ac:dyDescent="0.25">
      <c r="AG1150">
        <f>YEAR(CF[[#This Row],[Fecha]])</f>
        <v>2020</v>
      </c>
      <c r="AH1150">
        <f>MONTH(CF[[#This Row],[Fecha]])</f>
        <v>1</v>
      </c>
      <c r="AI1150">
        <f>WEEKNUM(CF[[#This Row],[Fecha]],2)</f>
        <v>1</v>
      </c>
      <c r="AJ1150" s="25">
        <v>43831</v>
      </c>
      <c r="AK1150" t="s">
        <v>108</v>
      </c>
      <c r="AL1150" t="s">
        <v>88</v>
      </c>
      <c r="AM1150" t="s">
        <v>129</v>
      </c>
      <c r="AN1150">
        <v>5</v>
      </c>
      <c r="AO1150">
        <v>1246.49</v>
      </c>
    </row>
    <row r="1151" spans="33:41" x14ac:dyDescent="0.25">
      <c r="AG1151">
        <f>YEAR(CF[[#This Row],[Fecha]])</f>
        <v>2020</v>
      </c>
      <c r="AH1151">
        <f>MONTH(CF[[#This Row],[Fecha]])</f>
        <v>2</v>
      </c>
      <c r="AI1151">
        <f>WEEKNUM(CF[[#This Row],[Fecha]],2)</f>
        <v>5</v>
      </c>
      <c r="AJ1151" s="25">
        <v>43862</v>
      </c>
      <c r="AK1151" t="s">
        <v>108</v>
      </c>
      <c r="AL1151" t="s">
        <v>88</v>
      </c>
      <c r="AM1151" t="s">
        <v>129</v>
      </c>
      <c r="AN1151">
        <v>7</v>
      </c>
      <c r="AO1151">
        <v>8732.18</v>
      </c>
    </row>
    <row r="1152" spans="33:41" x14ac:dyDescent="0.25">
      <c r="AG1152">
        <f>YEAR(CF[[#This Row],[Fecha]])</f>
        <v>2020</v>
      </c>
      <c r="AH1152">
        <f>MONTH(CF[[#This Row],[Fecha]])</f>
        <v>3</v>
      </c>
      <c r="AI1152">
        <f>WEEKNUM(CF[[#This Row],[Fecha]],2)</f>
        <v>9</v>
      </c>
      <c r="AJ1152" s="25">
        <v>43891</v>
      </c>
      <c r="AK1152" t="s">
        <v>108</v>
      </c>
      <c r="AL1152" t="s">
        <v>88</v>
      </c>
      <c r="AM1152" t="s">
        <v>129</v>
      </c>
      <c r="AN1152">
        <v>8</v>
      </c>
      <c r="AO1152">
        <v>2725.55</v>
      </c>
    </row>
    <row r="1153" spans="33:41" x14ac:dyDescent="0.25">
      <c r="AG1153">
        <f>YEAR(CF[[#This Row],[Fecha]])</f>
        <v>2020</v>
      </c>
      <c r="AH1153">
        <f>MONTH(CF[[#This Row],[Fecha]])</f>
        <v>4</v>
      </c>
      <c r="AI1153">
        <f>WEEKNUM(CF[[#This Row],[Fecha]],2)</f>
        <v>14</v>
      </c>
      <c r="AJ1153" s="25">
        <v>43922</v>
      </c>
      <c r="AK1153" t="s">
        <v>108</v>
      </c>
      <c r="AL1153" t="s">
        <v>88</v>
      </c>
      <c r="AM1153" t="s">
        <v>129</v>
      </c>
      <c r="AN1153">
        <v>5</v>
      </c>
      <c r="AO1153">
        <v>3806.51</v>
      </c>
    </row>
    <row r="1154" spans="33:41" x14ac:dyDescent="0.25">
      <c r="AG1154">
        <f>YEAR(CF[[#This Row],[Fecha]])</f>
        <v>2020</v>
      </c>
      <c r="AH1154">
        <f>MONTH(CF[[#This Row],[Fecha]])</f>
        <v>5</v>
      </c>
      <c r="AI1154">
        <f>WEEKNUM(CF[[#This Row],[Fecha]],2)</f>
        <v>18</v>
      </c>
      <c r="AJ1154" s="25">
        <v>43952</v>
      </c>
      <c r="AK1154" t="s">
        <v>108</v>
      </c>
      <c r="AL1154" t="s">
        <v>88</v>
      </c>
      <c r="AM1154" t="s">
        <v>129</v>
      </c>
      <c r="AN1154">
        <v>9</v>
      </c>
      <c r="AO1154">
        <v>2931.9199999999996</v>
      </c>
    </row>
    <row r="1155" spans="33:41" x14ac:dyDescent="0.25">
      <c r="AG1155">
        <f>YEAR(CF[[#This Row],[Fecha]])</f>
        <v>2020</v>
      </c>
      <c r="AH1155">
        <f>MONTH(CF[[#This Row],[Fecha]])</f>
        <v>6</v>
      </c>
      <c r="AI1155">
        <f>WEEKNUM(CF[[#This Row],[Fecha]],2)</f>
        <v>23</v>
      </c>
      <c r="AJ1155" s="25">
        <v>43983</v>
      </c>
      <c r="AK1155" t="s">
        <v>108</v>
      </c>
      <c r="AL1155" t="s">
        <v>88</v>
      </c>
      <c r="AM1155" t="s">
        <v>129</v>
      </c>
      <c r="AN1155">
        <v>10</v>
      </c>
      <c r="AO1155">
        <v>2164.3100000000004</v>
      </c>
    </row>
    <row r="1156" spans="33:41" x14ac:dyDescent="0.25">
      <c r="AG1156">
        <f>YEAR(CF[[#This Row],[Fecha]])</f>
        <v>2020</v>
      </c>
      <c r="AH1156">
        <f>MONTH(CF[[#This Row],[Fecha]])</f>
        <v>7</v>
      </c>
      <c r="AI1156">
        <f>WEEKNUM(CF[[#This Row],[Fecha]],2)</f>
        <v>27</v>
      </c>
      <c r="AJ1156" s="25">
        <v>44013</v>
      </c>
      <c r="AK1156" t="s">
        <v>108</v>
      </c>
      <c r="AL1156" t="s">
        <v>88</v>
      </c>
      <c r="AM1156" t="s">
        <v>129</v>
      </c>
      <c r="AN1156">
        <v>6</v>
      </c>
      <c r="AO1156">
        <v>7804.85</v>
      </c>
    </row>
    <row r="1157" spans="33:41" x14ac:dyDescent="0.25">
      <c r="AG1157">
        <f>YEAR(CF[[#This Row],[Fecha]])</f>
        <v>2020</v>
      </c>
      <c r="AH1157">
        <f>MONTH(CF[[#This Row],[Fecha]])</f>
        <v>8</v>
      </c>
      <c r="AI1157">
        <f>WEEKNUM(CF[[#This Row],[Fecha]],2)</f>
        <v>31</v>
      </c>
      <c r="AJ1157" s="25">
        <v>44044</v>
      </c>
      <c r="AK1157" t="s">
        <v>108</v>
      </c>
      <c r="AL1157" t="s">
        <v>88</v>
      </c>
      <c r="AM1157" t="s">
        <v>129</v>
      </c>
      <c r="AN1157">
        <v>5</v>
      </c>
      <c r="AO1157">
        <v>4058.4500000000003</v>
      </c>
    </row>
    <row r="1158" spans="33:41" x14ac:dyDescent="0.25">
      <c r="AG1158">
        <f>YEAR(CF[[#This Row],[Fecha]])</f>
        <v>2020</v>
      </c>
      <c r="AH1158">
        <f>MONTH(CF[[#This Row],[Fecha]])</f>
        <v>9</v>
      </c>
      <c r="AI1158">
        <f>WEEKNUM(CF[[#This Row],[Fecha]],2)</f>
        <v>36</v>
      </c>
      <c r="AJ1158" s="25">
        <v>44075</v>
      </c>
      <c r="AK1158" t="s">
        <v>108</v>
      </c>
      <c r="AL1158" t="s">
        <v>88</v>
      </c>
      <c r="AM1158" t="s">
        <v>129</v>
      </c>
      <c r="AN1158">
        <v>6</v>
      </c>
      <c r="AO1158">
        <v>5337.38</v>
      </c>
    </row>
    <row r="1159" spans="33:41" x14ac:dyDescent="0.25">
      <c r="AG1159">
        <f>YEAR(CF[[#This Row],[Fecha]])</f>
        <v>2020</v>
      </c>
      <c r="AH1159">
        <f>MONTH(CF[[#This Row],[Fecha]])</f>
        <v>10</v>
      </c>
      <c r="AI1159">
        <f>WEEKNUM(CF[[#This Row],[Fecha]],2)</f>
        <v>40</v>
      </c>
      <c r="AJ1159" s="25">
        <v>44105</v>
      </c>
      <c r="AK1159" t="s">
        <v>108</v>
      </c>
      <c r="AL1159" t="s">
        <v>88</v>
      </c>
      <c r="AM1159" t="s">
        <v>129</v>
      </c>
      <c r="AN1159">
        <v>3</v>
      </c>
      <c r="AO1159">
        <v>2654.3999999999996</v>
      </c>
    </row>
    <row r="1160" spans="33:41" x14ac:dyDescent="0.25">
      <c r="AG1160">
        <f>YEAR(CF[[#This Row],[Fecha]])</f>
        <v>2020</v>
      </c>
      <c r="AH1160">
        <f>MONTH(CF[[#This Row],[Fecha]])</f>
        <v>11</v>
      </c>
      <c r="AI1160">
        <f>WEEKNUM(CF[[#This Row],[Fecha]],2)</f>
        <v>44</v>
      </c>
      <c r="AJ1160" s="25">
        <v>44136</v>
      </c>
      <c r="AK1160" t="s">
        <v>108</v>
      </c>
      <c r="AL1160" t="s">
        <v>88</v>
      </c>
      <c r="AM1160" t="s">
        <v>129</v>
      </c>
      <c r="AN1160">
        <v>4</v>
      </c>
      <c r="AO1160">
        <v>3531.99</v>
      </c>
    </row>
    <row r="1161" spans="33:41" x14ac:dyDescent="0.25">
      <c r="AG1161">
        <f>YEAR(CF[[#This Row],[Fecha]])</f>
        <v>2020</v>
      </c>
      <c r="AH1161">
        <f>MONTH(CF[[#This Row],[Fecha]])</f>
        <v>12</v>
      </c>
      <c r="AI1161">
        <f>WEEKNUM(CF[[#This Row],[Fecha]],2)</f>
        <v>49</v>
      </c>
      <c r="AJ1161" s="25">
        <v>44166</v>
      </c>
      <c r="AK1161" t="s">
        <v>108</v>
      </c>
      <c r="AL1161" t="s">
        <v>88</v>
      </c>
      <c r="AM1161" t="s">
        <v>129</v>
      </c>
      <c r="AN1161">
        <v>4</v>
      </c>
      <c r="AO1161">
        <v>1696.8700000000001</v>
      </c>
    </row>
    <row r="1162" spans="33:41" x14ac:dyDescent="0.25">
      <c r="AG1162">
        <f>YEAR(CF[[#This Row],[Fecha]])</f>
        <v>2018</v>
      </c>
      <c r="AH1162">
        <f>MONTH(CF[[#This Row],[Fecha]])</f>
        <v>1</v>
      </c>
      <c r="AI1162">
        <f>WEEKNUM(CF[[#This Row],[Fecha]],2)</f>
        <v>1</v>
      </c>
      <c r="AJ1162" s="25">
        <v>43101</v>
      </c>
      <c r="AK1162" t="s">
        <v>108</v>
      </c>
      <c r="AL1162" t="s">
        <v>90</v>
      </c>
      <c r="AM1162" t="s">
        <v>129</v>
      </c>
      <c r="AN1162">
        <v>4</v>
      </c>
      <c r="AO1162">
        <v>2773.2</v>
      </c>
    </row>
    <row r="1163" spans="33:41" x14ac:dyDescent="0.25">
      <c r="AG1163">
        <f>YEAR(CF[[#This Row],[Fecha]])</f>
        <v>2018</v>
      </c>
      <c r="AH1163">
        <f>MONTH(CF[[#This Row],[Fecha]])</f>
        <v>2</v>
      </c>
      <c r="AI1163">
        <f>WEEKNUM(CF[[#This Row],[Fecha]],2)</f>
        <v>5</v>
      </c>
      <c r="AJ1163" s="25">
        <v>43132</v>
      </c>
      <c r="AK1163" t="s">
        <v>108</v>
      </c>
      <c r="AL1163" t="s">
        <v>90</v>
      </c>
      <c r="AM1163" t="s">
        <v>129</v>
      </c>
      <c r="AN1163">
        <v>3</v>
      </c>
      <c r="AO1163">
        <v>2079.9</v>
      </c>
    </row>
    <row r="1164" spans="33:41" x14ac:dyDescent="0.25">
      <c r="AG1164">
        <f>YEAR(CF[[#This Row],[Fecha]])</f>
        <v>2018</v>
      </c>
      <c r="AH1164">
        <f>MONTH(CF[[#This Row],[Fecha]])</f>
        <v>3</v>
      </c>
      <c r="AI1164">
        <f>WEEKNUM(CF[[#This Row],[Fecha]],2)</f>
        <v>9</v>
      </c>
      <c r="AJ1164" s="25">
        <v>43160</v>
      </c>
      <c r="AK1164" t="s">
        <v>108</v>
      </c>
      <c r="AL1164" t="s">
        <v>90</v>
      </c>
      <c r="AM1164" t="s">
        <v>129</v>
      </c>
      <c r="AN1164">
        <v>3</v>
      </c>
      <c r="AO1164">
        <v>2047.42</v>
      </c>
    </row>
    <row r="1165" spans="33:41" x14ac:dyDescent="0.25">
      <c r="AG1165">
        <f>YEAR(CF[[#This Row],[Fecha]])</f>
        <v>2018</v>
      </c>
      <c r="AH1165">
        <f>MONTH(CF[[#This Row],[Fecha]])</f>
        <v>4</v>
      </c>
      <c r="AI1165">
        <f>WEEKNUM(CF[[#This Row],[Fecha]],2)</f>
        <v>13</v>
      </c>
      <c r="AJ1165" s="25">
        <v>43191</v>
      </c>
      <c r="AK1165" t="s">
        <v>108</v>
      </c>
      <c r="AL1165" t="s">
        <v>90</v>
      </c>
      <c r="AM1165" t="s">
        <v>129</v>
      </c>
      <c r="AN1165">
        <v>6</v>
      </c>
      <c r="AO1165">
        <v>1314.84</v>
      </c>
    </row>
    <row r="1166" spans="33:41" x14ac:dyDescent="0.25">
      <c r="AG1166">
        <f>YEAR(CF[[#This Row],[Fecha]])</f>
        <v>2018</v>
      </c>
      <c r="AH1166">
        <f>MONTH(CF[[#This Row],[Fecha]])</f>
        <v>5</v>
      </c>
      <c r="AI1166">
        <f>WEEKNUM(CF[[#This Row],[Fecha]],2)</f>
        <v>18</v>
      </c>
      <c r="AJ1166" s="25">
        <v>43221</v>
      </c>
      <c r="AK1166" t="s">
        <v>108</v>
      </c>
      <c r="AL1166" t="s">
        <v>90</v>
      </c>
      <c r="AM1166" t="s">
        <v>129</v>
      </c>
      <c r="AN1166">
        <v>7</v>
      </c>
      <c r="AO1166">
        <v>973.94</v>
      </c>
    </row>
    <row r="1167" spans="33:41" x14ac:dyDescent="0.25">
      <c r="AG1167">
        <f>YEAR(CF[[#This Row],[Fecha]])</f>
        <v>2018</v>
      </c>
      <c r="AH1167">
        <f>MONTH(CF[[#This Row],[Fecha]])</f>
        <v>6</v>
      </c>
      <c r="AI1167">
        <f>WEEKNUM(CF[[#This Row],[Fecha]],2)</f>
        <v>22</v>
      </c>
      <c r="AJ1167" s="25">
        <v>43252</v>
      </c>
      <c r="AK1167" t="s">
        <v>108</v>
      </c>
      <c r="AL1167" t="s">
        <v>90</v>
      </c>
      <c r="AM1167" t="s">
        <v>129</v>
      </c>
      <c r="AN1167">
        <v>9</v>
      </c>
      <c r="AO1167">
        <v>1284.0900000000001</v>
      </c>
    </row>
    <row r="1168" spans="33:41" x14ac:dyDescent="0.25">
      <c r="AG1168">
        <f>YEAR(CF[[#This Row],[Fecha]])</f>
        <v>2018</v>
      </c>
      <c r="AH1168">
        <f>MONTH(CF[[#This Row],[Fecha]])</f>
        <v>7</v>
      </c>
      <c r="AI1168">
        <f>WEEKNUM(CF[[#This Row],[Fecha]],2)</f>
        <v>26</v>
      </c>
      <c r="AJ1168" s="25">
        <v>43282</v>
      </c>
      <c r="AK1168" t="s">
        <v>108</v>
      </c>
      <c r="AL1168" t="s">
        <v>90</v>
      </c>
      <c r="AM1168" t="s">
        <v>129</v>
      </c>
      <c r="AN1168">
        <v>11</v>
      </c>
      <c r="AO1168">
        <v>4616.51</v>
      </c>
    </row>
    <row r="1169" spans="33:41" x14ac:dyDescent="0.25">
      <c r="AG1169">
        <f>YEAR(CF[[#This Row],[Fecha]])</f>
        <v>2018</v>
      </c>
      <c r="AH1169">
        <f>MONTH(CF[[#This Row],[Fecha]])</f>
        <v>8</v>
      </c>
      <c r="AI1169">
        <f>WEEKNUM(CF[[#This Row],[Fecha]],2)</f>
        <v>31</v>
      </c>
      <c r="AJ1169" s="25">
        <v>43313</v>
      </c>
      <c r="AK1169" t="s">
        <v>108</v>
      </c>
      <c r="AL1169" t="s">
        <v>90</v>
      </c>
      <c r="AM1169" t="s">
        <v>129</v>
      </c>
      <c r="AN1169">
        <v>10</v>
      </c>
      <c r="AO1169">
        <v>7775.79</v>
      </c>
    </row>
    <row r="1170" spans="33:41" x14ac:dyDescent="0.25">
      <c r="AG1170">
        <f>YEAR(CF[[#This Row],[Fecha]])</f>
        <v>2018</v>
      </c>
      <c r="AH1170">
        <f>MONTH(CF[[#This Row],[Fecha]])</f>
        <v>9</v>
      </c>
      <c r="AI1170">
        <f>WEEKNUM(CF[[#This Row],[Fecha]],2)</f>
        <v>35</v>
      </c>
      <c r="AJ1170" s="25">
        <v>43344</v>
      </c>
      <c r="AK1170" t="s">
        <v>108</v>
      </c>
      <c r="AL1170" t="s">
        <v>90</v>
      </c>
      <c r="AM1170" t="s">
        <v>129</v>
      </c>
      <c r="AN1170">
        <v>12</v>
      </c>
      <c r="AO1170">
        <v>7913.63</v>
      </c>
    </row>
    <row r="1171" spans="33:41" x14ac:dyDescent="0.25">
      <c r="AG1171">
        <f>YEAR(CF[[#This Row],[Fecha]])</f>
        <v>2018</v>
      </c>
      <c r="AH1171">
        <f>MONTH(CF[[#This Row],[Fecha]])</f>
        <v>10</v>
      </c>
      <c r="AI1171">
        <f>WEEKNUM(CF[[#This Row],[Fecha]],2)</f>
        <v>40</v>
      </c>
      <c r="AJ1171" s="25">
        <v>43374</v>
      </c>
      <c r="AK1171" t="s">
        <v>108</v>
      </c>
      <c r="AL1171" t="s">
        <v>90</v>
      </c>
      <c r="AM1171" t="s">
        <v>129</v>
      </c>
      <c r="AN1171">
        <v>30.5</v>
      </c>
      <c r="AO1171">
        <v>18731.18</v>
      </c>
    </row>
    <row r="1172" spans="33:41" x14ac:dyDescent="0.25">
      <c r="AG1172">
        <f>YEAR(CF[[#This Row],[Fecha]])</f>
        <v>2018</v>
      </c>
      <c r="AH1172">
        <f>MONTH(CF[[#This Row],[Fecha]])</f>
        <v>11</v>
      </c>
      <c r="AI1172">
        <f>WEEKNUM(CF[[#This Row],[Fecha]],2)</f>
        <v>44</v>
      </c>
      <c r="AJ1172" s="25">
        <v>43405</v>
      </c>
      <c r="AK1172" t="s">
        <v>108</v>
      </c>
      <c r="AL1172" t="s">
        <v>90</v>
      </c>
      <c r="AM1172" t="s">
        <v>129</v>
      </c>
      <c r="AN1172">
        <v>18</v>
      </c>
      <c r="AO1172">
        <v>10429.02</v>
      </c>
    </row>
    <row r="1173" spans="33:41" x14ac:dyDescent="0.25">
      <c r="AG1173">
        <f>YEAR(CF[[#This Row],[Fecha]])</f>
        <v>2018</v>
      </c>
      <c r="AH1173">
        <f>MONTH(CF[[#This Row],[Fecha]])</f>
        <v>12</v>
      </c>
      <c r="AI1173">
        <f>WEEKNUM(CF[[#This Row],[Fecha]],2)</f>
        <v>48</v>
      </c>
      <c r="AJ1173" s="25">
        <v>43435</v>
      </c>
      <c r="AK1173" t="s">
        <v>108</v>
      </c>
      <c r="AL1173" t="s">
        <v>90</v>
      </c>
      <c r="AM1173" t="s">
        <v>129</v>
      </c>
      <c r="AN1173">
        <v>21</v>
      </c>
      <c r="AO1173">
        <v>12056.97</v>
      </c>
    </row>
    <row r="1174" spans="33:41" x14ac:dyDescent="0.25">
      <c r="AG1174">
        <f>YEAR(CF[[#This Row],[Fecha]])</f>
        <v>2019</v>
      </c>
      <c r="AH1174">
        <f>MONTH(CF[[#This Row],[Fecha]])</f>
        <v>1</v>
      </c>
      <c r="AI1174">
        <f>WEEKNUM(CF[[#This Row],[Fecha]],2)</f>
        <v>1</v>
      </c>
      <c r="AJ1174" s="25">
        <v>43466</v>
      </c>
      <c r="AK1174" t="s">
        <v>108</v>
      </c>
      <c r="AL1174" t="s">
        <v>90</v>
      </c>
      <c r="AM1174" t="s">
        <v>129</v>
      </c>
      <c r="AN1174">
        <v>22</v>
      </c>
      <c r="AO1174">
        <v>24635.190000000002</v>
      </c>
    </row>
    <row r="1175" spans="33:41" x14ac:dyDescent="0.25">
      <c r="AG1175">
        <f>YEAR(CF[[#This Row],[Fecha]])</f>
        <v>2019</v>
      </c>
      <c r="AH1175">
        <f>MONTH(CF[[#This Row],[Fecha]])</f>
        <v>2</v>
      </c>
      <c r="AI1175">
        <f>WEEKNUM(CF[[#This Row],[Fecha]],2)</f>
        <v>5</v>
      </c>
      <c r="AJ1175" s="25">
        <v>43497</v>
      </c>
      <c r="AK1175" t="s">
        <v>108</v>
      </c>
      <c r="AL1175" t="s">
        <v>90</v>
      </c>
      <c r="AM1175" t="s">
        <v>129</v>
      </c>
      <c r="AN1175">
        <v>8</v>
      </c>
      <c r="AO1175">
        <v>14738.09</v>
      </c>
    </row>
    <row r="1176" spans="33:41" x14ac:dyDescent="0.25">
      <c r="AG1176">
        <f>YEAR(CF[[#This Row],[Fecha]])</f>
        <v>2019</v>
      </c>
      <c r="AH1176">
        <f>MONTH(CF[[#This Row],[Fecha]])</f>
        <v>3</v>
      </c>
      <c r="AI1176">
        <f>WEEKNUM(CF[[#This Row],[Fecha]],2)</f>
        <v>9</v>
      </c>
      <c r="AJ1176" s="25">
        <v>43525</v>
      </c>
      <c r="AK1176" t="s">
        <v>108</v>
      </c>
      <c r="AL1176" t="s">
        <v>90</v>
      </c>
      <c r="AM1176" t="s">
        <v>129</v>
      </c>
      <c r="AN1176">
        <v>16</v>
      </c>
      <c r="AO1176">
        <v>19088.98</v>
      </c>
    </row>
    <row r="1177" spans="33:41" x14ac:dyDescent="0.25">
      <c r="AG1177">
        <f>YEAR(CF[[#This Row],[Fecha]])</f>
        <v>2019</v>
      </c>
      <c r="AH1177">
        <f>MONTH(CF[[#This Row],[Fecha]])</f>
        <v>4</v>
      </c>
      <c r="AI1177">
        <f>WEEKNUM(CF[[#This Row],[Fecha]],2)</f>
        <v>14</v>
      </c>
      <c r="AJ1177" s="25">
        <v>43556</v>
      </c>
      <c r="AK1177" t="s">
        <v>108</v>
      </c>
      <c r="AL1177" t="s">
        <v>90</v>
      </c>
      <c r="AM1177" t="s">
        <v>129</v>
      </c>
      <c r="AN1177">
        <v>11</v>
      </c>
      <c r="AO1177">
        <v>19818.780000000002</v>
      </c>
    </row>
    <row r="1178" spans="33:41" x14ac:dyDescent="0.25">
      <c r="AG1178">
        <f>YEAR(CF[[#This Row],[Fecha]])</f>
        <v>2019</v>
      </c>
      <c r="AH1178">
        <f>MONTH(CF[[#This Row],[Fecha]])</f>
        <v>5</v>
      </c>
      <c r="AI1178">
        <f>WEEKNUM(CF[[#This Row],[Fecha]],2)</f>
        <v>18</v>
      </c>
      <c r="AJ1178" s="25">
        <v>43586</v>
      </c>
      <c r="AK1178" t="s">
        <v>108</v>
      </c>
      <c r="AL1178" t="s">
        <v>90</v>
      </c>
      <c r="AM1178" t="s">
        <v>129</v>
      </c>
      <c r="AN1178">
        <v>10</v>
      </c>
      <c r="AO1178">
        <v>13643.02</v>
      </c>
    </row>
    <row r="1179" spans="33:41" x14ac:dyDescent="0.25">
      <c r="AG1179">
        <f>YEAR(CF[[#This Row],[Fecha]])</f>
        <v>2019</v>
      </c>
      <c r="AH1179">
        <f>MONTH(CF[[#This Row],[Fecha]])</f>
        <v>6</v>
      </c>
      <c r="AI1179">
        <f>WEEKNUM(CF[[#This Row],[Fecha]],2)</f>
        <v>22</v>
      </c>
      <c r="AJ1179" s="25">
        <v>43617</v>
      </c>
      <c r="AK1179" t="s">
        <v>108</v>
      </c>
      <c r="AL1179" t="s">
        <v>90</v>
      </c>
      <c r="AM1179" t="s">
        <v>129</v>
      </c>
      <c r="AN1179">
        <v>11</v>
      </c>
      <c r="AO1179">
        <v>10594.07</v>
      </c>
    </row>
    <row r="1180" spans="33:41" x14ac:dyDescent="0.25">
      <c r="AG1180">
        <f>YEAR(CF[[#This Row],[Fecha]])</f>
        <v>2019</v>
      </c>
      <c r="AH1180">
        <f>MONTH(CF[[#This Row],[Fecha]])</f>
        <v>7</v>
      </c>
      <c r="AI1180">
        <f>WEEKNUM(CF[[#This Row],[Fecha]],2)</f>
        <v>27</v>
      </c>
      <c r="AJ1180" s="25">
        <v>43647</v>
      </c>
      <c r="AK1180" t="s">
        <v>108</v>
      </c>
      <c r="AL1180" t="s">
        <v>90</v>
      </c>
      <c r="AM1180" t="s">
        <v>129</v>
      </c>
      <c r="AN1180">
        <v>14</v>
      </c>
      <c r="AO1180">
        <v>12612.810000000001</v>
      </c>
    </row>
    <row r="1181" spans="33:41" x14ac:dyDescent="0.25">
      <c r="AG1181">
        <f>YEAR(CF[[#This Row],[Fecha]])</f>
        <v>2019</v>
      </c>
      <c r="AH1181">
        <f>MONTH(CF[[#This Row],[Fecha]])</f>
        <v>8</v>
      </c>
      <c r="AI1181">
        <f>WEEKNUM(CF[[#This Row],[Fecha]],2)</f>
        <v>31</v>
      </c>
      <c r="AJ1181" s="25">
        <v>43678</v>
      </c>
      <c r="AK1181" t="s">
        <v>108</v>
      </c>
      <c r="AL1181" t="s">
        <v>90</v>
      </c>
      <c r="AM1181" t="s">
        <v>129</v>
      </c>
      <c r="AN1181">
        <v>11</v>
      </c>
      <c r="AO1181">
        <v>7091.05</v>
      </c>
    </row>
    <row r="1182" spans="33:41" x14ac:dyDescent="0.25">
      <c r="AG1182">
        <f>YEAR(CF[[#This Row],[Fecha]])</f>
        <v>2019</v>
      </c>
      <c r="AH1182">
        <f>MONTH(CF[[#This Row],[Fecha]])</f>
        <v>9</v>
      </c>
      <c r="AI1182">
        <f>WEEKNUM(CF[[#This Row],[Fecha]],2)</f>
        <v>35</v>
      </c>
      <c r="AJ1182" s="25">
        <v>43709</v>
      </c>
      <c r="AK1182" t="s">
        <v>108</v>
      </c>
      <c r="AL1182" t="s">
        <v>90</v>
      </c>
      <c r="AM1182" t="s">
        <v>129</v>
      </c>
      <c r="AN1182">
        <v>8</v>
      </c>
      <c r="AO1182">
        <v>4243.57</v>
      </c>
    </row>
    <row r="1183" spans="33:41" x14ac:dyDescent="0.25">
      <c r="AG1183">
        <f>YEAR(CF[[#This Row],[Fecha]])</f>
        <v>2019</v>
      </c>
      <c r="AH1183">
        <f>MONTH(CF[[#This Row],[Fecha]])</f>
        <v>10</v>
      </c>
      <c r="AI1183">
        <f>WEEKNUM(CF[[#This Row],[Fecha]],2)</f>
        <v>40</v>
      </c>
      <c r="AJ1183" s="25">
        <v>43739</v>
      </c>
      <c r="AK1183" t="s">
        <v>108</v>
      </c>
      <c r="AL1183" t="s">
        <v>90</v>
      </c>
      <c r="AM1183" t="s">
        <v>129</v>
      </c>
      <c r="AN1183">
        <v>10</v>
      </c>
      <c r="AO1183">
        <v>995.72</v>
      </c>
    </row>
    <row r="1184" spans="33:41" x14ac:dyDescent="0.25">
      <c r="AG1184">
        <f>YEAR(CF[[#This Row],[Fecha]])</f>
        <v>2019</v>
      </c>
      <c r="AH1184">
        <f>MONTH(CF[[#This Row],[Fecha]])</f>
        <v>11</v>
      </c>
      <c r="AI1184">
        <f>WEEKNUM(CF[[#This Row],[Fecha]],2)</f>
        <v>44</v>
      </c>
      <c r="AJ1184" s="25">
        <v>43770</v>
      </c>
      <c r="AK1184" t="s">
        <v>108</v>
      </c>
      <c r="AL1184" t="s">
        <v>90</v>
      </c>
      <c r="AM1184" t="s">
        <v>129</v>
      </c>
      <c r="AN1184">
        <v>8</v>
      </c>
      <c r="AO1184">
        <v>2235.1</v>
      </c>
    </row>
    <row r="1185" spans="33:41" x14ac:dyDescent="0.25">
      <c r="AG1185">
        <f>YEAR(CF[[#This Row],[Fecha]])</f>
        <v>2019</v>
      </c>
      <c r="AH1185">
        <f>MONTH(CF[[#This Row],[Fecha]])</f>
        <v>12</v>
      </c>
      <c r="AI1185">
        <f>WEEKNUM(CF[[#This Row],[Fecha]],2)</f>
        <v>48</v>
      </c>
      <c r="AJ1185" s="25">
        <v>43800</v>
      </c>
      <c r="AK1185" t="s">
        <v>108</v>
      </c>
      <c r="AL1185" t="s">
        <v>90</v>
      </c>
      <c r="AM1185" t="s">
        <v>129</v>
      </c>
      <c r="AN1185">
        <v>4</v>
      </c>
      <c r="AO1185">
        <v>546.9</v>
      </c>
    </row>
    <row r="1186" spans="33:41" x14ac:dyDescent="0.25">
      <c r="AG1186">
        <f>YEAR(CF[[#This Row],[Fecha]])</f>
        <v>2020</v>
      </c>
      <c r="AH1186">
        <f>MONTH(CF[[#This Row],[Fecha]])</f>
        <v>1</v>
      </c>
      <c r="AI1186">
        <f>WEEKNUM(CF[[#This Row],[Fecha]],2)</f>
        <v>1</v>
      </c>
      <c r="AJ1186" s="25">
        <v>43831</v>
      </c>
      <c r="AK1186" t="s">
        <v>108</v>
      </c>
      <c r="AL1186" t="s">
        <v>90</v>
      </c>
      <c r="AM1186" t="s">
        <v>129</v>
      </c>
      <c r="AN1186">
        <v>4</v>
      </c>
      <c r="AO1186">
        <v>1195.17</v>
      </c>
    </row>
    <row r="1187" spans="33:41" x14ac:dyDescent="0.25">
      <c r="AG1187">
        <f>YEAR(CF[[#This Row],[Fecha]])</f>
        <v>2020</v>
      </c>
      <c r="AH1187">
        <f>MONTH(CF[[#This Row],[Fecha]])</f>
        <v>2</v>
      </c>
      <c r="AI1187">
        <f>WEEKNUM(CF[[#This Row],[Fecha]],2)</f>
        <v>5</v>
      </c>
      <c r="AJ1187" s="25">
        <v>43862</v>
      </c>
      <c r="AK1187" t="s">
        <v>108</v>
      </c>
      <c r="AL1187" t="s">
        <v>90</v>
      </c>
      <c r="AM1187" t="s">
        <v>129</v>
      </c>
      <c r="AN1187">
        <v>8</v>
      </c>
      <c r="AO1187">
        <v>9260.5500000000011</v>
      </c>
    </row>
    <row r="1188" spans="33:41" x14ac:dyDescent="0.25">
      <c r="AG1188">
        <f>YEAR(CF[[#This Row],[Fecha]])</f>
        <v>2020</v>
      </c>
      <c r="AH1188">
        <f>MONTH(CF[[#This Row],[Fecha]])</f>
        <v>3</v>
      </c>
      <c r="AI1188">
        <f>WEEKNUM(CF[[#This Row],[Fecha]],2)</f>
        <v>9</v>
      </c>
      <c r="AJ1188" s="25">
        <v>43891</v>
      </c>
      <c r="AK1188" t="s">
        <v>108</v>
      </c>
      <c r="AL1188" t="s">
        <v>90</v>
      </c>
      <c r="AM1188" t="s">
        <v>129</v>
      </c>
      <c r="AN1188">
        <v>13</v>
      </c>
      <c r="AO1188">
        <v>11593.97</v>
      </c>
    </row>
    <row r="1189" spans="33:41" x14ac:dyDescent="0.25">
      <c r="AG1189">
        <f>YEAR(CF[[#This Row],[Fecha]])</f>
        <v>2020</v>
      </c>
      <c r="AH1189">
        <f>MONTH(CF[[#This Row],[Fecha]])</f>
        <v>4</v>
      </c>
      <c r="AI1189">
        <f>WEEKNUM(CF[[#This Row],[Fecha]],2)</f>
        <v>14</v>
      </c>
      <c r="AJ1189" s="25">
        <v>43922</v>
      </c>
      <c r="AK1189" t="s">
        <v>108</v>
      </c>
      <c r="AL1189" t="s">
        <v>90</v>
      </c>
      <c r="AM1189" t="s">
        <v>129</v>
      </c>
      <c r="AN1189">
        <v>13</v>
      </c>
      <c r="AO1189">
        <v>5055.74</v>
      </c>
    </row>
    <row r="1190" spans="33:41" x14ac:dyDescent="0.25">
      <c r="AG1190">
        <f>YEAR(CF[[#This Row],[Fecha]])</f>
        <v>2020</v>
      </c>
      <c r="AH1190">
        <f>MONTH(CF[[#This Row],[Fecha]])</f>
        <v>5</v>
      </c>
      <c r="AI1190">
        <f>WEEKNUM(CF[[#This Row],[Fecha]],2)</f>
        <v>18</v>
      </c>
      <c r="AJ1190" s="25">
        <v>43952</v>
      </c>
      <c r="AK1190" t="s">
        <v>108</v>
      </c>
      <c r="AL1190" t="s">
        <v>90</v>
      </c>
      <c r="AM1190" t="s">
        <v>129</v>
      </c>
      <c r="AN1190">
        <v>10</v>
      </c>
      <c r="AO1190">
        <v>3243.1099999999997</v>
      </c>
    </row>
    <row r="1191" spans="33:41" x14ac:dyDescent="0.25">
      <c r="AG1191">
        <f>YEAR(CF[[#This Row],[Fecha]])</f>
        <v>2020</v>
      </c>
      <c r="AH1191">
        <f>MONTH(CF[[#This Row],[Fecha]])</f>
        <v>6</v>
      </c>
      <c r="AI1191">
        <f>WEEKNUM(CF[[#This Row],[Fecha]],2)</f>
        <v>23</v>
      </c>
      <c r="AJ1191" s="25">
        <v>43983</v>
      </c>
      <c r="AK1191" t="s">
        <v>108</v>
      </c>
      <c r="AL1191" t="s">
        <v>90</v>
      </c>
      <c r="AM1191" t="s">
        <v>129</v>
      </c>
      <c r="AN1191">
        <v>13</v>
      </c>
      <c r="AO1191">
        <v>4486.9699999999993</v>
      </c>
    </row>
    <row r="1192" spans="33:41" x14ac:dyDescent="0.25">
      <c r="AG1192">
        <f>YEAR(CF[[#This Row],[Fecha]])</f>
        <v>2020</v>
      </c>
      <c r="AH1192">
        <f>MONTH(CF[[#This Row],[Fecha]])</f>
        <v>7</v>
      </c>
      <c r="AI1192">
        <f>WEEKNUM(CF[[#This Row],[Fecha]],2)</f>
        <v>27</v>
      </c>
      <c r="AJ1192" s="25">
        <v>44013</v>
      </c>
      <c r="AK1192" t="s">
        <v>108</v>
      </c>
      <c r="AL1192" t="s">
        <v>90</v>
      </c>
      <c r="AM1192" t="s">
        <v>129</v>
      </c>
      <c r="AN1192">
        <v>12</v>
      </c>
      <c r="AO1192">
        <v>7382.8</v>
      </c>
    </row>
    <row r="1193" spans="33:41" x14ac:dyDescent="0.25">
      <c r="AG1193">
        <f>YEAR(CF[[#This Row],[Fecha]])</f>
        <v>2020</v>
      </c>
      <c r="AH1193">
        <f>MONTH(CF[[#This Row],[Fecha]])</f>
        <v>8</v>
      </c>
      <c r="AI1193">
        <f>WEEKNUM(CF[[#This Row],[Fecha]],2)</f>
        <v>31</v>
      </c>
      <c r="AJ1193" s="25">
        <v>44044</v>
      </c>
      <c r="AK1193" t="s">
        <v>108</v>
      </c>
      <c r="AL1193" t="s">
        <v>90</v>
      </c>
      <c r="AM1193" t="s">
        <v>129</v>
      </c>
      <c r="AN1193">
        <v>10</v>
      </c>
      <c r="AO1193">
        <v>8218.7000000000007</v>
      </c>
    </row>
    <row r="1194" spans="33:41" x14ac:dyDescent="0.25">
      <c r="AG1194">
        <f>YEAR(CF[[#This Row],[Fecha]])</f>
        <v>2020</v>
      </c>
      <c r="AH1194">
        <f>MONTH(CF[[#This Row],[Fecha]])</f>
        <v>9</v>
      </c>
      <c r="AI1194">
        <f>WEEKNUM(CF[[#This Row],[Fecha]],2)</f>
        <v>36</v>
      </c>
      <c r="AJ1194" s="25">
        <v>44075</v>
      </c>
      <c r="AK1194" t="s">
        <v>108</v>
      </c>
      <c r="AL1194" t="s">
        <v>90</v>
      </c>
      <c r="AM1194" t="s">
        <v>129</v>
      </c>
      <c r="AN1194">
        <v>16</v>
      </c>
      <c r="AO1194">
        <v>24050.579999999998</v>
      </c>
    </row>
    <row r="1195" spans="33:41" x14ac:dyDescent="0.25">
      <c r="AG1195">
        <f>YEAR(CF[[#This Row],[Fecha]])</f>
        <v>2020</v>
      </c>
      <c r="AH1195">
        <f>MONTH(CF[[#This Row],[Fecha]])</f>
        <v>10</v>
      </c>
      <c r="AI1195">
        <f>WEEKNUM(CF[[#This Row],[Fecha]],2)</f>
        <v>40</v>
      </c>
      <c r="AJ1195" s="25">
        <v>44105</v>
      </c>
      <c r="AK1195" t="s">
        <v>108</v>
      </c>
      <c r="AL1195" t="s">
        <v>90</v>
      </c>
      <c r="AM1195" t="s">
        <v>129</v>
      </c>
      <c r="AN1195">
        <v>10</v>
      </c>
      <c r="AO1195">
        <v>8848</v>
      </c>
    </row>
    <row r="1196" spans="33:41" x14ac:dyDescent="0.25">
      <c r="AG1196">
        <f>YEAR(CF[[#This Row],[Fecha]])</f>
        <v>2020</v>
      </c>
      <c r="AH1196">
        <f>MONTH(CF[[#This Row],[Fecha]])</f>
        <v>11</v>
      </c>
      <c r="AI1196">
        <f>WEEKNUM(CF[[#This Row],[Fecha]],2)</f>
        <v>44</v>
      </c>
      <c r="AJ1196" s="25">
        <v>44136</v>
      </c>
      <c r="AK1196" t="s">
        <v>108</v>
      </c>
      <c r="AL1196" t="s">
        <v>90</v>
      </c>
      <c r="AM1196" t="s">
        <v>129</v>
      </c>
      <c r="AN1196">
        <v>8</v>
      </c>
      <c r="AO1196">
        <v>7063.9800000000005</v>
      </c>
    </row>
    <row r="1197" spans="33:41" x14ac:dyDescent="0.25">
      <c r="AG1197">
        <f>YEAR(CF[[#This Row],[Fecha]])</f>
        <v>2020</v>
      </c>
      <c r="AH1197">
        <f>MONTH(CF[[#This Row],[Fecha]])</f>
        <v>12</v>
      </c>
      <c r="AI1197">
        <f>WEEKNUM(CF[[#This Row],[Fecha]],2)</f>
        <v>49</v>
      </c>
      <c r="AJ1197" s="25">
        <v>44166</v>
      </c>
      <c r="AK1197" t="s">
        <v>108</v>
      </c>
      <c r="AL1197" t="s">
        <v>90</v>
      </c>
      <c r="AM1197" t="s">
        <v>129</v>
      </c>
      <c r="AN1197">
        <v>8</v>
      </c>
      <c r="AO1197">
        <v>4740.7300000000005</v>
      </c>
    </row>
    <row r="1198" spans="33:41" x14ac:dyDescent="0.25">
      <c r="AG1198">
        <f>YEAR(CF[[#This Row],[Fecha]])</f>
        <v>2018</v>
      </c>
      <c r="AH1198">
        <f>MONTH(CF[[#This Row],[Fecha]])</f>
        <v>11</v>
      </c>
      <c r="AI1198">
        <f>WEEKNUM(CF[[#This Row],[Fecha]],2)</f>
        <v>44</v>
      </c>
      <c r="AJ1198" s="25">
        <v>43405</v>
      </c>
      <c r="AK1198" t="s">
        <v>108</v>
      </c>
      <c r="AL1198" t="s">
        <v>101</v>
      </c>
      <c r="AM1198" t="s">
        <v>129</v>
      </c>
      <c r="AN1198">
        <v>9</v>
      </c>
      <c r="AO1198">
        <v>4541.26</v>
      </c>
    </row>
    <row r="1199" spans="33:41" x14ac:dyDescent="0.25">
      <c r="AG1199">
        <f>YEAR(CF[[#This Row],[Fecha]])</f>
        <v>2018</v>
      </c>
      <c r="AH1199">
        <f>MONTH(CF[[#This Row],[Fecha]])</f>
        <v>12</v>
      </c>
      <c r="AI1199">
        <f>WEEKNUM(CF[[#This Row],[Fecha]],2)</f>
        <v>48</v>
      </c>
      <c r="AJ1199" s="25">
        <v>43435</v>
      </c>
      <c r="AK1199" t="s">
        <v>108</v>
      </c>
      <c r="AL1199" t="s">
        <v>101</v>
      </c>
      <c r="AM1199" t="s">
        <v>129</v>
      </c>
      <c r="AN1199">
        <v>17</v>
      </c>
      <c r="AO1199">
        <v>8937.27</v>
      </c>
    </row>
    <row r="1200" spans="33:41" x14ac:dyDescent="0.25">
      <c r="AG1200">
        <f>YEAR(CF[[#This Row],[Fecha]])</f>
        <v>2019</v>
      </c>
      <c r="AH1200">
        <f>MONTH(CF[[#This Row],[Fecha]])</f>
        <v>1</v>
      </c>
      <c r="AI1200">
        <f>WEEKNUM(CF[[#This Row],[Fecha]],2)</f>
        <v>1</v>
      </c>
      <c r="AJ1200" s="25">
        <v>43466</v>
      </c>
      <c r="AK1200" t="s">
        <v>108</v>
      </c>
      <c r="AL1200" t="s">
        <v>101</v>
      </c>
      <c r="AM1200" t="s">
        <v>129</v>
      </c>
      <c r="AN1200">
        <v>3</v>
      </c>
      <c r="AO1200">
        <v>2221.4499999999998</v>
      </c>
    </row>
    <row r="1201" spans="33:41" x14ac:dyDescent="0.25">
      <c r="AG1201">
        <f>YEAR(CF[[#This Row],[Fecha]])</f>
        <v>2019</v>
      </c>
      <c r="AH1201">
        <f>MONTH(CF[[#This Row],[Fecha]])</f>
        <v>2</v>
      </c>
      <c r="AI1201">
        <f>WEEKNUM(CF[[#This Row],[Fecha]],2)</f>
        <v>5</v>
      </c>
      <c r="AJ1201" s="25">
        <v>43497</v>
      </c>
      <c r="AK1201" t="s">
        <v>108</v>
      </c>
      <c r="AL1201" t="s">
        <v>101</v>
      </c>
      <c r="AM1201" t="s">
        <v>129</v>
      </c>
      <c r="AN1201">
        <v>3</v>
      </c>
      <c r="AO1201">
        <v>5944.6</v>
      </c>
    </row>
    <row r="1202" spans="33:41" x14ac:dyDescent="0.25">
      <c r="AG1202">
        <f>YEAR(CF[[#This Row],[Fecha]])</f>
        <v>2019</v>
      </c>
      <c r="AH1202">
        <f>MONTH(CF[[#This Row],[Fecha]])</f>
        <v>3</v>
      </c>
      <c r="AI1202">
        <f>WEEKNUM(CF[[#This Row],[Fecha]],2)</f>
        <v>9</v>
      </c>
      <c r="AJ1202" s="25">
        <v>43525</v>
      </c>
      <c r="AK1202" t="s">
        <v>108</v>
      </c>
      <c r="AL1202" t="s">
        <v>101</v>
      </c>
      <c r="AM1202" t="s">
        <v>129</v>
      </c>
      <c r="AN1202">
        <v>2</v>
      </c>
      <c r="AO1202">
        <v>1121.8899999999999</v>
      </c>
    </row>
    <row r="1203" spans="33:41" x14ac:dyDescent="0.25">
      <c r="AG1203">
        <f>YEAR(CF[[#This Row],[Fecha]])</f>
        <v>2019</v>
      </c>
      <c r="AH1203">
        <f>MONTH(CF[[#This Row],[Fecha]])</f>
        <v>4</v>
      </c>
      <c r="AI1203">
        <f>WEEKNUM(CF[[#This Row],[Fecha]],2)</f>
        <v>14</v>
      </c>
      <c r="AJ1203" s="25">
        <v>43556</v>
      </c>
      <c r="AK1203" t="s">
        <v>108</v>
      </c>
      <c r="AL1203" t="s">
        <v>101</v>
      </c>
      <c r="AM1203" t="s">
        <v>129</v>
      </c>
      <c r="AN1203">
        <v>3</v>
      </c>
      <c r="AO1203">
        <v>6790.22</v>
      </c>
    </row>
    <row r="1204" spans="33:41" x14ac:dyDescent="0.25">
      <c r="AG1204">
        <f>YEAR(CF[[#This Row],[Fecha]])</f>
        <v>2018</v>
      </c>
      <c r="AH1204">
        <f>MONTH(CF[[#This Row],[Fecha]])</f>
        <v>12</v>
      </c>
      <c r="AI1204">
        <f>WEEKNUM(CF[[#This Row],[Fecha]],2)</f>
        <v>48</v>
      </c>
      <c r="AJ1204" s="25">
        <v>43435</v>
      </c>
      <c r="AK1204" t="s">
        <v>108</v>
      </c>
      <c r="AL1204" t="s">
        <v>92</v>
      </c>
      <c r="AM1204" t="s">
        <v>129</v>
      </c>
      <c r="AN1204">
        <v>4</v>
      </c>
      <c r="AO1204">
        <v>2237.21</v>
      </c>
    </row>
    <row r="1205" spans="33:41" x14ac:dyDescent="0.25">
      <c r="AG1205">
        <f>YEAR(CF[[#This Row],[Fecha]])</f>
        <v>2019</v>
      </c>
      <c r="AH1205">
        <f>MONTH(CF[[#This Row],[Fecha]])</f>
        <v>1</v>
      </c>
      <c r="AI1205">
        <f>WEEKNUM(CF[[#This Row],[Fecha]],2)</f>
        <v>1</v>
      </c>
      <c r="AJ1205" s="25">
        <v>43466</v>
      </c>
      <c r="AK1205" t="s">
        <v>108</v>
      </c>
      <c r="AL1205" t="s">
        <v>92</v>
      </c>
      <c r="AM1205" t="s">
        <v>129</v>
      </c>
      <c r="AN1205">
        <v>14</v>
      </c>
      <c r="AO1205">
        <v>17814.71</v>
      </c>
    </row>
    <row r="1206" spans="33:41" x14ac:dyDescent="0.25">
      <c r="AG1206">
        <f>YEAR(CF[[#This Row],[Fecha]])</f>
        <v>2019</v>
      </c>
      <c r="AH1206">
        <f>MONTH(CF[[#This Row],[Fecha]])</f>
        <v>2</v>
      </c>
      <c r="AI1206">
        <f>WEEKNUM(CF[[#This Row],[Fecha]],2)</f>
        <v>5</v>
      </c>
      <c r="AJ1206" s="25">
        <v>43497</v>
      </c>
      <c r="AK1206" t="s">
        <v>108</v>
      </c>
      <c r="AL1206" t="s">
        <v>92</v>
      </c>
      <c r="AM1206" t="s">
        <v>129</v>
      </c>
      <c r="AN1206">
        <v>11</v>
      </c>
      <c r="AO1206">
        <v>17171.349999999999</v>
      </c>
    </row>
    <row r="1207" spans="33:41" x14ac:dyDescent="0.25">
      <c r="AG1207">
        <f>YEAR(CF[[#This Row],[Fecha]])</f>
        <v>2019</v>
      </c>
      <c r="AH1207">
        <f>MONTH(CF[[#This Row],[Fecha]])</f>
        <v>3</v>
      </c>
      <c r="AI1207">
        <f>WEEKNUM(CF[[#This Row],[Fecha]],2)</f>
        <v>9</v>
      </c>
      <c r="AJ1207" s="25">
        <v>43525</v>
      </c>
      <c r="AK1207" t="s">
        <v>108</v>
      </c>
      <c r="AL1207" t="s">
        <v>92</v>
      </c>
      <c r="AM1207" t="s">
        <v>129</v>
      </c>
      <c r="AN1207">
        <v>8</v>
      </c>
      <c r="AO1207">
        <v>13535.32</v>
      </c>
    </row>
    <row r="1208" spans="33:41" x14ac:dyDescent="0.25">
      <c r="AG1208">
        <f>YEAR(CF[[#This Row],[Fecha]])</f>
        <v>2019</v>
      </c>
      <c r="AH1208">
        <f>MONTH(CF[[#This Row],[Fecha]])</f>
        <v>4</v>
      </c>
      <c r="AI1208">
        <f>WEEKNUM(CF[[#This Row],[Fecha]],2)</f>
        <v>14</v>
      </c>
      <c r="AJ1208" s="25">
        <v>43556</v>
      </c>
      <c r="AK1208" t="s">
        <v>108</v>
      </c>
      <c r="AL1208" t="s">
        <v>92</v>
      </c>
      <c r="AM1208" t="s">
        <v>129</v>
      </c>
      <c r="AN1208">
        <v>7</v>
      </c>
      <c r="AO1208">
        <v>8294.77</v>
      </c>
    </row>
    <row r="1209" spans="33:41" x14ac:dyDescent="0.25">
      <c r="AG1209">
        <f>YEAR(CF[[#This Row],[Fecha]])</f>
        <v>2019</v>
      </c>
      <c r="AH1209">
        <f>MONTH(CF[[#This Row],[Fecha]])</f>
        <v>6</v>
      </c>
      <c r="AI1209">
        <f>WEEKNUM(CF[[#This Row],[Fecha]],2)</f>
        <v>22</v>
      </c>
      <c r="AJ1209" s="25">
        <v>43617</v>
      </c>
      <c r="AK1209" t="s">
        <v>108</v>
      </c>
      <c r="AL1209" t="s">
        <v>92</v>
      </c>
      <c r="AM1209" t="s">
        <v>129</v>
      </c>
      <c r="AN1209">
        <v>1</v>
      </c>
      <c r="AO1209">
        <v>2046.08</v>
      </c>
    </row>
    <row r="1210" spans="33:41" x14ac:dyDescent="0.25">
      <c r="AG1210">
        <f>YEAR(CF[[#This Row],[Fecha]])</f>
        <v>2019</v>
      </c>
      <c r="AH1210">
        <f>MONTH(CF[[#This Row],[Fecha]])</f>
        <v>10</v>
      </c>
      <c r="AI1210">
        <f>WEEKNUM(CF[[#This Row],[Fecha]],2)</f>
        <v>40</v>
      </c>
      <c r="AJ1210" s="25">
        <v>43739</v>
      </c>
      <c r="AK1210" t="s">
        <v>108</v>
      </c>
      <c r="AL1210" t="s">
        <v>92</v>
      </c>
      <c r="AM1210" t="s">
        <v>129</v>
      </c>
      <c r="AN1210">
        <v>1</v>
      </c>
      <c r="AO1210">
        <v>15.01</v>
      </c>
    </row>
    <row r="1211" spans="33:41" x14ac:dyDescent="0.25">
      <c r="AG1211">
        <f>YEAR(CF[[#This Row],[Fecha]])</f>
        <v>2019</v>
      </c>
      <c r="AH1211">
        <f>MONTH(CF[[#This Row],[Fecha]])</f>
        <v>11</v>
      </c>
      <c r="AI1211">
        <f>WEEKNUM(CF[[#This Row],[Fecha]],2)</f>
        <v>44</v>
      </c>
      <c r="AJ1211" s="25">
        <v>43770</v>
      </c>
      <c r="AK1211" t="s">
        <v>108</v>
      </c>
      <c r="AL1211" t="s">
        <v>92</v>
      </c>
      <c r="AM1211" t="s">
        <v>129</v>
      </c>
      <c r="AN1211">
        <v>1</v>
      </c>
      <c r="AO1211">
        <v>111.08</v>
      </c>
    </row>
    <row r="1212" spans="33:41" x14ac:dyDescent="0.25">
      <c r="AG1212">
        <f>YEAR(CF[[#This Row],[Fecha]])</f>
        <v>2019</v>
      </c>
      <c r="AH1212">
        <f>MONTH(CF[[#This Row],[Fecha]])</f>
        <v>12</v>
      </c>
      <c r="AI1212">
        <f>WEEKNUM(CF[[#This Row],[Fecha]],2)</f>
        <v>48</v>
      </c>
      <c r="AJ1212" s="25">
        <v>43800</v>
      </c>
      <c r="AK1212" t="s">
        <v>108</v>
      </c>
      <c r="AL1212" t="s">
        <v>92</v>
      </c>
      <c r="AM1212" t="s">
        <v>129</v>
      </c>
      <c r="AN1212">
        <v>2</v>
      </c>
      <c r="AO1212">
        <v>339.66</v>
      </c>
    </row>
    <row r="1213" spans="33:41" x14ac:dyDescent="0.25">
      <c r="AG1213">
        <f>YEAR(CF[[#This Row],[Fecha]])</f>
        <v>2020</v>
      </c>
      <c r="AH1213">
        <f>MONTH(CF[[#This Row],[Fecha]])</f>
        <v>1</v>
      </c>
      <c r="AI1213">
        <f>WEEKNUM(CF[[#This Row],[Fecha]],2)</f>
        <v>1</v>
      </c>
      <c r="AJ1213" s="25">
        <v>43831</v>
      </c>
      <c r="AK1213" t="s">
        <v>108</v>
      </c>
      <c r="AL1213" t="s">
        <v>92</v>
      </c>
      <c r="AM1213" t="s">
        <v>129</v>
      </c>
      <c r="AN1213">
        <v>2</v>
      </c>
      <c r="AO1213">
        <v>764.58999999999992</v>
      </c>
    </row>
    <row r="1214" spans="33:41" x14ac:dyDescent="0.25">
      <c r="AG1214">
        <f>YEAR(CF[[#This Row],[Fecha]])</f>
        <v>2020</v>
      </c>
      <c r="AH1214">
        <f>MONTH(CF[[#This Row],[Fecha]])</f>
        <v>2</v>
      </c>
      <c r="AI1214">
        <f>WEEKNUM(CF[[#This Row],[Fecha]],2)</f>
        <v>5</v>
      </c>
      <c r="AJ1214" s="25">
        <v>43862</v>
      </c>
      <c r="AK1214" t="s">
        <v>108</v>
      </c>
      <c r="AL1214" t="s">
        <v>92</v>
      </c>
      <c r="AM1214" t="s">
        <v>129</v>
      </c>
      <c r="AN1214">
        <v>1</v>
      </c>
      <c r="AO1214">
        <v>1573.69</v>
      </c>
    </row>
    <row r="1215" spans="33:41" x14ac:dyDescent="0.25">
      <c r="AG1215">
        <f>YEAR(CF[[#This Row],[Fecha]])</f>
        <v>2020</v>
      </c>
      <c r="AH1215">
        <f>MONTH(CF[[#This Row],[Fecha]])</f>
        <v>3</v>
      </c>
      <c r="AI1215">
        <f>WEEKNUM(CF[[#This Row],[Fecha]],2)</f>
        <v>9</v>
      </c>
      <c r="AJ1215" s="25">
        <v>43891</v>
      </c>
      <c r="AK1215" t="s">
        <v>108</v>
      </c>
      <c r="AL1215" t="s">
        <v>92</v>
      </c>
      <c r="AM1215" t="s">
        <v>129</v>
      </c>
      <c r="AN1215">
        <v>4</v>
      </c>
      <c r="AO1215">
        <v>1890.2900000000002</v>
      </c>
    </row>
    <row r="1216" spans="33:41" x14ac:dyDescent="0.25">
      <c r="AG1216">
        <f>YEAR(CF[[#This Row],[Fecha]])</f>
        <v>2020</v>
      </c>
      <c r="AH1216">
        <f>MONTH(CF[[#This Row],[Fecha]])</f>
        <v>4</v>
      </c>
      <c r="AI1216">
        <f>WEEKNUM(CF[[#This Row],[Fecha]],2)</f>
        <v>14</v>
      </c>
      <c r="AJ1216" s="25">
        <v>43922</v>
      </c>
      <c r="AK1216" t="s">
        <v>108</v>
      </c>
      <c r="AL1216" t="s">
        <v>92</v>
      </c>
      <c r="AM1216" t="s">
        <v>129</v>
      </c>
      <c r="AN1216">
        <v>1</v>
      </c>
      <c r="AO1216">
        <v>399.94</v>
      </c>
    </row>
    <row r="1217" spans="33:41" x14ac:dyDescent="0.25">
      <c r="AG1217">
        <f>YEAR(CF[[#This Row],[Fecha]])</f>
        <v>2020</v>
      </c>
      <c r="AH1217">
        <f>MONTH(CF[[#This Row],[Fecha]])</f>
        <v>5</v>
      </c>
      <c r="AI1217">
        <f>WEEKNUM(CF[[#This Row],[Fecha]],2)</f>
        <v>18</v>
      </c>
      <c r="AJ1217" s="25">
        <v>43952</v>
      </c>
      <c r="AK1217" t="s">
        <v>108</v>
      </c>
      <c r="AL1217" t="s">
        <v>92</v>
      </c>
      <c r="AM1217" t="s">
        <v>129</v>
      </c>
      <c r="AN1217">
        <v>3</v>
      </c>
      <c r="AO1217">
        <v>1111.07</v>
      </c>
    </row>
    <row r="1218" spans="33:41" x14ac:dyDescent="0.25">
      <c r="AG1218">
        <f>YEAR(CF[[#This Row],[Fecha]])</f>
        <v>2020</v>
      </c>
      <c r="AH1218">
        <f>MONTH(CF[[#This Row],[Fecha]])</f>
        <v>6</v>
      </c>
      <c r="AI1218">
        <f>WEEKNUM(CF[[#This Row],[Fecha]],2)</f>
        <v>23</v>
      </c>
      <c r="AJ1218" s="25">
        <v>43983</v>
      </c>
      <c r="AK1218" t="s">
        <v>108</v>
      </c>
      <c r="AL1218" t="s">
        <v>92</v>
      </c>
      <c r="AM1218" t="s">
        <v>129</v>
      </c>
      <c r="AN1218">
        <v>2</v>
      </c>
      <c r="AO1218">
        <v>432.86</v>
      </c>
    </row>
    <row r="1219" spans="33:41" x14ac:dyDescent="0.25">
      <c r="AG1219">
        <f>YEAR(CF[[#This Row],[Fecha]])</f>
        <v>2020</v>
      </c>
      <c r="AH1219">
        <f>MONTH(CF[[#This Row],[Fecha]])</f>
        <v>7</v>
      </c>
      <c r="AI1219">
        <f>WEEKNUM(CF[[#This Row],[Fecha]],2)</f>
        <v>27</v>
      </c>
      <c r="AJ1219" s="25">
        <v>44013</v>
      </c>
      <c r="AK1219" t="s">
        <v>108</v>
      </c>
      <c r="AL1219" t="s">
        <v>92</v>
      </c>
      <c r="AM1219" t="s">
        <v>129</v>
      </c>
      <c r="AN1219">
        <v>3</v>
      </c>
      <c r="AO1219">
        <v>816.66000000000008</v>
      </c>
    </row>
    <row r="1220" spans="33:41" x14ac:dyDescent="0.25">
      <c r="AG1220">
        <f>YEAR(CF[[#This Row],[Fecha]])</f>
        <v>2020</v>
      </c>
      <c r="AH1220">
        <f>MONTH(CF[[#This Row],[Fecha]])</f>
        <v>8</v>
      </c>
      <c r="AI1220">
        <f>WEEKNUM(CF[[#This Row],[Fecha]],2)</f>
        <v>31</v>
      </c>
      <c r="AJ1220" s="25">
        <v>44044</v>
      </c>
      <c r="AK1220" t="s">
        <v>108</v>
      </c>
      <c r="AL1220" t="s">
        <v>92</v>
      </c>
      <c r="AM1220" t="s">
        <v>129</v>
      </c>
      <c r="AN1220">
        <v>1</v>
      </c>
      <c r="AO1220">
        <v>833.72</v>
      </c>
    </row>
    <row r="1221" spans="33:41" x14ac:dyDescent="0.25">
      <c r="AG1221">
        <f>YEAR(CF[[#This Row],[Fecha]])</f>
        <v>2020</v>
      </c>
      <c r="AH1221">
        <f>MONTH(CF[[#This Row],[Fecha]])</f>
        <v>9</v>
      </c>
      <c r="AI1221">
        <f>WEEKNUM(CF[[#This Row],[Fecha]],2)</f>
        <v>36</v>
      </c>
      <c r="AJ1221" s="25">
        <v>44075</v>
      </c>
      <c r="AK1221" t="s">
        <v>108</v>
      </c>
      <c r="AL1221" t="s">
        <v>92</v>
      </c>
      <c r="AM1221" t="s">
        <v>129</v>
      </c>
      <c r="AN1221">
        <v>2</v>
      </c>
      <c r="AO1221">
        <v>1779.12</v>
      </c>
    </row>
    <row r="1222" spans="33:41" x14ac:dyDescent="0.25">
      <c r="AG1222">
        <f>YEAR(CF[[#This Row],[Fecha]])</f>
        <v>2020</v>
      </c>
      <c r="AH1222">
        <f>MONTH(CF[[#This Row],[Fecha]])</f>
        <v>11</v>
      </c>
      <c r="AI1222">
        <f>WEEKNUM(CF[[#This Row],[Fecha]],2)</f>
        <v>44</v>
      </c>
      <c r="AJ1222" s="25">
        <v>44136</v>
      </c>
      <c r="AK1222" t="s">
        <v>108</v>
      </c>
      <c r="AL1222" t="s">
        <v>92</v>
      </c>
      <c r="AM1222" t="s">
        <v>129</v>
      </c>
      <c r="AN1222">
        <v>1</v>
      </c>
      <c r="AO1222">
        <v>884.8</v>
      </c>
    </row>
    <row r="1223" spans="33:41" x14ac:dyDescent="0.25">
      <c r="AG1223">
        <f>YEAR(CF[[#This Row],[Fecha]])</f>
        <v>2020</v>
      </c>
      <c r="AH1223">
        <f>MONTH(CF[[#This Row],[Fecha]])</f>
        <v>12</v>
      </c>
      <c r="AI1223">
        <f>WEEKNUM(CF[[#This Row],[Fecha]],2)</f>
        <v>49</v>
      </c>
      <c r="AJ1223" s="25">
        <v>44166</v>
      </c>
      <c r="AK1223" t="s">
        <v>108</v>
      </c>
      <c r="AL1223" t="s">
        <v>92</v>
      </c>
      <c r="AM1223" t="s">
        <v>129</v>
      </c>
      <c r="AN1223">
        <v>2</v>
      </c>
      <c r="AO1223">
        <v>1297.44</v>
      </c>
    </row>
    <row r="1224" spans="33:41" x14ac:dyDescent="0.25">
      <c r="AG1224">
        <f>YEAR(CF[[#This Row],[Fecha]])</f>
        <v>2018</v>
      </c>
      <c r="AH1224">
        <f>MONTH(CF[[#This Row],[Fecha]])</f>
        <v>1</v>
      </c>
      <c r="AI1224">
        <f>WEEKNUM(CF[[#This Row],[Fecha]],2)</f>
        <v>1</v>
      </c>
      <c r="AJ1224" s="25">
        <v>43101</v>
      </c>
      <c r="AK1224" t="s">
        <v>109</v>
      </c>
      <c r="AL1224" t="s">
        <v>94</v>
      </c>
      <c r="AM1224" t="s">
        <v>129</v>
      </c>
      <c r="AN1224">
        <v>3.5</v>
      </c>
      <c r="AO1224">
        <v>611.22</v>
      </c>
    </row>
    <row r="1225" spans="33:41" x14ac:dyDescent="0.25">
      <c r="AG1225">
        <f>YEAR(CF[[#This Row],[Fecha]])</f>
        <v>2018</v>
      </c>
      <c r="AH1225">
        <f>MONTH(CF[[#This Row],[Fecha]])</f>
        <v>2</v>
      </c>
      <c r="AI1225">
        <f>WEEKNUM(CF[[#This Row],[Fecha]],2)</f>
        <v>5</v>
      </c>
      <c r="AJ1225" s="25">
        <v>43132</v>
      </c>
      <c r="AK1225" t="s">
        <v>109</v>
      </c>
      <c r="AL1225" t="s">
        <v>94</v>
      </c>
      <c r="AM1225" t="s">
        <v>129</v>
      </c>
      <c r="AN1225">
        <v>2.5</v>
      </c>
      <c r="AO1225">
        <v>431.93000000000006</v>
      </c>
    </row>
    <row r="1226" spans="33:41" x14ac:dyDescent="0.25">
      <c r="AG1226">
        <f>YEAR(CF[[#This Row],[Fecha]])</f>
        <v>2018</v>
      </c>
      <c r="AH1226">
        <f>MONTH(CF[[#This Row],[Fecha]])</f>
        <v>3</v>
      </c>
      <c r="AI1226">
        <f>WEEKNUM(CF[[#This Row],[Fecha]],2)</f>
        <v>9</v>
      </c>
      <c r="AJ1226" s="25">
        <v>43160</v>
      </c>
      <c r="AK1226" t="s">
        <v>109</v>
      </c>
      <c r="AL1226" t="s">
        <v>94</v>
      </c>
      <c r="AM1226" t="s">
        <v>129</v>
      </c>
      <c r="AN1226">
        <v>2</v>
      </c>
      <c r="AO1226">
        <v>250.87</v>
      </c>
    </row>
    <row r="1227" spans="33:41" x14ac:dyDescent="0.25">
      <c r="AG1227">
        <f>YEAR(CF[[#This Row],[Fecha]])</f>
        <v>2018</v>
      </c>
      <c r="AH1227">
        <f>MONTH(CF[[#This Row],[Fecha]])</f>
        <v>4</v>
      </c>
      <c r="AI1227">
        <f>WEEKNUM(CF[[#This Row],[Fecha]],2)</f>
        <v>13</v>
      </c>
      <c r="AJ1227" s="25">
        <v>43191</v>
      </c>
      <c r="AK1227" t="s">
        <v>109</v>
      </c>
      <c r="AL1227" t="s">
        <v>94</v>
      </c>
      <c r="AM1227" t="s">
        <v>129</v>
      </c>
      <c r="AN1227">
        <v>5</v>
      </c>
      <c r="AO1227">
        <v>718.35</v>
      </c>
    </row>
    <row r="1228" spans="33:41" x14ac:dyDescent="0.25">
      <c r="AG1228">
        <f>YEAR(CF[[#This Row],[Fecha]])</f>
        <v>2018</v>
      </c>
      <c r="AH1228">
        <f>MONTH(CF[[#This Row],[Fecha]])</f>
        <v>5</v>
      </c>
      <c r="AI1228">
        <f>WEEKNUM(CF[[#This Row],[Fecha]],2)</f>
        <v>18</v>
      </c>
      <c r="AJ1228" s="25">
        <v>43221</v>
      </c>
      <c r="AK1228" t="s">
        <v>109</v>
      </c>
      <c r="AL1228" t="s">
        <v>94</v>
      </c>
      <c r="AM1228" t="s">
        <v>129</v>
      </c>
      <c r="AN1228">
        <v>2</v>
      </c>
      <c r="AO1228">
        <v>422.96</v>
      </c>
    </row>
    <row r="1229" spans="33:41" x14ac:dyDescent="0.25">
      <c r="AG1229">
        <f>YEAR(CF[[#This Row],[Fecha]])</f>
        <v>2018</v>
      </c>
      <c r="AH1229">
        <f>MONTH(CF[[#This Row],[Fecha]])</f>
        <v>6</v>
      </c>
      <c r="AI1229">
        <f>WEEKNUM(CF[[#This Row],[Fecha]],2)</f>
        <v>22</v>
      </c>
      <c r="AJ1229" s="25">
        <v>43252</v>
      </c>
      <c r="AK1229" t="s">
        <v>109</v>
      </c>
      <c r="AL1229" t="s">
        <v>94</v>
      </c>
      <c r="AM1229" t="s">
        <v>129</v>
      </c>
      <c r="AN1229">
        <v>1</v>
      </c>
      <c r="AO1229">
        <v>84.32</v>
      </c>
    </row>
    <row r="1230" spans="33:41" x14ac:dyDescent="0.25">
      <c r="AG1230">
        <f>YEAR(CF[[#This Row],[Fecha]])</f>
        <v>2018</v>
      </c>
      <c r="AH1230">
        <f>MONTH(CF[[#This Row],[Fecha]])</f>
        <v>7</v>
      </c>
      <c r="AI1230">
        <f>WEEKNUM(CF[[#This Row],[Fecha]],2)</f>
        <v>26</v>
      </c>
      <c r="AJ1230" s="25">
        <v>43282</v>
      </c>
      <c r="AK1230" t="s">
        <v>109</v>
      </c>
      <c r="AL1230" t="s">
        <v>94</v>
      </c>
      <c r="AM1230" t="s">
        <v>129</v>
      </c>
      <c r="AN1230">
        <v>4</v>
      </c>
      <c r="AO1230">
        <v>2581.91</v>
      </c>
    </row>
    <row r="1231" spans="33:41" x14ac:dyDescent="0.25">
      <c r="AG1231">
        <f>YEAR(CF[[#This Row],[Fecha]])</f>
        <v>2018</v>
      </c>
      <c r="AH1231">
        <f>MONTH(CF[[#This Row],[Fecha]])</f>
        <v>8</v>
      </c>
      <c r="AI1231">
        <f>WEEKNUM(CF[[#This Row],[Fecha]],2)</f>
        <v>31</v>
      </c>
      <c r="AJ1231" s="25">
        <v>43313</v>
      </c>
      <c r="AK1231" t="s">
        <v>109</v>
      </c>
      <c r="AL1231" t="s">
        <v>94</v>
      </c>
      <c r="AM1231" t="s">
        <v>129</v>
      </c>
      <c r="AN1231">
        <v>2</v>
      </c>
      <c r="AO1231">
        <v>1382.42</v>
      </c>
    </row>
    <row r="1232" spans="33:41" x14ac:dyDescent="0.25">
      <c r="AG1232">
        <f>YEAR(CF[[#This Row],[Fecha]])</f>
        <v>2018</v>
      </c>
      <c r="AH1232">
        <f>MONTH(CF[[#This Row],[Fecha]])</f>
        <v>9</v>
      </c>
      <c r="AI1232">
        <f>WEEKNUM(CF[[#This Row],[Fecha]],2)</f>
        <v>35</v>
      </c>
      <c r="AJ1232" s="25">
        <v>43344</v>
      </c>
      <c r="AK1232" t="s">
        <v>109</v>
      </c>
      <c r="AL1232" t="s">
        <v>94</v>
      </c>
      <c r="AM1232" t="s">
        <v>129</v>
      </c>
      <c r="AN1232">
        <v>2</v>
      </c>
      <c r="AO1232">
        <v>1081.83</v>
      </c>
    </row>
    <row r="1233" spans="33:41" x14ac:dyDescent="0.25">
      <c r="AG1233">
        <f>YEAR(CF[[#This Row],[Fecha]])</f>
        <v>2018</v>
      </c>
      <c r="AH1233">
        <f>MONTH(CF[[#This Row],[Fecha]])</f>
        <v>10</v>
      </c>
      <c r="AI1233">
        <f>WEEKNUM(CF[[#This Row],[Fecha]],2)</f>
        <v>40</v>
      </c>
      <c r="AJ1233" s="25">
        <v>43374</v>
      </c>
      <c r="AK1233" t="s">
        <v>109</v>
      </c>
      <c r="AL1233" t="s">
        <v>94</v>
      </c>
      <c r="AM1233" t="s">
        <v>129</v>
      </c>
      <c r="AN1233">
        <v>4</v>
      </c>
      <c r="AO1233">
        <v>2242.79</v>
      </c>
    </row>
    <row r="1234" spans="33:41" x14ac:dyDescent="0.25">
      <c r="AG1234">
        <f>YEAR(CF[[#This Row],[Fecha]])</f>
        <v>2018</v>
      </c>
      <c r="AH1234">
        <f>MONTH(CF[[#This Row],[Fecha]])</f>
        <v>11</v>
      </c>
      <c r="AI1234">
        <f>WEEKNUM(CF[[#This Row],[Fecha]],2)</f>
        <v>44</v>
      </c>
      <c r="AJ1234" s="25">
        <v>43405</v>
      </c>
      <c r="AK1234" t="s">
        <v>109</v>
      </c>
      <c r="AL1234" t="s">
        <v>94</v>
      </c>
      <c r="AM1234" t="s">
        <v>129</v>
      </c>
      <c r="AN1234">
        <v>2</v>
      </c>
      <c r="AO1234">
        <v>1152.8800000000001</v>
      </c>
    </row>
    <row r="1235" spans="33:41" x14ac:dyDescent="0.25">
      <c r="AG1235">
        <f>YEAR(CF[[#This Row],[Fecha]])</f>
        <v>2018</v>
      </c>
      <c r="AH1235">
        <f>MONTH(CF[[#This Row],[Fecha]])</f>
        <v>12</v>
      </c>
      <c r="AI1235">
        <f>WEEKNUM(CF[[#This Row],[Fecha]],2)</f>
        <v>48</v>
      </c>
      <c r="AJ1235" s="25">
        <v>43435</v>
      </c>
      <c r="AK1235" t="s">
        <v>109</v>
      </c>
      <c r="AL1235" t="s">
        <v>94</v>
      </c>
      <c r="AM1235" t="s">
        <v>129</v>
      </c>
      <c r="AN1235">
        <v>3</v>
      </c>
      <c r="AO1235">
        <v>2017.0500000000002</v>
      </c>
    </row>
    <row r="1236" spans="33:41" x14ac:dyDescent="0.25">
      <c r="AG1236">
        <f>YEAR(CF[[#This Row],[Fecha]])</f>
        <v>2019</v>
      </c>
      <c r="AH1236">
        <f>MONTH(CF[[#This Row],[Fecha]])</f>
        <v>1</v>
      </c>
      <c r="AI1236">
        <f>WEEKNUM(CF[[#This Row],[Fecha]],2)</f>
        <v>1</v>
      </c>
      <c r="AJ1236" s="25">
        <v>43466</v>
      </c>
      <c r="AK1236" t="s">
        <v>109</v>
      </c>
      <c r="AL1236" t="s">
        <v>94</v>
      </c>
      <c r="AM1236" t="s">
        <v>129</v>
      </c>
      <c r="AN1236">
        <v>4</v>
      </c>
      <c r="AO1236">
        <v>5549.41</v>
      </c>
    </row>
    <row r="1237" spans="33:41" x14ac:dyDescent="0.25">
      <c r="AG1237">
        <f>YEAR(CF[[#This Row],[Fecha]])</f>
        <v>2019</v>
      </c>
      <c r="AH1237">
        <f>MONTH(CF[[#This Row],[Fecha]])</f>
        <v>2</v>
      </c>
      <c r="AI1237">
        <f>WEEKNUM(CF[[#This Row],[Fecha]],2)</f>
        <v>5</v>
      </c>
      <c r="AJ1237" s="25">
        <v>43497</v>
      </c>
      <c r="AK1237" t="s">
        <v>109</v>
      </c>
      <c r="AL1237" t="s">
        <v>94</v>
      </c>
      <c r="AM1237" t="s">
        <v>129</v>
      </c>
      <c r="AN1237">
        <v>3</v>
      </c>
      <c r="AO1237">
        <v>4687.43</v>
      </c>
    </row>
    <row r="1238" spans="33:41" x14ac:dyDescent="0.25">
      <c r="AG1238">
        <f>YEAR(CF[[#This Row],[Fecha]])</f>
        <v>2019</v>
      </c>
      <c r="AH1238">
        <f>MONTH(CF[[#This Row],[Fecha]])</f>
        <v>3</v>
      </c>
      <c r="AI1238">
        <f>WEEKNUM(CF[[#This Row],[Fecha]],2)</f>
        <v>9</v>
      </c>
      <c r="AJ1238" s="25">
        <v>43525</v>
      </c>
      <c r="AK1238" t="s">
        <v>109</v>
      </c>
      <c r="AL1238" t="s">
        <v>94</v>
      </c>
      <c r="AM1238" t="s">
        <v>129</v>
      </c>
      <c r="AN1238">
        <v>2</v>
      </c>
      <c r="AO1238">
        <v>1640.93</v>
      </c>
    </row>
    <row r="1239" spans="33:41" x14ac:dyDescent="0.25">
      <c r="AG1239">
        <f>YEAR(CF[[#This Row],[Fecha]])</f>
        <v>2019</v>
      </c>
      <c r="AH1239">
        <f>MONTH(CF[[#This Row],[Fecha]])</f>
        <v>4</v>
      </c>
      <c r="AI1239">
        <f>WEEKNUM(CF[[#This Row],[Fecha]],2)</f>
        <v>14</v>
      </c>
      <c r="AJ1239" s="25">
        <v>43556</v>
      </c>
      <c r="AK1239" t="s">
        <v>109</v>
      </c>
      <c r="AL1239" t="s">
        <v>94</v>
      </c>
      <c r="AM1239" t="s">
        <v>129</v>
      </c>
      <c r="AN1239">
        <v>4</v>
      </c>
      <c r="AO1239">
        <v>2621.91</v>
      </c>
    </row>
    <row r="1240" spans="33:41" x14ac:dyDescent="0.25">
      <c r="AG1240">
        <f>YEAR(CF[[#This Row],[Fecha]])</f>
        <v>2019</v>
      </c>
      <c r="AH1240">
        <f>MONTH(CF[[#This Row],[Fecha]])</f>
        <v>5</v>
      </c>
      <c r="AI1240">
        <f>WEEKNUM(CF[[#This Row],[Fecha]],2)</f>
        <v>18</v>
      </c>
      <c r="AJ1240" s="25">
        <v>43586</v>
      </c>
      <c r="AK1240" t="s">
        <v>109</v>
      </c>
      <c r="AL1240" t="s">
        <v>94</v>
      </c>
      <c r="AM1240" t="s">
        <v>129</v>
      </c>
      <c r="AN1240">
        <v>4</v>
      </c>
      <c r="AO1240">
        <v>3041.96</v>
      </c>
    </row>
    <row r="1241" spans="33:41" x14ac:dyDescent="0.25">
      <c r="AG1241">
        <f>YEAR(CF[[#This Row],[Fecha]])</f>
        <v>2019</v>
      </c>
      <c r="AH1241">
        <f>MONTH(CF[[#This Row],[Fecha]])</f>
        <v>7</v>
      </c>
      <c r="AI1241">
        <f>WEEKNUM(CF[[#This Row],[Fecha]],2)</f>
        <v>27</v>
      </c>
      <c r="AJ1241" s="25">
        <v>43647</v>
      </c>
      <c r="AK1241" t="s">
        <v>109</v>
      </c>
      <c r="AL1241" t="s">
        <v>94</v>
      </c>
      <c r="AM1241" t="s">
        <v>129</v>
      </c>
      <c r="AN1241">
        <v>3</v>
      </c>
      <c r="AO1241">
        <v>1908.29</v>
      </c>
    </row>
    <row r="1242" spans="33:41" x14ac:dyDescent="0.25">
      <c r="AG1242">
        <f>YEAR(CF[[#This Row],[Fecha]])</f>
        <v>2019</v>
      </c>
      <c r="AH1242">
        <f>MONTH(CF[[#This Row],[Fecha]])</f>
        <v>8</v>
      </c>
      <c r="AI1242">
        <f>WEEKNUM(CF[[#This Row],[Fecha]],2)</f>
        <v>31</v>
      </c>
      <c r="AJ1242" s="25">
        <v>43678</v>
      </c>
      <c r="AK1242" t="s">
        <v>109</v>
      </c>
      <c r="AL1242" t="s">
        <v>94</v>
      </c>
      <c r="AM1242" t="s">
        <v>129</v>
      </c>
      <c r="AN1242">
        <v>4</v>
      </c>
      <c r="AO1242">
        <v>3024.84</v>
      </c>
    </row>
    <row r="1243" spans="33:41" x14ac:dyDescent="0.25">
      <c r="AG1243">
        <f>YEAR(CF[[#This Row],[Fecha]])</f>
        <v>2019</v>
      </c>
      <c r="AH1243">
        <f>MONTH(CF[[#This Row],[Fecha]])</f>
        <v>9</v>
      </c>
      <c r="AI1243">
        <f>WEEKNUM(CF[[#This Row],[Fecha]],2)</f>
        <v>35</v>
      </c>
      <c r="AJ1243" s="25">
        <v>43709</v>
      </c>
      <c r="AK1243" t="s">
        <v>109</v>
      </c>
      <c r="AL1243" t="s">
        <v>94</v>
      </c>
      <c r="AM1243" t="s">
        <v>129</v>
      </c>
      <c r="AN1243">
        <v>2</v>
      </c>
      <c r="AO1243">
        <v>1604.3600000000001</v>
      </c>
    </row>
    <row r="1244" spans="33:41" x14ac:dyDescent="0.25">
      <c r="AG1244">
        <f>YEAR(CF[[#This Row],[Fecha]])</f>
        <v>2019</v>
      </c>
      <c r="AH1244">
        <f>MONTH(CF[[#This Row],[Fecha]])</f>
        <v>10</v>
      </c>
      <c r="AI1244">
        <f>WEEKNUM(CF[[#This Row],[Fecha]],2)</f>
        <v>40</v>
      </c>
      <c r="AJ1244" s="25">
        <v>43739</v>
      </c>
      <c r="AK1244" t="s">
        <v>109</v>
      </c>
      <c r="AL1244" t="s">
        <v>94</v>
      </c>
      <c r="AM1244" t="s">
        <v>129</v>
      </c>
      <c r="AN1244">
        <v>3</v>
      </c>
      <c r="AO1244">
        <v>1988.25</v>
      </c>
    </row>
    <row r="1245" spans="33:41" x14ac:dyDescent="0.25">
      <c r="AG1245">
        <f>YEAR(CF[[#This Row],[Fecha]])</f>
        <v>2019</v>
      </c>
      <c r="AH1245">
        <f>MONTH(CF[[#This Row],[Fecha]])</f>
        <v>11</v>
      </c>
      <c r="AI1245">
        <f>WEEKNUM(CF[[#This Row],[Fecha]],2)</f>
        <v>44</v>
      </c>
      <c r="AJ1245" s="25">
        <v>43770</v>
      </c>
      <c r="AK1245" t="s">
        <v>109</v>
      </c>
      <c r="AL1245" t="s">
        <v>94</v>
      </c>
      <c r="AM1245" t="s">
        <v>129</v>
      </c>
      <c r="AN1245">
        <v>2</v>
      </c>
      <c r="AO1245">
        <v>1503</v>
      </c>
    </row>
    <row r="1246" spans="33:41" x14ac:dyDescent="0.25">
      <c r="AG1246">
        <f>YEAR(CF[[#This Row],[Fecha]])</f>
        <v>2019</v>
      </c>
      <c r="AH1246">
        <f>MONTH(CF[[#This Row],[Fecha]])</f>
        <v>12</v>
      </c>
      <c r="AI1246">
        <f>WEEKNUM(CF[[#This Row],[Fecha]],2)</f>
        <v>48</v>
      </c>
      <c r="AJ1246" s="25">
        <v>43800</v>
      </c>
      <c r="AK1246" t="s">
        <v>109</v>
      </c>
      <c r="AL1246" t="s">
        <v>94</v>
      </c>
      <c r="AM1246" t="s">
        <v>129</v>
      </c>
      <c r="AN1246">
        <v>2</v>
      </c>
      <c r="AO1246">
        <v>1322.71</v>
      </c>
    </row>
    <row r="1247" spans="33:41" x14ac:dyDescent="0.25">
      <c r="AG1247">
        <f>YEAR(CF[[#This Row],[Fecha]])</f>
        <v>2020</v>
      </c>
      <c r="AH1247">
        <f>MONTH(CF[[#This Row],[Fecha]])</f>
        <v>1</v>
      </c>
      <c r="AI1247">
        <f>WEEKNUM(CF[[#This Row],[Fecha]],2)</f>
        <v>1</v>
      </c>
      <c r="AJ1247" s="25">
        <v>43831</v>
      </c>
      <c r="AK1247" t="s">
        <v>109</v>
      </c>
      <c r="AL1247" t="s">
        <v>94</v>
      </c>
      <c r="AM1247" t="s">
        <v>129</v>
      </c>
      <c r="AN1247">
        <v>3</v>
      </c>
      <c r="AO1247">
        <v>1606.38</v>
      </c>
    </row>
    <row r="1248" spans="33:41" x14ac:dyDescent="0.25">
      <c r="AG1248">
        <f>YEAR(CF[[#This Row],[Fecha]])</f>
        <v>2020</v>
      </c>
      <c r="AH1248">
        <f>MONTH(CF[[#This Row],[Fecha]])</f>
        <v>2</v>
      </c>
      <c r="AI1248">
        <f>WEEKNUM(CF[[#This Row],[Fecha]],2)</f>
        <v>5</v>
      </c>
      <c r="AJ1248" s="25">
        <v>43862</v>
      </c>
      <c r="AK1248" t="s">
        <v>109</v>
      </c>
      <c r="AL1248" t="s">
        <v>94</v>
      </c>
      <c r="AM1248" t="s">
        <v>129</v>
      </c>
      <c r="AN1248">
        <v>5</v>
      </c>
      <c r="AO1248">
        <v>2021.55</v>
      </c>
    </row>
    <row r="1249" spans="33:41" x14ac:dyDescent="0.25">
      <c r="AG1249">
        <f>YEAR(CF[[#This Row],[Fecha]])</f>
        <v>2020</v>
      </c>
      <c r="AH1249">
        <f>MONTH(CF[[#This Row],[Fecha]])</f>
        <v>3</v>
      </c>
      <c r="AI1249">
        <f>WEEKNUM(CF[[#This Row],[Fecha]],2)</f>
        <v>9</v>
      </c>
      <c r="AJ1249" s="25">
        <v>43891</v>
      </c>
      <c r="AK1249" t="s">
        <v>109</v>
      </c>
      <c r="AL1249" t="s">
        <v>94</v>
      </c>
      <c r="AM1249" t="s">
        <v>129</v>
      </c>
      <c r="AN1249">
        <v>4</v>
      </c>
      <c r="AO1249">
        <v>2136.98</v>
      </c>
    </row>
    <row r="1250" spans="33:41" x14ac:dyDescent="0.25">
      <c r="AG1250">
        <f>YEAR(CF[[#This Row],[Fecha]])</f>
        <v>2020</v>
      </c>
      <c r="AH1250">
        <f>MONTH(CF[[#This Row],[Fecha]])</f>
        <v>4</v>
      </c>
      <c r="AI1250">
        <f>WEEKNUM(CF[[#This Row],[Fecha]],2)</f>
        <v>14</v>
      </c>
      <c r="AJ1250" s="25">
        <v>43922</v>
      </c>
      <c r="AK1250" t="s">
        <v>109</v>
      </c>
      <c r="AL1250" t="s">
        <v>94</v>
      </c>
      <c r="AM1250" t="s">
        <v>129</v>
      </c>
      <c r="AN1250">
        <v>3</v>
      </c>
      <c r="AO1250">
        <v>1423.59</v>
      </c>
    </row>
    <row r="1251" spans="33:41" x14ac:dyDescent="0.25">
      <c r="AG1251">
        <f>YEAR(CF[[#This Row],[Fecha]])</f>
        <v>2020</v>
      </c>
      <c r="AH1251">
        <f>MONTH(CF[[#This Row],[Fecha]])</f>
        <v>5</v>
      </c>
      <c r="AI1251">
        <f>WEEKNUM(CF[[#This Row],[Fecha]],2)</f>
        <v>18</v>
      </c>
      <c r="AJ1251" s="25">
        <v>43952</v>
      </c>
      <c r="AK1251" t="s">
        <v>109</v>
      </c>
      <c r="AL1251" t="s">
        <v>94</v>
      </c>
      <c r="AM1251" t="s">
        <v>129</v>
      </c>
      <c r="AN1251">
        <v>2</v>
      </c>
      <c r="AO1251">
        <v>941</v>
      </c>
    </row>
    <row r="1252" spans="33:41" x14ac:dyDescent="0.25">
      <c r="AG1252">
        <f>YEAR(CF[[#This Row],[Fecha]])</f>
        <v>2020</v>
      </c>
      <c r="AH1252">
        <f>MONTH(CF[[#This Row],[Fecha]])</f>
        <v>6</v>
      </c>
      <c r="AI1252">
        <f>WEEKNUM(CF[[#This Row],[Fecha]],2)</f>
        <v>23</v>
      </c>
      <c r="AJ1252" s="25">
        <v>43983</v>
      </c>
      <c r="AK1252" t="s">
        <v>109</v>
      </c>
      <c r="AL1252" t="s">
        <v>94</v>
      </c>
      <c r="AM1252" t="s">
        <v>129</v>
      </c>
      <c r="AN1252">
        <v>4</v>
      </c>
      <c r="AO1252">
        <v>2922.59</v>
      </c>
    </row>
    <row r="1253" spans="33:41" x14ac:dyDescent="0.25">
      <c r="AG1253">
        <f>YEAR(CF[[#This Row],[Fecha]])</f>
        <v>2020</v>
      </c>
      <c r="AH1253">
        <f>MONTH(CF[[#This Row],[Fecha]])</f>
        <v>7</v>
      </c>
      <c r="AI1253">
        <f>WEEKNUM(CF[[#This Row],[Fecha]],2)</f>
        <v>27</v>
      </c>
      <c r="AJ1253" s="25">
        <v>44013</v>
      </c>
      <c r="AK1253" t="s">
        <v>109</v>
      </c>
      <c r="AL1253" t="s">
        <v>94</v>
      </c>
      <c r="AM1253" t="s">
        <v>129</v>
      </c>
      <c r="AN1253">
        <v>3</v>
      </c>
      <c r="AO1253">
        <v>1131.4000000000001</v>
      </c>
    </row>
    <row r="1254" spans="33:41" x14ac:dyDescent="0.25">
      <c r="AG1254">
        <f>YEAR(CF[[#This Row],[Fecha]])</f>
        <v>2020</v>
      </c>
      <c r="AH1254">
        <f>MONTH(CF[[#This Row],[Fecha]])</f>
        <v>8</v>
      </c>
      <c r="AI1254">
        <f>WEEKNUM(CF[[#This Row],[Fecha]],2)</f>
        <v>31</v>
      </c>
      <c r="AJ1254" s="25">
        <v>44044</v>
      </c>
      <c r="AK1254" t="s">
        <v>109</v>
      </c>
      <c r="AL1254" t="s">
        <v>94</v>
      </c>
      <c r="AM1254" t="s">
        <v>129</v>
      </c>
      <c r="AN1254">
        <v>3</v>
      </c>
      <c r="AO1254">
        <v>1180.58</v>
      </c>
    </row>
    <row r="1255" spans="33:41" x14ac:dyDescent="0.25">
      <c r="AG1255">
        <f>YEAR(CF[[#This Row],[Fecha]])</f>
        <v>2020</v>
      </c>
      <c r="AH1255">
        <f>MONTH(CF[[#This Row],[Fecha]])</f>
        <v>9</v>
      </c>
      <c r="AI1255">
        <f>WEEKNUM(CF[[#This Row],[Fecha]],2)</f>
        <v>36</v>
      </c>
      <c r="AJ1255" s="25">
        <v>44075</v>
      </c>
      <c r="AK1255" t="s">
        <v>109</v>
      </c>
      <c r="AL1255" t="s">
        <v>94</v>
      </c>
      <c r="AM1255" t="s">
        <v>129</v>
      </c>
      <c r="AN1255">
        <v>2</v>
      </c>
      <c r="AO1255">
        <v>591.26</v>
      </c>
    </row>
    <row r="1256" spans="33:41" x14ac:dyDescent="0.25">
      <c r="AG1256">
        <f>YEAR(CF[[#This Row],[Fecha]])</f>
        <v>2020</v>
      </c>
      <c r="AH1256">
        <f>MONTH(CF[[#This Row],[Fecha]])</f>
        <v>10</v>
      </c>
      <c r="AI1256">
        <f>WEEKNUM(CF[[#This Row],[Fecha]],2)</f>
        <v>40</v>
      </c>
      <c r="AJ1256" s="25">
        <v>44105</v>
      </c>
      <c r="AK1256" t="s">
        <v>109</v>
      </c>
      <c r="AL1256" t="s">
        <v>94</v>
      </c>
      <c r="AM1256" t="s">
        <v>129</v>
      </c>
      <c r="AN1256">
        <v>2</v>
      </c>
      <c r="AO1256">
        <v>321.26</v>
      </c>
    </row>
    <row r="1257" spans="33:41" x14ac:dyDescent="0.25">
      <c r="AG1257">
        <f>YEAR(CF[[#This Row],[Fecha]])</f>
        <v>2020</v>
      </c>
      <c r="AH1257">
        <f>MONTH(CF[[#This Row],[Fecha]])</f>
        <v>11</v>
      </c>
      <c r="AI1257">
        <f>WEEKNUM(CF[[#This Row],[Fecha]],2)</f>
        <v>44</v>
      </c>
      <c r="AJ1257" s="25">
        <v>44136</v>
      </c>
      <c r="AK1257" t="s">
        <v>109</v>
      </c>
      <c r="AL1257" t="s">
        <v>94</v>
      </c>
      <c r="AM1257" t="s">
        <v>129</v>
      </c>
      <c r="AN1257">
        <v>2</v>
      </c>
      <c r="AO1257">
        <v>919.29</v>
      </c>
    </row>
    <row r="1258" spans="33:41" x14ac:dyDescent="0.25">
      <c r="AG1258">
        <f>YEAR(CF[[#This Row],[Fecha]])</f>
        <v>2020</v>
      </c>
      <c r="AH1258">
        <f>MONTH(CF[[#This Row],[Fecha]])</f>
        <v>12</v>
      </c>
      <c r="AI1258">
        <f>WEEKNUM(CF[[#This Row],[Fecha]],2)</f>
        <v>49</v>
      </c>
      <c r="AJ1258" s="25">
        <v>44166</v>
      </c>
      <c r="AK1258" t="s">
        <v>109</v>
      </c>
      <c r="AL1258" t="s">
        <v>94</v>
      </c>
      <c r="AM1258" t="s">
        <v>129</v>
      </c>
      <c r="AN1258">
        <v>2</v>
      </c>
      <c r="AO1258">
        <v>549.06999999999994</v>
      </c>
    </row>
    <row r="1259" spans="33:41" x14ac:dyDescent="0.25">
      <c r="AG1259">
        <f>YEAR(CF[[#This Row],[Fecha]])</f>
        <v>2018</v>
      </c>
      <c r="AH1259">
        <f>MONTH(CF[[#This Row],[Fecha]])</f>
        <v>1</v>
      </c>
      <c r="AI1259">
        <f>WEEKNUM(CF[[#This Row],[Fecha]],2)</f>
        <v>1</v>
      </c>
      <c r="AJ1259" s="25">
        <v>43101</v>
      </c>
      <c r="AK1259" t="s">
        <v>109</v>
      </c>
      <c r="AL1259" t="s">
        <v>96</v>
      </c>
      <c r="AM1259" t="s">
        <v>129</v>
      </c>
      <c r="AN1259">
        <v>8</v>
      </c>
      <c r="AO1259">
        <v>1304.01</v>
      </c>
    </row>
    <row r="1260" spans="33:41" x14ac:dyDescent="0.25">
      <c r="AG1260">
        <f>YEAR(CF[[#This Row],[Fecha]])</f>
        <v>2018</v>
      </c>
      <c r="AH1260">
        <f>MONTH(CF[[#This Row],[Fecha]])</f>
        <v>2</v>
      </c>
      <c r="AI1260">
        <f>WEEKNUM(CF[[#This Row],[Fecha]],2)</f>
        <v>5</v>
      </c>
      <c r="AJ1260" s="25">
        <v>43132</v>
      </c>
      <c r="AK1260" t="s">
        <v>109</v>
      </c>
      <c r="AL1260" t="s">
        <v>96</v>
      </c>
      <c r="AM1260" t="s">
        <v>129</v>
      </c>
      <c r="AN1260">
        <v>4</v>
      </c>
      <c r="AO1260">
        <v>977.6400000000001</v>
      </c>
    </row>
    <row r="1261" spans="33:41" x14ac:dyDescent="0.25">
      <c r="AG1261">
        <f>YEAR(CF[[#This Row],[Fecha]])</f>
        <v>2018</v>
      </c>
      <c r="AH1261">
        <f>MONTH(CF[[#This Row],[Fecha]])</f>
        <v>3</v>
      </c>
      <c r="AI1261">
        <f>WEEKNUM(CF[[#This Row],[Fecha]],2)</f>
        <v>9</v>
      </c>
      <c r="AJ1261" s="25">
        <v>43160</v>
      </c>
      <c r="AK1261" t="s">
        <v>109</v>
      </c>
      <c r="AL1261" t="s">
        <v>96</v>
      </c>
      <c r="AM1261" t="s">
        <v>129</v>
      </c>
      <c r="AN1261">
        <v>6</v>
      </c>
      <c r="AO1261">
        <v>840.63</v>
      </c>
    </row>
    <row r="1262" spans="33:41" x14ac:dyDescent="0.25">
      <c r="AG1262">
        <f>YEAR(CF[[#This Row],[Fecha]])</f>
        <v>2018</v>
      </c>
      <c r="AH1262">
        <f>MONTH(CF[[#This Row],[Fecha]])</f>
        <v>4</v>
      </c>
      <c r="AI1262">
        <f>WEEKNUM(CF[[#This Row],[Fecha]],2)</f>
        <v>13</v>
      </c>
      <c r="AJ1262" s="25">
        <v>43191</v>
      </c>
      <c r="AK1262" t="s">
        <v>109</v>
      </c>
      <c r="AL1262" t="s">
        <v>96</v>
      </c>
      <c r="AM1262" t="s">
        <v>129</v>
      </c>
      <c r="AN1262">
        <v>8</v>
      </c>
      <c r="AO1262">
        <v>1150.6099999999999</v>
      </c>
    </row>
    <row r="1263" spans="33:41" x14ac:dyDescent="0.25">
      <c r="AG1263">
        <f>YEAR(CF[[#This Row],[Fecha]])</f>
        <v>2018</v>
      </c>
      <c r="AH1263">
        <f>MONTH(CF[[#This Row],[Fecha]])</f>
        <v>5</v>
      </c>
      <c r="AI1263">
        <f>WEEKNUM(CF[[#This Row],[Fecha]],2)</f>
        <v>18</v>
      </c>
      <c r="AJ1263" s="25">
        <v>43221</v>
      </c>
      <c r="AK1263" t="s">
        <v>109</v>
      </c>
      <c r="AL1263" t="s">
        <v>96</v>
      </c>
      <c r="AM1263" t="s">
        <v>129</v>
      </c>
      <c r="AN1263">
        <v>5</v>
      </c>
      <c r="AO1263">
        <v>1823.14</v>
      </c>
    </row>
    <row r="1264" spans="33:41" x14ac:dyDescent="0.25">
      <c r="AG1264">
        <f>YEAR(CF[[#This Row],[Fecha]])</f>
        <v>2018</v>
      </c>
      <c r="AH1264">
        <f>MONTH(CF[[#This Row],[Fecha]])</f>
        <v>6</v>
      </c>
      <c r="AI1264">
        <f>WEEKNUM(CF[[#This Row],[Fecha]],2)</f>
        <v>22</v>
      </c>
      <c r="AJ1264" s="25">
        <v>43252</v>
      </c>
      <c r="AK1264" t="s">
        <v>109</v>
      </c>
      <c r="AL1264" t="s">
        <v>96</v>
      </c>
      <c r="AM1264" t="s">
        <v>129</v>
      </c>
      <c r="AN1264">
        <v>6</v>
      </c>
      <c r="AO1264">
        <v>761.43000000000006</v>
      </c>
    </row>
    <row r="1265" spans="33:41" x14ac:dyDescent="0.25">
      <c r="AG1265">
        <f>YEAR(CF[[#This Row],[Fecha]])</f>
        <v>2018</v>
      </c>
      <c r="AH1265">
        <f>MONTH(CF[[#This Row],[Fecha]])</f>
        <v>7</v>
      </c>
      <c r="AI1265">
        <f>WEEKNUM(CF[[#This Row],[Fecha]],2)</f>
        <v>26</v>
      </c>
      <c r="AJ1265" s="25">
        <v>43282</v>
      </c>
      <c r="AK1265" t="s">
        <v>109</v>
      </c>
      <c r="AL1265" t="s">
        <v>96</v>
      </c>
      <c r="AM1265" t="s">
        <v>129</v>
      </c>
      <c r="AN1265">
        <v>6</v>
      </c>
      <c r="AO1265">
        <v>1828.95</v>
      </c>
    </row>
    <row r="1266" spans="33:41" x14ac:dyDescent="0.25">
      <c r="AG1266">
        <f>YEAR(CF[[#This Row],[Fecha]])</f>
        <v>2018</v>
      </c>
      <c r="AH1266">
        <f>MONTH(CF[[#This Row],[Fecha]])</f>
        <v>8</v>
      </c>
      <c r="AI1266">
        <f>WEEKNUM(CF[[#This Row],[Fecha]],2)</f>
        <v>31</v>
      </c>
      <c r="AJ1266" s="25">
        <v>43313</v>
      </c>
      <c r="AK1266" t="s">
        <v>109</v>
      </c>
      <c r="AL1266" t="s">
        <v>96</v>
      </c>
      <c r="AM1266" t="s">
        <v>129</v>
      </c>
      <c r="AN1266">
        <v>7</v>
      </c>
      <c r="AO1266">
        <v>4630.88</v>
      </c>
    </row>
    <row r="1267" spans="33:41" x14ac:dyDescent="0.25">
      <c r="AG1267">
        <f>YEAR(CF[[#This Row],[Fecha]])</f>
        <v>2018</v>
      </c>
      <c r="AH1267">
        <f>MONTH(CF[[#This Row],[Fecha]])</f>
        <v>9</v>
      </c>
      <c r="AI1267">
        <f>WEEKNUM(CF[[#This Row],[Fecha]],2)</f>
        <v>35</v>
      </c>
      <c r="AJ1267" s="25">
        <v>43344</v>
      </c>
      <c r="AK1267" t="s">
        <v>109</v>
      </c>
      <c r="AL1267" t="s">
        <v>96</v>
      </c>
      <c r="AM1267" t="s">
        <v>129</v>
      </c>
      <c r="AN1267">
        <v>6</v>
      </c>
      <c r="AO1267">
        <v>3175.2</v>
      </c>
    </row>
    <row r="1268" spans="33:41" x14ac:dyDescent="0.25">
      <c r="AG1268">
        <f>YEAR(CF[[#This Row],[Fecha]])</f>
        <v>2018</v>
      </c>
      <c r="AH1268">
        <f>MONTH(CF[[#This Row],[Fecha]])</f>
        <v>10</v>
      </c>
      <c r="AI1268">
        <f>WEEKNUM(CF[[#This Row],[Fecha]],2)</f>
        <v>40</v>
      </c>
      <c r="AJ1268" s="25">
        <v>43374</v>
      </c>
      <c r="AK1268" t="s">
        <v>109</v>
      </c>
      <c r="AL1268" t="s">
        <v>96</v>
      </c>
      <c r="AM1268" t="s">
        <v>129</v>
      </c>
      <c r="AN1268">
        <v>7</v>
      </c>
      <c r="AO1268">
        <v>4037.66</v>
      </c>
    </row>
    <row r="1269" spans="33:41" x14ac:dyDescent="0.25">
      <c r="AG1269">
        <f>YEAR(CF[[#This Row],[Fecha]])</f>
        <v>2018</v>
      </c>
      <c r="AH1269">
        <f>MONTH(CF[[#This Row],[Fecha]])</f>
        <v>11</v>
      </c>
      <c r="AI1269">
        <f>WEEKNUM(CF[[#This Row],[Fecha]],2)</f>
        <v>44</v>
      </c>
      <c r="AJ1269" s="25">
        <v>43405</v>
      </c>
      <c r="AK1269" t="s">
        <v>109</v>
      </c>
      <c r="AL1269" t="s">
        <v>96</v>
      </c>
      <c r="AM1269" t="s">
        <v>129</v>
      </c>
      <c r="AN1269">
        <v>8</v>
      </c>
      <c r="AO1269">
        <v>4611.4900000000007</v>
      </c>
    </row>
    <row r="1270" spans="33:41" x14ac:dyDescent="0.25">
      <c r="AG1270">
        <f>YEAR(CF[[#This Row],[Fecha]])</f>
        <v>2018</v>
      </c>
      <c r="AH1270">
        <f>MONTH(CF[[#This Row],[Fecha]])</f>
        <v>12</v>
      </c>
      <c r="AI1270">
        <f>WEEKNUM(CF[[#This Row],[Fecha]],2)</f>
        <v>48</v>
      </c>
      <c r="AJ1270" s="25">
        <v>43435</v>
      </c>
      <c r="AK1270" t="s">
        <v>109</v>
      </c>
      <c r="AL1270" t="s">
        <v>96</v>
      </c>
      <c r="AM1270" t="s">
        <v>129</v>
      </c>
      <c r="AN1270">
        <v>7</v>
      </c>
      <c r="AO1270">
        <v>5319.93</v>
      </c>
    </row>
    <row r="1271" spans="33:41" x14ac:dyDescent="0.25">
      <c r="AG1271">
        <f>YEAR(CF[[#This Row],[Fecha]])</f>
        <v>2019</v>
      </c>
      <c r="AH1271">
        <f>MONTH(CF[[#This Row],[Fecha]])</f>
        <v>1</v>
      </c>
      <c r="AI1271">
        <f>WEEKNUM(CF[[#This Row],[Fecha]],2)</f>
        <v>1</v>
      </c>
      <c r="AJ1271" s="25">
        <v>43466</v>
      </c>
      <c r="AK1271" t="s">
        <v>109</v>
      </c>
      <c r="AL1271" t="s">
        <v>96</v>
      </c>
      <c r="AM1271" t="s">
        <v>129</v>
      </c>
      <c r="AN1271">
        <v>8</v>
      </c>
      <c r="AO1271">
        <v>10940.36</v>
      </c>
    </row>
    <row r="1272" spans="33:41" x14ac:dyDescent="0.25">
      <c r="AG1272">
        <f>YEAR(CF[[#This Row],[Fecha]])</f>
        <v>2019</v>
      </c>
      <c r="AH1272">
        <f>MONTH(CF[[#This Row],[Fecha]])</f>
        <v>2</v>
      </c>
      <c r="AI1272">
        <f>WEEKNUM(CF[[#This Row],[Fecha]],2)</f>
        <v>5</v>
      </c>
      <c r="AJ1272" s="25">
        <v>43497</v>
      </c>
      <c r="AK1272" t="s">
        <v>109</v>
      </c>
      <c r="AL1272" t="s">
        <v>96</v>
      </c>
      <c r="AM1272" t="s">
        <v>129</v>
      </c>
      <c r="AN1272">
        <v>5</v>
      </c>
      <c r="AO1272">
        <v>3268.79</v>
      </c>
    </row>
    <row r="1273" spans="33:41" x14ac:dyDescent="0.25">
      <c r="AG1273">
        <f>YEAR(CF[[#This Row],[Fecha]])</f>
        <v>2019</v>
      </c>
      <c r="AH1273">
        <f>MONTH(CF[[#This Row],[Fecha]])</f>
        <v>3</v>
      </c>
      <c r="AI1273">
        <f>WEEKNUM(CF[[#This Row],[Fecha]],2)</f>
        <v>9</v>
      </c>
      <c r="AJ1273" s="25">
        <v>43525</v>
      </c>
      <c r="AK1273" t="s">
        <v>109</v>
      </c>
      <c r="AL1273" t="s">
        <v>96</v>
      </c>
      <c r="AM1273" t="s">
        <v>129</v>
      </c>
      <c r="AN1273">
        <v>9</v>
      </c>
      <c r="AO1273">
        <v>11708.39</v>
      </c>
    </row>
    <row r="1274" spans="33:41" x14ac:dyDescent="0.25">
      <c r="AG1274">
        <f>YEAR(CF[[#This Row],[Fecha]])</f>
        <v>2019</v>
      </c>
      <c r="AH1274">
        <f>MONTH(CF[[#This Row],[Fecha]])</f>
        <v>4</v>
      </c>
      <c r="AI1274">
        <f>WEEKNUM(CF[[#This Row],[Fecha]],2)</f>
        <v>14</v>
      </c>
      <c r="AJ1274" s="25">
        <v>43556</v>
      </c>
      <c r="AK1274" t="s">
        <v>109</v>
      </c>
      <c r="AL1274" t="s">
        <v>96</v>
      </c>
      <c r="AM1274" t="s">
        <v>129</v>
      </c>
      <c r="AN1274">
        <v>7</v>
      </c>
      <c r="AO1274">
        <v>4837.71</v>
      </c>
    </row>
    <row r="1275" spans="33:41" x14ac:dyDescent="0.25">
      <c r="AG1275">
        <f>YEAR(CF[[#This Row],[Fecha]])</f>
        <v>2019</v>
      </c>
      <c r="AH1275">
        <f>MONTH(CF[[#This Row],[Fecha]])</f>
        <v>5</v>
      </c>
      <c r="AI1275">
        <f>WEEKNUM(CF[[#This Row],[Fecha]],2)</f>
        <v>18</v>
      </c>
      <c r="AJ1275" s="25">
        <v>43586</v>
      </c>
      <c r="AK1275" t="s">
        <v>109</v>
      </c>
      <c r="AL1275" t="s">
        <v>96</v>
      </c>
      <c r="AM1275" t="s">
        <v>129</v>
      </c>
      <c r="AN1275">
        <v>5</v>
      </c>
      <c r="AO1275">
        <v>6317.65</v>
      </c>
    </row>
    <row r="1276" spans="33:41" x14ac:dyDescent="0.25">
      <c r="AG1276">
        <f>YEAR(CF[[#This Row],[Fecha]])</f>
        <v>2019</v>
      </c>
      <c r="AH1276">
        <f>MONTH(CF[[#This Row],[Fecha]])</f>
        <v>6</v>
      </c>
      <c r="AI1276">
        <f>WEEKNUM(CF[[#This Row],[Fecha]],2)</f>
        <v>22</v>
      </c>
      <c r="AJ1276" s="25">
        <v>43617</v>
      </c>
      <c r="AK1276" t="s">
        <v>109</v>
      </c>
      <c r="AL1276" t="s">
        <v>96</v>
      </c>
      <c r="AM1276" t="s">
        <v>129</v>
      </c>
      <c r="AN1276">
        <v>7</v>
      </c>
      <c r="AO1276">
        <v>12321.01</v>
      </c>
    </row>
    <row r="1277" spans="33:41" x14ac:dyDescent="0.25">
      <c r="AG1277">
        <f>YEAR(CF[[#This Row],[Fecha]])</f>
        <v>2019</v>
      </c>
      <c r="AH1277">
        <f>MONTH(CF[[#This Row],[Fecha]])</f>
        <v>7</v>
      </c>
      <c r="AI1277">
        <f>WEEKNUM(CF[[#This Row],[Fecha]],2)</f>
        <v>27</v>
      </c>
      <c r="AJ1277" s="25">
        <v>43647</v>
      </c>
      <c r="AK1277" t="s">
        <v>109</v>
      </c>
      <c r="AL1277" t="s">
        <v>96</v>
      </c>
      <c r="AM1277" t="s">
        <v>129</v>
      </c>
      <c r="AN1277">
        <v>10</v>
      </c>
      <c r="AO1277">
        <v>5339.42</v>
      </c>
    </row>
    <row r="1278" spans="33:41" x14ac:dyDescent="0.25">
      <c r="AG1278">
        <f>YEAR(CF[[#This Row],[Fecha]])</f>
        <v>2019</v>
      </c>
      <c r="AH1278">
        <f>MONTH(CF[[#This Row],[Fecha]])</f>
        <v>8</v>
      </c>
      <c r="AI1278">
        <f>WEEKNUM(CF[[#This Row],[Fecha]],2)</f>
        <v>31</v>
      </c>
      <c r="AJ1278" s="25">
        <v>43678</v>
      </c>
      <c r="AK1278" t="s">
        <v>109</v>
      </c>
      <c r="AL1278" t="s">
        <v>96</v>
      </c>
      <c r="AM1278" t="s">
        <v>129</v>
      </c>
      <c r="AN1278">
        <v>5</v>
      </c>
      <c r="AO1278">
        <v>3950.96</v>
      </c>
    </row>
    <row r="1279" spans="33:41" x14ac:dyDescent="0.25">
      <c r="AG1279">
        <f>YEAR(CF[[#This Row],[Fecha]])</f>
        <v>2019</v>
      </c>
      <c r="AH1279">
        <f>MONTH(CF[[#This Row],[Fecha]])</f>
        <v>9</v>
      </c>
      <c r="AI1279">
        <f>WEEKNUM(CF[[#This Row],[Fecha]],2)</f>
        <v>35</v>
      </c>
      <c r="AJ1279" s="25">
        <v>43709</v>
      </c>
      <c r="AK1279" t="s">
        <v>109</v>
      </c>
      <c r="AL1279" t="s">
        <v>96</v>
      </c>
      <c r="AM1279" t="s">
        <v>129</v>
      </c>
      <c r="AN1279">
        <v>5</v>
      </c>
      <c r="AO1279">
        <v>4093.29</v>
      </c>
    </row>
    <row r="1280" spans="33:41" x14ac:dyDescent="0.25">
      <c r="AG1280">
        <f>YEAR(CF[[#This Row],[Fecha]])</f>
        <v>2019</v>
      </c>
      <c r="AH1280">
        <f>MONTH(CF[[#This Row],[Fecha]])</f>
        <v>10</v>
      </c>
      <c r="AI1280">
        <f>WEEKNUM(CF[[#This Row],[Fecha]],2)</f>
        <v>40</v>
      </c>
      <c r="AJ1280" s="25">
        <v>43739</v>
      </c>
      <c r="AK1280" t="s">
        <v>109</v>
      </c>
      <c r="AL1280" t="s">
        <v>96</v>
      </c>
      <c r="AM1280" t="s">
        <v>129</v>
      </c>
      <c r="AN1280">
        <v>7</v>
      </c>
      <c r="AO1280">
        <v>4302.7300000000005</v>
      </c>
    </row>
    <row r="1281" spans="33:41" x14ac:dyDescent="0.25">
      <c r="AG1281">
        <f>YEAR(CF[[#This Row],[Fecha]])</f>
        <v>2019</v>
      </c>
      <c r="AH1281">
        <f>MONTH(CF[[#This Row],[Fecha]])</f>
        <v>11</v>
      </c>
      <c r="AI1281">
        <f>WEEKNUM(CF[[#This Row],[Fecha]],2)</f>
        <v>44</v>
      </c>
      <c r="AJ1281" s="25">
        <v>43770</v>
      </c>
      <c r="AK1281" t="s">
        <v>109</v>
      </c>
      <c r="AL1281" t="s">
        <v>96</v>
      </c>
      <c r="AM1281" t="s">
        <v>129</v>
      </c>
      <c r="AN1281">
        <v>6</v>
      </c>
      <c r="AO1281">
        <v>4125.63</v>
      </c>
    </row>
    <row r="1282" spans="33:41" x14ac:dyDescent="0.25">
      <c r="AG1282">
        <f>YEAR(CF[[#This Row],[Fecha]])</f>
        <v>2019</v>
      </c>
      <c r="AH1282">
        <f>MONTH(CF[[#This Row],[Fecha]])</f>
        <v>12</v>
      </c>
      <c r="AI1282">
        <f>WEEKNUM(CF[[#This Row],[Fecha]],2)</f>
        <v>48</v>
      </c>
      <c r="AJ1282" s="25">
        <v>43800</v>
      </c>
      <c r="AK1282" t="s">
        <v>109</v>
      </c>
      <c r="AL1282" t="s">
        <v>96</v>
      </c>
      <c r="AM1282" t="s">
        <v>129</v>
      </c>
      <c r="AN1282">
        <v>6</v>
      </c>
      <c r="AO1282">
        <v>3336.5299999999997</v>
      </c>
    </row>
    <row r="1283" spans="33:41" x14ac:dyDescent="0.25">
      <c r="AG1283">
        <f>YEAR(CF[[#This Row],[Fecha]])</f>
        <v>2020</v>
      </c>
      <c r="AH1283">
        <f>MONTH(CF[[#This Row],[Fecha]])</f>
        <v>1</v>
      </c>
      <c r="AI1283">
        <f>WEEKNUM(CF[[#This Row],[Fecha]],2)</f>
        <v>1</v>
      </c>
      <c r="AJ1283" s="25">
        <v>43831</v>
      </c>
      <c r="AK1283" t="s">
        <v>109</v>
      </c>
      <c r="AL1283" t="s">
        <v>96</v>
      </c>
      <c r="AM1283" t="s">
        <v>129</v>
      </c>
      <c r="AN1283">
        <v>8</v>
      </c>
      <c r="AO1283">
        <v>4463.0599999999995</v>
      </c>
    </row>
    <row r="1284" spans="33:41" x14ac:dyDescent="0.25">
      <c r="AG1284">
        <f>YEAR(CF[[#This Row],[Fecha]])</f>
        <v>2020</v>
      </c>
      <c r="AH1284">
        <f>MONTH(CF[[#This Row],[Fecha]])</f>
        <v>2</v>
      </c>
      <c r="AI1284">
        <f>WEEKNUM(CF[[#This Row],[Fecha]],2)</f>
        <v>5</v>
      </c>
      <c r="AJ1284" s="25">
        <v>43862</v>
      </c>
      <c r="AK1284" t="s">
        <v>109</v>
      </c>
      <c r="AL1284" t="s">
        <v>96</v>
      </c>
      <c r="AM1284" t="s">
        <v>129</v>
      </c>
      <c r="AN1284">
        <v>5</v>
      </c>
      <c r="AO1284">
        <v>2069.06</v>
      </c>
    </row>
    <row r="1285" spans="33:41" x14ac:dyDescent="0.25">
      <c r="AG1285">
        <f>YEAR(CF[[#This Row],[Fecha]])</f>
        <v>2020</v>
      </c>
      <c r="AH1285">
        <f>MONTH(CF[[#This Row],[Fecha]])</f>
        <v>3</v>
      </c>
      <c r="AI1285">
        <f>WEEKNUM(CF[[#This Row],[Fecha]],2)</f>
        <v>9</v>
      </c>
      <c r="AJ1285" s="25">
        <v>43891</v>
      </c>
      <c r="AK1285" t="s">
        <v>109</v>
      </c>
      <c r="AL1285" t="s">
        <v>96</v>
      </c>
      <c r="AM1285" t="s">
        <v>129</v>
      </c>
      <c r="AN1285">
        <v>7</v>
      </c>
      <c r="AO1285">
        <v>3678.39</v>
      </c>
    </row>
    <row r="1286" spans="33:41" x14ac:dyDescent="0.25">
      <c r="AG1286">
        <f>YEAR(CF[[#This Row],[Fecha]])</f>
        <v>2020</v>
      </c>
      <c r="AH1286">
        <f>MONTH(CF[[#This Row],[Fecha]])</f>
        <v>4</v>
      </c>
      <c r="AI1286">
        <f>WEEKNUM(CF[[#This Row],[Fecha]],2)</f>
        <v>14</v>
      </c>
      <c r="AJ1286" s="25">
        <v>43922</v>
      </c>
      <c r="AK1286" t="s">
        <v>109</v>
      </c>
      <c r="AL1286" t="s">
        <v>96</v>
      </c>
      <c r="AM1286" t="s">
        <v>129</v>
      </c>
      <c r="AN1286">
        <v>3</v>
      </c>
      <c r="AO1286">
        <v>2133.1800000000003</v>
      </c>
    </row>
    <row r="1287" spans="33:41" x14ac:dyDescent="0.25">
      <c r="AG1287">
        <f>YEAR(CF[[#This Row],[Fecha]])</f>
        <v>2020</v>
      </c>
      <c r="AH1287">
        <f>MONTH(CF[[#This Row],[Fecha]])</f>
        <v>5</v>
      </c>
      <c r="AI1287">
        <f>WEEKNUM(CF[[#This Row],[Fecha]],2)</f>
        <v>18</v>
      </c>
      <c r="AJ1287" s="25">
        <v>43952</v>
      </c>
      <c r="AK1287" t="s">
        <v>109</v>
      </c>
      <c r="AL1287" t="s">
        <v>96</v>
      </c>
      <c r="AM1287" t="s">
        <v>129</v>
      </c>
      <c r="AN1287">
        <v>5</v>
      </c>
      <c r="AO1287">
        <v>2499.3000000000002</v>
      </c>
    </row>
    <row r="1288" spans="33:41" x14ac:dyDescent="0.25">
      <c r="AG1288">
        <f>YEAR(CF[[#This Row],[Fecha]])</f>
        <v>2020</v>
      </c>
      <c r="AH1288">
        <f>MONTH(CF[[#This Row],[Fecha]])</f>
        <v>6</v>
      </c>
      <c r="AI1288">
        <f>WEEKNUM(CF[[#This Row],[Fecha]],2)</f>
        <v>23</v>
      </c>
      <c r="AJ1288" s="25">
        <v>43983</v>
      </c>
      <c r="AK1288" t="s">
        <v>109</v>
      </c>
      <c r="AL1288" t="s">
        <v>96</v>
      </c>
      <c r="AM1288" t="s">
        <v>129</v>
      </c>
      <c r="AN1288">
        <v>7</v>
      </c>
      <c r="AO1288">
        <v>3916.2400000000002</v>
      </c>
    </row>
    <row r="1289" spans="33:41" x14ac:dyDescent="0.25">
      <c r="AG1289">
        <f>YEAR(CF[[#This Row],[Fecha]])</f>
        <v>2020</v>
      </c>
      <c r="AH1289">
        <f>MONTH(CF[[#This Row],[Fecha]])</f>
        <v>7</v>
      </c>
      <c r="AI1289">
        <f>WEEKNUM(CF[[#This Row],[Fecha]],2)</f>
        <v>27</v>
      </c>
      <c r="AJ1289" s="25">
        <v>44013</v>
      </c>
      <c r="AK1289" t="s">
        <v>109</v>
      </c>
      <c r="AL1289" t="s">
        <v>96</v>
      </c>
      <c r="AM1289" t="s">
        <v>129</v>
      </c>
      <c r="AN1289">
        <v>5</v>
      </c>
      <c r="AO1289">
        <v>1789.11</v>
      </c>
    </row>
    <row r="1290" spans="33:41" x14ac:dyDescent="0.25">
      <c r="AG1290">
        <f>YEAR(CF[[#This Row],[Fecha]])</f>
        <v>2020</v>
      </c>
      <c r="AH1290">
        <f>MONTH(CF[[#This Row],[Fecha]])</f>
        <v>8</v>
      </c>
      <c r="AI1290">
        <f>WEEKNUM(CF[[#This Row],[Fecha]],2)</f>
        <v>31</v>
      </c>
      <c r="AJ1290" s="25">
        <v>44044</v>
      </c>
      <c r="AK1290" t="s">
        <v>109</v>
      </c>
      <c r="AL1290" t="s">
        <v>96</v>
      </c>
      <c r="AM1290" t="s">
        <v>129</v>
      </c>
      <c r="AN1290">
        <v>5</v>
      </c>
      <c r="AO1290">
        <v>1946.86</v>
      </c>
    </row>
    <row r="1291" spans="33:41" x14ac:dyDescent="0.25">
      <c r="AG1291">
        <f>YEAR(CF[[#This Row],[Fecha]])</f>
        <v>2020</v>
      </c>
      <c r="AH1291">
        <f>MONTH(CF[[#This Row],[Fecha]])</f>
        <v>9</v>
      </c>
      <c r="AI1291">
        <f>WEEKNUM(CF[[#This Row],[Fecha]],2)</f>
        <v>36</v>
      </c>
      <c r="AJ1291" s="25">
        <v>44075</v>
      </c>
      <c r="AK1291" t="s">
        <v>109</v>
      </c>
      <c r="AL1291" t="s">
        <v>96</v>
      </c>
      <c r="AM1291" t="s">
        <v>129</v>
      </c>
      <c r="AN1291">
        <v>8</v>
      </c>
      <c r="AO1291">
        <v>2603.71</v>
      </c>
    </row>
    <row r="1292" spans="33:41" x14ac:dyDescent="0.25">
      <c r="AG1292">
        <f>YEAR(CF[[#This Row],[Fecha]])</f>
        <v>2020</v>
      </c>
      <c r="AH1292">
        <f>MONTH(CF[[#This Row],[Fecha]])</f>
        <v>10</v>
      </c>
      <c r="AI1292">
        <f>WEEKNUM(CF[[#This Row],[Fecha]],2)</f>
        <v>40</v>
      </c>
      <c r="AJ1292" s="25">
        <v>44105</v>
      </c>
      <c r="AK1292" t="s">
        <v>109</v>
      </c>
      <c r="AL1292" t="s">
        <v>96</v>
      </c>
      <c r="AM1292" t="s">
        <v>129</v>
      </c>
      <c r="AN1292">
        <v>5</v>
      </c>
      <c r="AO1292">
        <v>1145.6300000000001</v>
      </c>
    </row>
    <row r="1293" spans="33:41" x14ac:dyDescent="0.25">
      <c r="AG1293">
        <f>YEAR(CF[[#This Row],[Fecha]])</f>
        <v>2020</v>
      </c>
      <c r="AH1293">
        <f>MONTH(CF[[#This Row],[Fecha]])</f>
        <v>11</v>
      </c>
      <c r="AI1293">
        <f>WEEKNUM(CF[[#This Row],[Fecha]],2)</f>
        <v>44</v>
      </c>
      <c r="AJ1293" s="25">
        <v>44136</v>
      </c>
      <c r="AK1293" t="s">
        <v>109</v>
      </c>
      <c r="AL1293" t="s">
        <v>96</v>
      </c>
      <c r="AM1293" t="s">
        <v>129</v>
      </c>
      <c r="AN1293">
        <v>4</v>
      </c>
      <c r="AO1293">
        <v>2647.01</v>
      </c>
    </row>
    <row r="1294" spans="33:41" x14ac:dyDescent="0.25">
      <c r="AG1294">
        <f>YEAR(CF[[#This Row],[Fecha]])</f>
        <v>2020</v>
      </c>
      <c r="AH1294">
        <f>MONTH(CF[[#This Row],[Fecha]])</f>
        <v>12</v>
      </c>
      <c r="AI1294">
        <f>WEEKNUM(CF[[#This Row],[Fecha]],2)</f>
        <v>49</v>
      </c>
      <c r="AJ1294" s="25">
        <v>44166</v>
      </c>
      <c r="AK1294" t="s">
        <v>109</v>
      </c>
      <c r="AL1294" t="s">
        <v>96</v>
      </c>
      <c r="AM1294" t="s">
        <v>129</v>
      </c>
      <c r="AN1294">
        <v>6</v>
      </c>
      <c r="AO1294">
        <v>2486.11</v>
      </c>
    </row>
    <row r="1295" spans="33:41" x14ac:dyDescent="0.25">
      <c r="AG1295">
        <f>YEAR(CF[[#This Row],[Fecha]])</f>
        <v>2019</v>
      </c>
      <c r="AH1295">
        <f>MONTH(CF[[#This Row],[Fecha]])</f>
        <v>8</v>
      </c>
      <c r="AI1295">
        <f>WEEKNUM(CF[[#This Row],[Fecha]],2)</f>
        <v>31</v>
      </c>
      <c r="AJ1295" s="25">
        <v>43678</v>
      </c>
      <c r="AK1295" t="s">
        <v>109</v>
      </c>
      <c r="AL1295" t="s">
        <v>98</v>
      </c>
      <c r="AM1295" t="s">
        <v>129</v>
      </c>
      <c r="AN1295">
        <v>7</v>
      </c>
      <c r="AO1295">
        <v>6668.97</v>
      </c>
    </row>
    <row r="1296" spans="33:41" x14ac:dyDescent="0.25">
      <c r="AG1296">
        <f>YEAR(CF[[#This Row],[Fecha]])</f>
        <v>2019</v>
      </c>
      <c r="AH1296">
        <f>MONTH(CF[[#This Row],[Fecha]])</f>
        <v>9</v>
      </c>
      <c r="AI1296">
        <f>WEEKNUM(CF[[#This Row],[Fecha]],2)</f>
        <v>35</v>
      </c>
      <c r="AJ1296" s="25">
        <v>43709</v>
      </c>
      <c r="AK1296" t="s">
        <v>109</v>
      </c>
      <c r="AL1296" t="s">
        <v>98</v>
      </c>
      <c r="AM1296" t="s">
        <v>129</v>
      </c>
      <c r="AN1296">
        <v>4</v>
      </c>
      <c r="AO1296">
        <v>5154.3500000000004</v>
      </c>
    </row>
    <row r="1297" spans="33:41" x14ac:dyDescent="0.25">
      <c r="AG1297">
        <f>YEAR(CF[[#This Row],[Fecha]])</f>
        <v>2019</v>
      </c>
      <c r="AH1297">
        <f>MONTH(CF[[#This Row],[Fecha]])</f>
        <v>10</v>
      </c>
      <c r="AI1297">
        <f>WEEKNUM(CF[[#This Row],[Fecha]],2)</f>
        <v>40</v>
      </c>
      <c r="AJ1297" s="25">
        <v>43739</v>
      </c>
      <c r="AK1297" t="s">
        <v>109</v>
      </c>
      <c r="AL1297" t="s">
        <v>98</v>
      </c>
      <c r="AM1297" t="s">
        <v>129</v>
      </c>
      <c r="AN1297">
        <v>6</v>
      </c>
      <c r="AO1297">
        <v>4497.6000000000004</v>
      </c>
    </row>
    <row r="1298" spans="33:41" x14ac:dyDescent="0.25">
      <c r="AG1298">
        <f>YEAR(CF[[#This Row],[Fecha]])</f>
        <v>2019</v>
      </c>
      <c r="AH1298">
        <f>MONTH(CF[[#This Row],[Fecha]])</f>
        <v>11</v>
      </c>
      <c r="AI1298">
        <f>WEEKNUM(CF[[#This Row],[Fecha]],2)</f>
        <v>44</v>
      </c>
      <c r="AJ1298" s="25">
        <v>43770</v>
      </c>
      <c r="AK1298" t="s">
        <v>109</v>
      </c>
      <c r="AL1298" t="s">
        <v>98</v>
      </c>
      <c r="AM1298" t="s">
        <v>129</v>
      </c>
      <c r="AN1298">
        <v>4</v>
      </c>
      <c r="AO1298">
        <v>3353.9700000000003</v>
      </c>
    </row>
    <row r="1299" spans="33:41" x14ac:dyDescent="0.25">
      <c r="AG1299">
        <f>YEAR(CF[[#This Row],[Fecha]])</f>
        <v>2019</v>
      </c>
      <c r="AH1299">
        <f>MONTH(CF[[#This Row],[Fecha]])</f>
        <v>12</v>
      </c>
      <c r="AI1299">
        <f>WEEKNUM(CF[[#This Row],[Fecha]],2)</f>
        <v>48</v>
      </c>
      <c r="AJ1299" s="25">
        <v>43800</v>
      </c>
      <c r="AK1299" t="s">
        <v>109</v>
      </c>
      <c r="AL1299" t="s">
        <v>98</v>
      </c>
      <c r="AM1299" t="s">
        <v>129</v>
      </c>
      <c r="AN1299">
        <v>6</v>
      </c>
      <c r="AO1299">
        <v>5002.1000000000004</v>
      </c>
    </row>
    <row r="1300" spans="33:41" x14ac:dyDescent="0.25">
      <c r="AG1300">
        <f>YEAR(CF[[#This Row],[Fecha]])</f>
        <v>2020</v>
      </c>
      <c r="AH1300">
        <f>MONTH(CF[[#This Row],[Fecha]])</f>
        <v>1</v>
      </c>
      <c r="AI1300">
        <f>WEEKNUM(CF[[#This Row],[Fecha]],2)</f>
        <v>1</v>
      </c>
      <c r="AJ1300" s="25">
        <v>43831</v>
      </c>
      <c r="AK1300" t="s">
        <v>109</v>
      </c>
      <c r="AL1300" t="s">
        <v>98</v>
      </c>
      <c r="AM1300" t="s">
        <v>129</v>
      </c>
      <c r="AN1300">
        <v>4</v>
      </c>
      <c r="AO1300">
        <v>2015.09</v>
      </c>
    </row>
    <row r="1301" spans="33:41" x14ac:dyDescent="0.25">
      <c r="AG1301">
        <f>YEAR(CF[[#This Row],[Fecha]])</f>
        <v>2020</v>
      </c>
      <c r="AH1301">
        <f>MONTH(CF[[#This Row],[Fecha]])</f>
        <v>2</v>
      </c>
      <c r="AI1301">
        <f>WEEKNUM(CF[[#This Row],[Fecha]],2)</f>
        <v>5</v>
      </c>
      <c r="AJ1301" s="25">
        <v>43862</v>
      </c>
      <c r="AK1301" t="s">
        <v>109</v>
      </c>
      <c r="AL1301" t="s">
        <v>98</v>
      </c>
      <c r="AM1301" t="s">
        <v>129</v>
      </c>
      <c r="AN1301">
        <v>2</v>
      </c>
      <c r="AO1301">
        <v>799.12</v>
      </c>
    </row>
    <row r="1302" spans="33:41" x14ac:dyDescent="0.25">
      <c r="AG1302">
        <f>YEAR(CF[[#This Row],[Fecha]])</f>
        <v>2020</v>
      </c>
      <c r="AH1302">
        <f>MONTH(CF[[#This Row],[Fecha]])</f>
        <v>3</v>
      </c>
      <c r="AI1302">
        <f>WEEKNUM(CF[[#This Row],[Fecha]],2)</f>
        <v>9</v>
      </c>
      <c r="AJ1302" s="25">
        <v>43891</v>
      </c>
      <c r="AK1302" t="s">
        <v>109</v>
      </c>
      <c r="AL1302" t="s">
        <v>98</v>
      </c>
      <c r="AM1302" t="s">
        <v>129</v>
      </c>
      <c r="AN1302">
        <v>5</v>
      </c>
      <c r="AO1302">
        <v>2430.42</v>
      </c>
    </row>
    <row r="1303" spans="33:41" x14ac:dyDescent="0.25">
      <c r="AG1303">
        <f>YEAR(CF[[#This Row],[Fecha]])</f>
        <v>2020</v>
      </c>
      <c r="AH1303">
        <f>MONTH(CF[[#This Row],[Fecha]])</f>
        <v>4</v>
      </c>
      <c r="AI1303">
        <f>WEEKNUM(CF[[#This Row],[Fecha]],2)</f>
        <v>14</v>
      </c>
      <c r="AJ1303" s="25">
        <v>43922</v>
      </c>
      <c r="AK1303" t="s">
        <v>109</v>
      </c>
      <c r="AL1303" t="s">
        <v>98</v>
      </c>
      <c r="AM1303" t="s">
        <v>129</v>
      </c>
      <c r="AN1303">
        <v>9</v>
      </c>
      <c r="AO1303">
        <v>6566.98</v>
      </c>
    </row>
    <row r="1304" spans="33:41" x14ac:dyDescent="0.25">
      <c r="AG1304">
        <f>YEAR(CF[[#This Row],[Fecha]])</f>
        <v>2020</v>
      </c>
      <c r="AH1304">
        <f>MONTH(CF[[#This Row],[Fecha]])</f>
        <v>5</v>
      </c>
      <c r="AI1304">
        <f>WEEKNUM(CF[[#This Row],[Fecha]],2)</f>
        <v>18</v>
      </c>
      <c r="AJ1304" s="25">
        <v>43952</v>
      </c>
      <c r="AK1304" t="s">
        <v>109</v>
      </c>
      <c r="AL1304" t="s">
        <v>98</v>
      </c>
      <c r="AM1304" t="s">
        <v>129</v>
      </c>
      <c r="AN1304">
        <v>12</v>
      </c>
      <c r="AO1304">
        <v>4811.76</v>
      </c>
    </row>
    <row r="1305" spans="33:41" x14ac:dyDescent="0.25">
      <c r="AG1305">
        <f>YEAR(CF[[#This Row],[Fecha]])</f>
        <v>2020</v>
      </c>
      <c r="AH1305">
        <f>MONTH(CF[[#This Row],[Fecha]])</f>
        <v>6</v>
      </c>
      <c r="AI1305">
        <f>WEEKNUM(CF[[#This Row],[Fecha]],2)</f>
        <v>23</v>
      </c>
      <c r="AJ1305" s="25">
        <v>43983</v>
      </c>
      <c r="AK1305" t="s">
        <v>109</v>
      </c>
      <c r="AL1305" t="s">
        <v>98</v>
      </c>
      <c r="AM1305" t="s">
        <v>129</v>
      </c>
      <c r="AN1305">
        <v>5</v>
      </c>
      <c r="AO1305">
        <v>3978</v>
      </c>
    </row>
    <row r="1306" spans="33:41" x14ac:dyDescent="0.25">
      <c r="AG1306">
        <f>YEAR(CF[[#This Row],[Fecha]])</f>
        <v>2020</v>
      </c>
      <c r="AH1306">
        <f>MONTH(CF[[#This Row],[Fecha]])</f>
        <v>7</v>
      </c>
      <c r="AI1306">
        <f>WEEKNUM(CF[[#This Row],[Fecha]],2)</f>
        <v>27</v>
      </c>
      <c r="AJ1306" s="25">
        <v>44013</v>
      </c>
      <c r="AK1306" t="s">
        <v>109</v>
      </c>
      <c r="AL1306" t="s">
        <v>98</v>
      </c>
      <c r="AM1306" t="s">
        <v>129</v>
      </c>
      <c r="AN1306">
        <v>7</v>
      </c>
      <c r="AO1306">
        <v>1363.09</v>
      </c>
    </row>
    <row r="1307" spans="33:41" x14ac:dyDescent="0.25">
      <c r="AG1307">
        <f>YEAR(CF[[#This Row],[Fecha]])</f>
        <v>2019</v>
      </c>
      <c r="AH1307">
        <f>MONTH(CF[[#This Row],[Fecha]])</f>
        <v>8</v>
      </c>
      <c r="AI1307">
        <f>WEEKNUM(CF[[#This Row],[Fecha]],2)</f>
        <v>31</v>
      </c>
      <c r="AJ1307" s="25">
        <v>43678</v>
      </c>
      <c r="AK1307" t="s">
        <v>109</v>
      </c>
      <c r="AL1307" t="s">
        <v>88</v>
      </c>
      <c r="AM1307" t="s">
        <v>129</v>
      </c>
      <c r="AN1307">
        <v>1</v>
      </c>
      <c r="AO1307">
        <v>830.56</v>
      </c>
    </row>
    <row r="1308" spans="33:41" x14ac:dyDescent="0.25">
      <c r="AG1308">
        <f>YEAR(CF[[#This Row],[Fecha]])</f>
        <v>2019</v>
      </c>
      <c r="AH1308">
        <f>MONTH(CF[[#This Row],[Fecha]])</f>
        <v>7</v>
      </c>
      <c r="AI1308">
        <f>WEEKNUM(CF[[#This Row],[Fecha]],2)</f>
        <v>27</v>
      </c>
      <c r="AJ1308" s="25">
        <v>43647</v>
      </c>
      <c r="AK1308" t="s">
        <v>109</v>
      </c>
      <c r="AL1308" t="s">
        <v>9</v>
      </c>
      <c r="AM1308" t="s">
        <v>129</v>
      </c>
      <c r="AN1308">
        <v>3</v>
      </c>
      <c r="AO1308">
        <v>1738.29</v>
      </c>
    </row>
    <row r="1309" spans="33:41" x14ac:dyDescent="0.25">
      <c r="AG1309">
        <f>YEAR(CF[[#This Row],[Fecha]])</f>
        <v>2020</v>
      </c>
      <c r="AH1309">
        <f>MONTH(CF[[#This Row],[Fecha]])</f>
        <v>10</v>
      </c>
      <c r="AI1309">
        <f>WEEKNUM(CF[[#This Row],[Fecha]],2)</f>
        <v>40</v>
      </c>
      <c r="AJ1309" s="25">
        <v>44105</v>
      </c>
      <c r="AK1309" t="s">
        <v>109</v>
      </c>
      <c r="AL1309" t="s">
        <v>9</v>
      </c>
      <c r="AM1309" t="s">
        <v>129</v>
      </c>
      <c r="AN1309">
        <v>12</v>
      </c>
      <c r="AO1309">
        <v>3547.6000000000004</v>
      </c>
    </row>
    <row r="1310" spans="33:41" x14ac:dyDescent="0.25">
      <c r="AG1310">
        <f>YEAR(CF[[#This Row],[Fecha]])</f>
        <v>2020</v>
      </c>
      <c r="AH1310">
        <f>MONTH(CF[[#This Row],[Fecha]])</f>
        <v>11</v>
      </c>
      <c r="AI1310">
        <f>WEEKNUM(CF[[#This Row],[Fecha]],2)</f>
        <v>44</v>
      </c>
      <c r="AJ1310" s="25">
        <v>44136</v>
      </c>
      <c r="AK1310" t="s">
        <v>109</v>
      </c>
      <c r="AL1310" t="s">
        <v>9</v>
      </c>
      <c r="AM1310" t="s">
        <v>129</v>
      </c>
      <c r="AN1310">
        <v>12</v>
      </c>
      <c r="AO1310">
        <v>4605.2</v>
      </c>
    </row>
    <row r="1311" spans="33:41" x14ac:dyDescent="0.25">
      <c r="AG1311">
        <f>YEAR(CF[[#This Row],[Fecha]])</f>
        <v>2020</v>
      </c>
      <c r="AH1311">
        <f>MONTH(CF[[#This Row],[Fecha]])</f>
        <v>12</v>
      </c>
      <c r="AI1311">
        <f>WEEKNUM(CF[[#This Row],[Fecha]],2)</f>
        <v>49</v>
      </c>
      <c r="AJ1311" s="25">
        <v>44166</v>
      </c>
      <c r="AK1311" t="s">
        <v>109</v>
      </c>
      <c r="AL1311" t="s">
        <v>9</v>
      </c>
      <c r="AM1311" t="s">
        <v>129</v>
      </c>
      <c r="AN1311">
        <v>12</v>
      </c>
      <c r="AO1311">
        <v>2776.44</v>
      </c>
    </row>
    <row r="1312" spans="33:41" x14ac:dyDescent="0.25">
      <c r="AG1312">
        <f>YEAR(CF[[#This Row],[Fecha]])</f>
        <v>2020</v>
      </c>
      <c r="AH1312">
        <f>MONTH(CF[[#This Row],[Fecha]])</f>
        <v>8</v>
      </c>
      <c r="AI1312">
        <f>WEEKNUM(CF[[#This Row],[Fecha]],2)</f>
        <v>31</v>
      </c>
      <c r="AJ1312" s="25">
        <v>44044</v>
      </c>
      <c r="AK1312" t="s">
        <v>109</v>
      </c>
      <c r="AL1312" t="s">
        <v>9</v>
      </c>
      <c r="AM1312" t="s">
        <v>129</v>
      </c>
      <c r="AN1312">
        <v>9</v>
      </c>
      <c r="AO1312">
        <v>4194.03</v>
      </c>
    </row>
    <row r="1313" spans="33:41" x14ac:dyDescent="0.25">
      <c r="AG1313">
        <f>YEAR(CF[[#This Row],[Fecha]])</f>
        <v>2020</v>
      </c>
      <c r="AH1313">
        <f>MONTH(CF[[#This Row],[Fecha]])</f>
        <v>9</v>
      </c>
      <c r="AI1313">
        <f>WEEKNUM(CF[[#This Row],[Fecha]],2)</f>
        <v>36</v>
      </c>
      <c r="AJ1313" s="25">
        <v>44075</v>
      </c>
      <c r="AK1313" t="s">
        <v>109</v>
      </c>
      <c r="AL1313" t="s">
        <v>9</v>
      </c>
      <c r="AM1313" t="s">
        <v>129</v>
      </c>
      <c r="AN1313">
        <v>23</v>
      </c>
      <c r="AO1313">
        <v>6664.54</v>
      </c>
    </row>
    <row r="1314" spans="33:41" x14ac:dyDescent="0.25">
      <c r="AG1314">
        <f>YEAR(CF[[#This Row],[Fecha]])</f>
        <v>2019</v>
      </c>
      <c r="AH1314">
        <f>MONTH(CF[[#This Row],[Fecha]])</f>
        <v>7</v>
      </c>
      <c r="AI1314">
        <f>WEEKNUM(CF[[#This Row],[Fecha]],2)</f>
        <v>27</v>
      </c>
      <c r="AJ1314" s="25">
        <v>43647</v>
      </c>
      <c r="AK1314" t="s">
        <v>109</v>
      </c>
      <c r="AL1314" t="s">
        <v>101</v>
      </c>
      <c r="AM1314" t="s">
        <v>129</v>
      </c>
      <c r="AN1314">
        <v>1</v>
      </c>
      <c r="AO1314">
        <v>133.65</v>
      </c>
    </row>
    <row r="1315" spans="33:41" x14ac:dyDescent="0.25">
      <c r="AG1315">
        <f>YEAR(CF[[#This Row],[Fecha]])</f>
        <v>2020</v>
      </c>
      <c r="AH1315">
        <f>MONTH(CF[[#This Row],[Fecha]])</f>
        <v>10</v>
      </c>
      <c r="AI1315">
        <f>WEEKNUM(CF[[#This Row],[Fecha]],2)</f>
        <v>40</v>
      </c>
      <c r="AJ1315" s="25">
        <v>44105</v>
      </c>
      <c r="AK1315" t="s">
        <v>109</v>
      </c>
      <c r="AL1315" t="s">
        <v>101</v>
      </c>
      <c r="AM1315" t="s">
        <v>129</v>
      </c>
      <c r="AN1315">
        <v>6</v>
      </c>
      <c r="AO1315">
        <v>2583.8000000000002</v>
      </c>
    </row>
    <row r="1316" spans="33:41" x14ac:dyDescent="0.25">
      <c r="AG1316">
        <f>YEAR(CF[[#This Row],[Fecha]])</f>
        <v>2020</v>
      </c>
      <c r="AH1316">
        <f>MONTH(CF[[#This Row],[Fecha]])</f>
        <v>2</v>
      </c>
      <c r="AI1316">
        <f>WEEKNUM(CF[[#This Row],[Fecha]],2)</f>
        <v>5</v>
      </c>
      <c r="AJ1316" s="25">
        <v>43862</v>
      </c>
      <c r="AK1316" t="s">
        <v>109</v>
      </c>
      <c r="AL1316" t="s">
        <v>92</v>
      </c>
      <c r="AM1316" t="s">
        <v>129</v>
      </c>
      <c r="AN1316">
        <v>1</v>
      </c>
      <c r="AO1316">
        <v>3661.32</v>
      </c>
    </row>
    <row r="1317" spans="33:41" x14ac:dyDescent="0.25">
      <c r="AG1317">
        <f>YEAR(CF[[#This Row],[Fecha]])</f>
        <v>2020</v>
      </c>
      <c r="AH1317">
        <f>MONTH(CF[[#This Row],[Fecha]])</f>
        <v>3</v>
      </c>
      <c r="AI1317">
        <f>WEEKNUM(CF[[#This Row],[Fecha]],2)</f>
        <v>9</v>
      </c>
      <c r="AJ1317" s="25">
        <v>43891</v>
      </c>
      <c r="AK1317" t="s">
        <v>109</v>
      </c>
      <c r="AL1317" t="s">
        <v>92</v>
      </c>
      <c r="AM1317" t="s">
        <v>129</v>
      </c>
      <c r="AN1317">
        <v>3</v>
      </c>
      <c r="AO1317">
        <v>2143.54</v>
      </c>
    </row>
    <row r="1318" spans="33:41" x14ac:dyDescent="0.25">
      <c r="AG1318">
        <f>YEAR(CF[[#This Row],[Fecha]])</f>
        <v>2020</v>
      </c>
      <c r="AH1318">
        <f>MONTH(CF[[#This Row],[Fecha]])</f>
        <v>4</v>
      </c>
      <c r="AI1318">
        <f>WEEKNUM(CF[[#This Row],[Fecha]],2)</f>
        <v>14</v>
      </c>
      <c r="AJ1318" s="25">
        <v>43922</v>
      </c>
      <c r="AK1318" t="s">
        <v>109</v>
      </c>
      <c r="AL1318" t="s">
        <v>92</v>
      </c>
      <c r="AM1318" t="s">
        <v>129</v>
      </c>
      <c r="AN1318">
        <v>1</v>
      </c>
      <c r="AO1318">
        <v>470.5</v>
      </c>
    </row>
    <row r="1319" spans="33:41" x14ac:dyDescent="0.25">
      <c r="AG1319">
        <f>YEAR(CF[[#This Row],[Fecha]])</f>
        <v>2020</v>
      </c>
      <c r="AH1319">
        <f>MONTH(CF[[#This Row],[Fecha]])</f>
        <v>5</v>
      </c>
      <c r="AI1319">
        <f>WEEKNUM(CF[[#This Row],[Fecha]],2)</f>
        <v>18</v>
      </c>
      <c r="AJ1319" s="25">
        <v>43952</v>
      </c>
      <c r="AK1319" t="s">
        <v>109</v>
      </c>
      <c r="AL1319" t="s">
        <v>92</v>
      </c>
      <c r="AM1319" t="s">
        <v>129</v>
      </c>
      <c r="AN1319">
        <v>5</v>
      </c>
      <c r="AO1319">
        <v>1499.77</v>
      </c>
    </row>
    <row r="1320" spans="33:41" x14ac:dyDescent="0.25">
      <c r="AG1320">
        <f>YEAR(CF[[#This Row],[Fecha]])</f>
        <v>2020</v>
      </c>
      <c r="AH1320">
        <f>MONTH(CF[[#This Row],[Fecha]])</f>
        <v>6</v>
      </c>
      <c r="AI1320">
        <f>WEEKNUM(CF[[#This Row],[Fecha]],2)</f>
        <v>23</v>
      </c>
      <c r="AJ1320" s="25">
        <v>43983</v>
      </c>
      <c r="AK1320" t="s">
        <v>109</v>
      </c>
      <c r="AL1320" t="s">
        <v>92</v>
      </c>
      <c r="AM1320" t="s">
        <v>129</v>
      </c>
      <c r="AN1320">
        <v>3</v>
      </c>
      <c r="AO1320">
        <v>4796.5</v>
      </c>
    </row>
    <row r="1321" spans="33:41" x14ac:dyDescent="0.25">
      <c r="AG1321">
        <f>YEAR(CF[[#This Row],[Fecha]])</f>
        <v>2020</v>
      </c>
      <c r="AH1321">
        <f>MONTH(CF[[#This Row],[Fecha]])</f>
        <v>7</v>
      </c>
      <c r="AI1321">
        <f>WEEKNUM(CF[[#This Row],[Fecha]],2)</f>
        <v>27</v>
      </c>
      <c r="AJ1321" s="25">
        <v>44013</v>
      </c>
      <c r="AK1321" t="s">
        <v>109</v>
      </c>
      <c r="AL1321" t="s">
        <v>92</v>
      </c>
      <c r="AM1321" t="s">
        <v>129</v>
      </c>
      <c r="AN1321">
        <v>6</v>
      </c>
      <c r="AO1321">
        <v>2256.75</v>
      </c>
    </row>
    <row r="1322" spans="33:41" x14ac:dyDescent="0.25">
      <c r="AG1322">
        <f>YEAR(CF[[#This Row],[Fecha]])</f>
        <v>2020</v>
      </c>
      <c r="AH1322">
        <f>MONTH(CF[[#This Row],[Fecha]])</f>
        <v>8</v>
      </c>
      <c r="AI1322">
        <f>WEEKNUM(CF[[#This Row],[Fecha]],2)</f>
        <v>31</v>
      </c>
      <c r="AJ1322" s="25">
        <v>44044</v>
      </c>
      <c r="AK1322" t="s">
        <v>109</v>
      </c>
      <c r="AL1322" t="s">
        <v>92</v>
      </c>
      <c r="AM1322" t="s">
        <v>129</v>
      </c>
      <c r="AN1322">
        <v>1</v>
      </c>
      <c r="AO1322">
        <v>4038.18</v>
      </c>
    </row>
    <row r="1323" spans="33:41" x14ac:dyDescent="0.25">
      <c r="AG1323">
        <f>YEAR(CF[[#This Row],[Fecha]])</f>
        <v>2018</v>
      </c>
      <c r="AH1323">
        <f>MONTH(CF[[#This Row],[Fecha]])</f>
        <v>1</v>
      </c>
      <c r="AI1323">
        <f>WEEKNUM(CF[[#This Row],[Fecha]],2)</f>
        <v>1</v>
      </c>
      <c r="AJ1323" s="25">
        <v>43101</v>
      </c>
      <c r="AK1323" t="s">
        <v>110</v>
      </c>
      <c r="AL1323" t="s">
        <v>94</v>
      </c>
      <c r="AM1323" t="s">
        <v>129</v>
      </c>
      <c r="AN1323">
        <v>25</v>
      </c>
      <c r="AO1323">
        <v>6853.1799999999994</v>
      </c>
    </row>
    <row r="1324" spans="33:41" x14ac:dyDescent="0.25">
      <c r="AG1324">
        <f>YEAR(CF[[#This Row],[Fecha]])</f>
        <v>2018</v>
      </c>
      <c r="AH1324">
        <f>MONTH(CF[[#This Row],[Fecha]])</f>
        <v>2</v>
      </c>
      <c r="AI1324">
        <f>WEEKNUM(CF[[#This Row],[Fecha]],2)</f>
        <v>5</v>
      </c>
      <c r="AJ1324" s="25">
        <v>43132</v>
      </c>
      <c r="AK1324" t="s">
        <v>110</v>
      </c>
      <c r="AL1324" t="s">
        <v>94</v>
      </c>
      <c r="AM1324" t="s">
        <v>129</v>
      </c>
      <c r="AN1324">
        <v>12</v>
      </c>
      <c r="AO1324">
        <v>2067.65</v>
      </c>
    </row>
    <row r="1325" spans="33:41" x14ac:dyDescent="0.25">
      <c r="AG1325">
        <f>YEAR(CF[[#This Row],[Fecha]])</f>
        <v>2018</v>
      </c>
      <c r="AH1325">
        <f>MONTH(CF[[#This Row],[Fecha]])</f>
        <v>3</v>
      </c>
      <c r="AI1325">
        <f>WEEKNUM(CF[[#This Row],[Fecha]],2)</f>
        <v>9</v>
      </c>
      <c r="AJ1325" s="25">
        <v>43160</v>
      </c>
      <c r="AK1325" t="s">
        <v>110</v>
      </c>
      <c r="AL1325" t="s">
        <v>94</v>
      </c>
      <c r="AM1325" t="s">
        <v>129</v>
      </c>
      <c r="AN1325">
        <v>18</v>
      </c>
      <c r="AO1325">
        <v>9185.39</v>
      </c>
    </row>
    <row r="1326" spans="33:41" x14ac:dyDescent="0.25">
      <c r="AG1326">
        <f>YEAR(CF[[#This Row],[Fecha]])</f>
        <v>2018</v>
      </c>
      <c r="AH1326">
        <f>MONTH(CF[[#This Row],[Fecha]])</f>
        <v>4</v>
      </c>
      <c r="AI1326">
        <f>WEEKNUM(CF[[#This Row],[Fecha]],2)</f>
        <v>13</v>
      </c>
      <c r="AJ1326" s="25">
        <v>43191</v>
      </c>
      <c r="AK1326" t="s">
        <v>110</v>
      </c>
      <c r="AL1326" t="s">
        <v>94</v>
      </c>
      <c r="AM1326" t="s">
        <v>129</v>
      </c>
      <c r="AN1326">
        <v>27</v>
      </c>
      <c r="AO1326">
        <v>12217.89</v>
      </c>
    </row>
    <row r="1327" spans="33:41" x14ac:dyDescent="0.25">
      <c r="AG1327">
        <f>YEAR(CF[[#This Row],[Fecha]])</f>
        <v>2018</v>
      </c>
      <c r="AH1327">
        <f>MONTH(CF[[#This Row],[Fecha]])</f>
        <v>4</v>
      </c>
      <c r="AI1327">
        <f>WEEKNUM(CF[[#This Row],[Fecha]],2)</f>
        <v>13</v>
      </c>
      <c r="AJ1327" s="25">
        <v>43191</v>
      </c>
      <c r="AK1327" t="s">
        <v>110</v>
      </c>
      <c r="AL1327" t="s">
        <v>96</v>
      </c>
      <c r="AM1327" t="s">
        <v>129</v>
      </c>
      <c r="AN1327">
        <v>13</v>
      </c>
      <c r="AO1327">
        <v>6149.36</v>
      </c>
    </row>
    <row r="1328" spans="33:41" x14ac:dyDescent="0.25">
      <c r="AG1328">
        <f>YEAR(CF[[#This Row],[Fecha]])</f>
        <v>2018</v>
      </c>
      <c r="AH1328">
        <f>MONTH(CF[[#This Row],[Fecha]])</f>
        <v>1</v>
      </c>
      <c r="AI1328">
        <f>WEEKNUM(CF[[#This Row],[Fecha]],2)</f>
        <v>1</v>
      </c>
      <c r="AJ1328" s="25">
        <v>43101</v>
      </c>
      <c r="AK1328" t="s">
        <v>110</v>
      </c>
      <c r="AL1328" t="s">
        <v>8</v>
      </c>
      <c r="AM1328" t="s">
        <v>129</v>
      </c>
      <c r="AN1328">
        <v>45</v>
      </c>
      <c r="AO1328">
        <v>11223.32</v>
      </c>
    </row>
    <row r="1329" spans="33:41" x14ac:dyDescent="0.25">
      <c r="AG1329">
        <f>YEAR(CF[[#This Row],[Fecha]])</f>
        <v>2018</v>
      </c>
      <c r="AH1329">
        <f>MONTH(CF[[#This Row],[Fecha]])</f>
        <v>3</v>
      </c>
      <c r="AI1329">
        <f>WEEKNUM(CF[[#This Row],[Fecha]],2)</f>
        <v>9</v>
      </c>
      <c r="AJ1329" s="25">
        <v>43160</v>
      </c>
      <c r="AK1329" t="s">
        <v>110</v>
      </c>
      <c r="AL1329" t="s">
        <v>8</v>
      </c>
      <c r="AM1329" t="s">
        <v>129</v>
      </c>
      <c r="AN1329">
        <v>27</v>
      </c>
      <c r="AO1329">
        <v>14062.960000000001</v>
      </c>
    </row>
    <row r="1330" spans="33:41" x14ac:dyDescent="0.25">
      <c r="AG1330">
        <f>YEAR(CF[[#This Row],[Fecha]])</f>
        <v>2018</v>
      </c>
      <c r="AH1330">
        <f>MONTH(CF[[#This Row],[Fecha]])</f>
        <v>4</v>
      </c>
      <c r="AI1330">
        <f>WEEKNUM(CF[[#This Row],[Fecha]],2)</f>
        <v>13</v>
      </c>
      <c r="AJ1330" s="25">
        <v>43191</v>
      </c>
      <c r="AK1330" t="s">
        <v>110</v>
      </c>
      <c r="AL1330" t="s">
        <v>8</v>
      </c>
      <c r="AM1330" t="s">
        <v>129</v>
      </c>
      <c r="AN1330">
        <v>42</v>
      </c>
      <c r="AO1330">
        <v>19716.560000000001</v>
      </c>
    </row>
    <row r="1331" spans="33:41" x14ac:dyDescent="0.25">
      <c r="AG1331">
        <f>YEAR(CF[[#This Row],[Fecha]])</f>
        <v>2018</v>
      </c>
      <c r="AH1331">
        <f>MONTH(CF[[#This Row],[Fecha]])</f>
        <v>2</v>
      </c>
      <c r="AI1331">
        <f>WEEKNUM(CF[[#This Row],[Fecha]],2)</f>
        <v>5</v>
      </c>
      <c r="AJ1331" s="25">
        <v>43132</v>
      </c>
      <c r="AK1331" t="s">
        <v>110</v>
      </c>
      <c r="AL1331" t="s">
        <v>8</v>
      </c>
      <c r="AM1331" t="s">
        <v>129</v>
      </c>
      <c r="AN1331">
        <v>23.02</v>
      </c>
      <c r="AO1331">
        <v>7758.2500000000018</v>
      </c>
    </row>
    <row r="1332" spans="33:41" x14ac:dyDescent="0.25">
      <c r="AG1332">
        <f>YEAR(CF[[#This Row],[Fecha]])</f>
        <v>2018</v>
      </c>
      <c r="AH1332">
        <f>MONTH(CF[[#This Row],[Fecha]])</f>
        <v>5</v>
      </c>
      <c r="AI1332">
        <f>WEEKNUM(CF[[#This Row],[Fecha]],2)</f>
        <v>18</v>
      </c>
      <c r="AJ1332" s="25">
        <v>43221</v>
      </c>
      <c r="AK1332" t="s">
        <v>110</v>
      </c>
      <c r="AL1332" t="s">
        <v>94</v>
      </c>
      <c r="AM1332" t="s">
        <v>129</v>
      </c>
      <c r="AN1332">
        <v>12</v>
      </c>
      <c r="AO1332">
        <v>4494.1899999999996</v>
      </c>
    </row>
    <row r="1333" spans="33:41" x14ac:dyDescent="0.25">
      <c r="AG1333">
        <f>YEAR(CF[[#This Row],[Fecha]])</f>
        <v>2018</v>
      </c>
      <c r="AH1333">
        <f>MONTH(CF[[#This Row],[Fecha]])</f>
        <v>6</v>
      </c>
      <c r="AI1333">
        <f>WEEKNUM(CF[[#This Row],[Fecha]],2)</f>
        <v>22</v>
      </c>
      <c r="AJ1333" s="25">
        <v>43252</v>
      </c>
      <c r="AK1333" t="s">
        <v>110</v>
      </c>
      <c r="AL1333" t="s">
        <v>94</v>
      </c>
      <c r="AM1333" t="s">
        <v>129</v>
      </c>
      <c r="AN1333">
        <v>16</v>
      </c>
      <c r="AO1333">
        <v>6796.12</v>
      </c>
    </row>
    <row r="1334" spans="33:41" x14ac:dyDescent="0.25">
      <c r="AG1334">
        <f>YEAR(CF[[#This Row],[Fecha]])</f>
        <v>2018</v>
      </c>
      <c r="AH1334">
        <f>MONTH(CF[[#This Row],[Fecha]])</f>
        <v>7</v>
      </c>
      <c r="AI1334">
        <f>WEEKNUM(CF[[#This Row],[Fecha]],2)</f>
        <v>26</v>
      </c>
      <c r="AJ1334" s="25">
        <v>43282</v>
      </c>
      <c r="AK1334" t="s">
        <v>110</v>
      </c>
      <c r="AL1334" t="s">
        <v>94</v>
      </c>
      <c r="AM1334" t="s">
        <v>129</v>
      </c>
      <c r="AN1334">
        <v>18</v>
      </c>
      <c r="AO1334">
        <v>6733.7699999999995</v>
      </c>
    </row>
    <row r="1335" spans="33:41" x14ac:dyDescent="0.25">
      <c r="AG1335">
        <f>YEAR(CF[[#This Row],[Fecha]])</f>
        <v>2018</v>
      </c>
      <c r="AH1335">
        <f>MONTH(CF[[#This Row],[Fecha]])</f>
        <v>8</v>
      </c>
      <c r="AI1335">
        <f>WEEKNUM(CF[[#This Row],[Fecha]],2)</f>
        <v>31</v>
      </c>
      <c r="AJ1335" s="25">
        <v>43313</v>
      </c>
      <c r="AK1335" t="s">
        <v>110</v>
      </c>
      <c r="AL1335" t="s">
        <v>94</v>
      </c>
      <c r="AM1335" t="s">
        <v>129</v>
      </c>
      <c r="AN1335">
        <v>12</v>
      </c>
      <c r="AO1335">
        <v>5219.2999999999993</v>
      </c>
    </row>
    <row r="1336" spans="33:41" x14ac:dyDescent="0.25">
      <c r="AG1336">
        <f>YEAR(CF[[#This Row],[Fecha]])</f>
        <v>2018</v>
      </c>
      <c r="AH1336">
        <f>MONTH(CF[[#This Row],[Fecha]])</f>
        <v>9</v>
      </c>
      <c r="AI1336">
        <f>WEEKNUM(CF[[#This Row],[Fecha]],2)</f>
        <v>35</v>
      </c>
      <c r="AJ1336" s="25">
        <v>43344</v>
      </c>
      <c r="AK1336" t="s">
        <v>110</v>
      </c>
      <c r="AL1336" t="s">
        <v>94</v>
      </c>
      <c r="AM1336" t="s">
        <v>129</v>
      </c>
      <c r="AN1336">
        <v>20</v>
      </c>
      <c r="AO1336">
        <v>9218.66</v>
      </c>
    </row>
    <row r="1337" spans="33:41" x14ac:dyDescent="0.25">
      <c r="AG1337">
        <f>YEAR(CF[[#This Row],[Fecha]])</f>
        <v>2018</v>
      </c>
      <c r="AH1337">
        <f>MONTH(CF[[#This Row],[Fecha]])</f>
        <v>10</v>
      </c>
      <c r="AI1337">
        <f>WEEKNUM(CF[[#This Row],[Fecha]],2)</f>
        <v>40</v>
      </c>
      <c r="AJ1337" s="25">
        <v>43374</v>
      </c>
      <c r="AK1337" t="s">
        <v>110</v>
      </c>
      <c r="AL1337" t="s">
        <v>94</v>
      </c>
      <c r="AM1337" t="s">
        <v>129</v>
      </c>
      <c r="AN1337">
        <v>19</v>
      </c>
      <c r="AO1337">
        <v>9535.7900000000009</v>
      </c>
    </row>
    <row r="1338" spans="33:41" x14ac:dyDescent="0.25">
      <c r="AG1338">
        <f>YEAR(CF[[#This Row],[Fecha]])</f>
        <v>2018</v>
      </c>
      <c r="AH1338">
        <f>MONTH(CF[[#This Row],[Fecha]])</f>
        <v>11</v>
      </c>
      <c r="AI1338">
        <f>WEEKNUM(CF[[#This Row],[Fecha]],2)</f>
        <v>44</v>
      </c>
      <c r="AJ1338" s="25">
        <v>43405</v>
      </c>
      <c r="AK1338" t="s">
        <v>110</v>
      </c>
      <c r="AL1338" t="s">
        <v>94</v>
      </c>
      <c r="AM1338" t="s">
        <v>129</v>
      </c>
      <c r="AN1338">
        <v>18</v>
      </c>
      <c r="AO1338">
        <v>7940.1900000000005</v>
      </c>
    </row>
    <row r="1339" spans="33:41" x14ac:dyDescent="0.25">
      <c r="AG1339">
        <f>YEAR(CF[[#This Row],[Fecha]])</f>
        <v>2018</v>
      </c>
      <c r="AH1339">
        <f>MONTH(CF[[#This Row],[Fecha]])</f>
        <v>12</v>
      </c>
      <c r="AI1339">
        <f>WEEKNUM(CF[[#This Row],[Fecha]],2)</f>
        <v>48</v>
      </c>
      <c r="AJ1339" s="25">
        <v>43435</v>
      </c>
      <c r="AK1339" t="s">
        <v>110</v>
      </c>
      <c r="AL1339" t="s">
        <v>94</v>
      </c>
      <c r="AM1339" t="s">
        <v>129</v>
      </c>
      <c r="AN1339">
        <v>15</v>
      </c>
      <c r="AO1339">
        <v>6892.1100000000006</v>
      </c>
    </row>
    <row r="1340" spans="33:41" x14ac:dyDescent="0.25">
      <c r="AG1340">
        <f>YEAR(CF[[#This Row],[Fecha]])</f>
        <v>2019</v>
      </c>
      <c r="AH1340">
        <f>MONTH(CF[[#This Row],[Fecha]])</f>
        <v>1</v>
      </c>
      <c r="AI1340">
        <f>WEEKNUM(CF[[#This Row],[Fecha]],2)</f>
        <v>1</v>
      </c>
      <c r="AJ1340" s="25">
        <v>43466</v>
      </c>
      <c r="AK1340" t="s">
        <v>110</v>
      </c>
      <c r="AL1340" t="s">
        <v>94</v>
      </c>
      <c r="AM1340" t="s">
        <v>129</v>
      </c>
      <c r="AN1340">
        <v>17</v>
      </c>
      <c r="AO1340">
        <v>32627.87</v>
      </c>
    </row>
    <row r="1341" spans="33:41" x14ac:dyDescent="0.25">
      <c r="AG1341">
        <f>YEAR(CF[[#This Row],[Fecha]])</f>
        <v>2019</v>
      </c>
      <c r="AH1341">
        <f>MONTH(CF[[#This Row],[Fecha]])</f>
        <v>2</v>
      </c>
      <c r="AI1341">
        <f>WEEKNUM(CF[[#This Row],[Fecha]],2)</f>
        <v>5</v>
      </c>
      <c r="AJ1341" s="25">
        <v>43497</v>
      </c>
      <c r="AK1341" t="s">
        <v>110</v>
      </c>
      <c r="AL1341" t="s">
        <v>94</v>
      </c>
      <c r="AM1341" t="s">
        <v>129</v>
      </c>
      <c r="AN1341">
        <v>8</v>
      </c>
      <c r="AO1341">
        <v>2895.48</v>
      </c>
    </row>
    <row r="1342" spans="33:41" x14ac:dyDescent="0.25">
      <c r="AG1342">
        <f>YEAR(CF[[#This Row],[Fecha]])</f>
        <v>2019</v>
      </c>
      <c r="AH1342">
        <f>MONTH(CF[[#This Row],[Fecha]])</f>
        <v>3</v>
      </c>
      <c r="AI1342">
        <f>WEEKNUM(CF[[#This Row],[Fecha]],2)</f>
        <v>9</v>
      </c>
      <c r="AJ1342" s="25">
        <v>43525</v>
      </c>
      <c r="AK1342" t="s">
        <v>110</v>
      </c>
      <c r="AL1342" t="s">
        <v>94</v>
      </c>
      <c r="AM1342" t="s">
        <v>129</v>
      </c>
      <c r="AN1342">
        <v>20</v>
      </c>
      <c r="AO1342">
        <v>7046.1</v>
      </c>
    </row>
    <row r="1343" spans="33:41" x14ac:dyDescent="0.25">
      <c r="AG1343">
        <f>YEAR(CF[[#This Row],[Fecha]])</f>
        <v>2019</v>
      </c>
      <c r="AH1343">
        <f>MONTH(CF[[#This Row],[Fecha]])</f>
        <v>4</v>
      </c>
      <c r="AI1343">
        <f>WEEKNUM(CF[[#This Row],[Fecha]],2)</f>
        <v>14</v>
      </c>
      <c r="AJ1343" s="25">
        <v>43556</v>
      </c>
      <c r="AK1343" t="s">
        <v>110</v>
      </c>
      <c r="AL1343" t="s">
        <v>94</v>
      </c>
      <c r="AM1343" t="s">
        <v>129</v>
      </c>
      <c r="AN1343">
        <v>23</v>
      </c>
      <c r="AO1343">
        <v>8225.33</v>
      </c>
    </row>
    <row r="1344" spans="33:41" x14ac:dyDescent="0.25">
      <c r="AG1344">
        <f>YEAR(CF[[#This Row],[Fecha]])</f>
        <v>2019</v>
      </c>
      <c r="AH1344">
        <f>MONTH(CF[[#This Row],[Fecha]])</f>
        <v>5</v>
      </c>
      <c r="AI1344">
        <f>WEEKNUM(CF[[#This Row],[Fecha]],2)</f>
        <v>18</v>
      </c>
      <c r="AJ1344" s="25">
        <v>43586</v>
      </c>
      <c r="AK1344" t="s">
        <v>110</v>
      </c>
      <c r="AL1344" t="s">
        <v>94</v>
      </c>
      <c r="AM1344" t="s">
        <v>129</v>
      </c>
      <c r="AN1344">
        <v>19</v>
      </c>
      <c r="AO1344">
        <v>12903.599999999999</v>
      </c>
    </row>
    <row r="1345" spans="33:41" x14ac:dyDescent="0.25">
      <c r="AG1345">
        <f>YEAR(CF[[#This Row],[Fecha]])</f>
        <v>2019</v>
      </c>
      <c r="AH1345">
        <f>MONTH(CF[[#This Row],[Fecha]])</f>
        <v>6</v>
      </c>
      <c r="AI1345">
        <f>WEEKNUM(CF[[#This Row],[Fecha]],2)</f>
        <v>22</v>
      </c>
      <c r="AJ1345" s="25">
        <v>43617</v>
      </c>
      <c r="AK1345" t="s">
        <v>110</v>
      </c>
      <c r="AL1345" t="s">
        <v>94</v>
      </c>
      <c r="AM1345" t="s">
        <v>129</v>
      </c>
      <c r="AN1345">
        <v>18</v>
      </c>
      <c r="AO1345">
        <v>8076.0299999999988</v>
      </c>
    </row>
    <row r="1346" spans="33:41" x14ac:dyDescent="0.25">
      <c r="AG1346">
        <f>YEAR(CF[[#This Row],[Fecha]])</f>
        <v>2019</v>
      </c>
      <c r="AH1346">
        <f>MONTH(CF[[#This Row],[Fecha]])</f>
        <v>7</v>
      </c>
      <c r="AI1346">
        <f>WEEKNUM(CF[[#This Row],[Fecha]],2)</f>
        <v>27</v>
      </c>
      <c r="AJ1346" s="25">
        <v>43647</v>
      </c>
      <c r="AK1346" t="s">
        <v>110</v>
      </c>
      <c r="AL1346" t="s">
        <v>94</v>
      </c>
      <c r="AM1346" t="s">
        <v>129</v>
      </c>
      <c r="AN1346">
        <v>20</v>
      </c>
      <c r="AO1346">
        <v>8064.880000000001</v>
      </c>
    </row>
    <row r="1347" spans="33:41" x14ac:dyDescent="0.25">
      <c r="AG1347">
        <f>YEAR(CF[[#This Row],[Fecha]])</f>
        <v>2019</v>
      </c>
      <c r="AH1347">
        <f>MONTH(CF[[#This Row],[Fecha]])</f>
        <v>8</v>
      </c>
      <c r="AI1347">
        <f>WEEKNUM(CF[[#This Row],[Fecha]],2)</f>
        <v>31</v>
      </c>
      <c r="AJ1347" s="25">
        <v>43678</v>
      </c>
      <c r="AK1347" t="s">
        <v>110</v>
      </c>
      <c r="AL1347" t="s">
        <v>94</v>
      </c>
      <c r="AM1347" t="s">
        <v>129</v>
      </c>
      <c r="AN1347">
        <v>29</v>
      </c>
      <c r="AO1347">
        <v>12799.13</v>
      </c>
    </row>
    <row r="1348" spans="33:41" x14ac:dyDescent="0.25">
      <c r="AG1348">
        <f>YEAR(CF[[#This Row],[Fecha]])</f>
        <v>2019</v>
      </c>
      <c r="AH1348">
        <f>MONTH(CF[[#This Row],[Fecha]])</f>
        <v>9</v>
      </c>
      <c r="AI1348">
        <f>WEEKNUM(CF[[#This Row],[Fecha]],2)</f>
        <v>35</v>
      </c>
      <c r="AJ1348" s="25">
        <v>43709</v>
      </c>
      <c r="AK1348" t="s">
        <v>110</v>
      </c>
      <c r="AL1348" t="s">
        <v>94</v>
      </c>
      <c r="AM1348" t="s">
        <v>129</v>
      </c>
      <c r="AN1348">
        <v>10</v>
      </c>
      <c r="AO1348">
        <v>3215.24</v>
      </c>
    </row>
    <row r="1349" spans="33:41" x14ac:dyDescent="0.25">
      <c r="AG1349">
        <f>YEAR(CF[[#This Row],[Fecha]])</f>
        <v>2019</v>
      </c>
      <c r="AH1349">
        <f>MONTH(CF[[#This Row],[Fecha]])</f>
        <v>10</v>
      </c>
      <c r="AI1349">
        <f>WEEKNUM(CF[[#This Row],[Fecha]],2)</f>
        <v>40</v>
      </c>
      <c r="AJ1349" s="25">
        <v>43739</v>
      </c>
      <c r="AK1349" t="s">
        <v>110</v>
      </c>
      <c r="AL1349" t="s">
        <v>94</v>
      </c>
      <c r="AM1349" t="s">
        <v>129</v>
      </c>
      <c r="AN1349">
        <v>16</v>
      </c>
      <c r="AO1349">
        <v>3740.21</v>
      </c>
    </row>
    <row r="1350" spans="33:41" x14ac:dyDescent="0.25">
      <c r="AG1350">
        <f>YEAR(CF[[#This Row],[Fecha]])</f>
        <v>2019</v>
      </c>
      <c r="AH1350">
        <f>MONTH(CF[[#This Row],[Fecha]])</f>
        <v>11</v>
      </c>
      <c r="AI1350">
        <f>WEEKNUM(CF[[#This Row],[Fecha]],2)</f>
        <v>44</v>
      </c>
      <c r="AJ1350" s="25">
        <v>43770</v>
      </c>
      <c r="AK1350" t="s">
        <v>110</v>
      </c>
      <c r="AL1350" t="s">
        <v>94</v>
      </c>
      <c r="AM1350" t="s">
        <v>129</v>
      </c>
      <c r="AN1350">
        <v>9</v>
      </c>
      <c r="AO1350">
        <v>3348.05</v>
      </c>
    </row>
    <row r="1351" spans="33:41" x14ac:dyDescent="0.25">
      <c r="AG1351">
        <f>YEAR(CF[[#This Row],[Fecha]])</f>
        <v>2019</v>
      </c>
      <c r="AH1351">
        <f>MONTH(CF[[#This Row],[Fecha]])</f>
        <v>12</v>
      </c>
      <c r="AI1351">
        <f>WEEKNUM(CF[[#This Row],[Fecha]],2)</f>
        <v>48</v>
      </c>
      <c r="AJ1351" s="25">
        <v>43800</v>
      </c>
      <c r="AK1351" t="s">
        <v>110</v>
      </c>
      <c r="AL1351" t="s">
        <v>94</v>
      </c>
      <c r="AM1351" t="s">
        <v>129</v>
      </c>
      <c r="AN1351">
        <v>13</v>
      </c>
      <c r="AO1351">
        <v>2090.81</v>
      </c>
    </row>
    <row r="1352" spans="33:41" x14ac:dyDescent="0.25">
      <c r="AG1352">
        <f>YEAR(CF[[#This Row],[Fecha]])</f>
        <v>2020</v>
      </c>
      <c r="AH1352">
        <f>MONTH(CF[[#This Row],[Fecha]])</f>
        <v>1</v>
      </c>
      <c r="AI1352">
        <f>WEEKNUM(CF[[#This Row],[Fecha]],2)</f>
        <v>1</v>
      </c>
      <c r="AJ1352" s="25">
        <v>43831</v>
      </c>
      <c r="AK1352" t="s">
        <v>110</v>
      </c>
      <c r="AL1352" t="s">
        <v>94</v>
      </c>
      <c r="AM1352" t="s">
        <v>129</v>
      </c>
      <c r="AN1352">
        <v>15</v>
      </c>
      <c r="AO1352">
        <v>1591.75</v>
      </c>
    </row>
    <row r="1353" spans="33:41" x14ac:dyDescent="0.25">
      <c r="AG1353">
        <f>YEAR(CF[[#This Row],[Fecha]])</f>
        <v>2020</v>
      </c>
      <c r="AH1353">
        <f>MONTH(CF[[#This Row],[Fecha]])</f>
        <v>2</v>
      </c>
      <c r="AI1353">
        <f>WEEKNUM(CF[[#This Row],[Fecha]],2)</f>
        <v>5</v>
      </c>
      <c r="AJ1353" s="25">
        <v>43862</v>
      </c>
      <c r="AK1353" t="s">
        <v>110</v>
      </c>
      <c r="AL1353" t="s">
        <v>94</v>
      </c>
      <c r="AM1353" t="s">
        <v>129</v>
      </c>
      <c r="AN1353">
        <v>11</v>
      </c>
      <c r="AO1353">
        <v>1705.94</v>
      </c>
    </row>
    <row r="1354" spans="33:41" x14ac:dyDescent="0.25">
      <c r="AG1354">
        <f>YEAR(CF[[#This Row],[Fecha]])</f>
        <v>2020</v>
      </c>
      <c r="AH1354">
        <f>MONTH(CF[[#This Row],[Fecha]])</f>
        <v>3</v>
      </c>
      <c r="AI1354">
        <f>WEEKNUM(CF[[#This Row],[Fecha]],2)</f>
        <v>9</v>
      </c>
      <c r="AJ1354" s="25">
        <v>43891</v>
      </c>
      <c r="AK1354" t="s">
        <v>110</v>
      </c>
      <c r="AL1354" t="s">
        <v>94</v>
      </c>
      <c r="AM1354" t="s">
        <v>129</v>
      </c>
      <c r="AN1354">
        <v>20</v>
      </c>
      <c r="AO1354">
        <v>7774.02</v>
      </c>
    </row>
    <row r="1355" spans="33:41" x14ac:dyDescent="0.25">
      <c r="AG1355">
        <f>YEAR(CF[[#This Row],[Fecha]])</f>
        <v>2020</v>
      </c>
      <c r="AH1355">
        <f>MONTH(CF[[#This Row],[Fecha]])</f>
        <v>4</v>
      </c>
      <c r="AI1355">
        <f>WEEKNUM(CF[[#This Row],[Fecha]],2)</f>
        <v>14</v>
      </c>
      <c r="AJ1355" s="25">
        <v>43922</v>
      </c>
      <c r="AK1355" t="s">
        <v>110</v>
      </c>
      <c r="AL1355" t="s">
        <v>94</v>
      </c>
      <c r="AM1355" t="s">
        <v>129</v>
      </c>
      <c r="AN1355">
        <v>20</v>
      </c>
      <c r="AO1355">
        <v>14257.900000000001</v>
      </c>
    </row>
    <row r="1356" spans="33:41" x14ac:dyDescent="0.25">
      <c r="AG1356">
        <f>YEAR(CF[[#This Row],[Fecha]])</f>
        <v>2020</v>
      </c>
      <c r="AH1356">
        <f>MONTH(CF[[#This Row],[Fecha]])</f>
        <v>5</v>
      </c>
      <c r="AI1356">
        <f>WEEKNUM(CF[[#This Row],[Fecha]],2)</f>
        <v>18</v>
      </c>
      <c r="AJ1356" s="25">
        <v>43952</v>
      </c>
      <c r="AK1356" t="s">
        <v>110</v>
      </c>
      <c r="AL1356" t="s">
        <v>94</v>
      </c>
      <c r="AM1356" t="s">
        <v>129</v>
      </c>
      <c r="AN1356">
        <v>12</v>
      </c>
      <c r="AO1356">
        <v>2840.5899999999997</v>
      </c>
    </row>
    <row r="1357" spans="33:41" x14ac:dyDescent="0.25">
      <c r="AG1357">
        <f>YEAR(CF[[#This Row],[Fecha]])</f>
        <v>2020</v>
      </c>
      <c r="AH1357">
        <f>MONTH(CF[[#This Row],[Fecha]])</f>
        <v>6</v>
      </c>
      <c r="AI1357">
        <f>WEEKNUM(CF[[#This Row],[Fecha]],2)</f>
        <v>23</v>
      </c>
      <c r="AJ1357" s="25">
        <v>43983</v>
      </c>
      <c r="AK1357" t="s">
        <v>110</v>
      </c>
      <c r="AL1357" t="s">
        <v>94</v>
      </c>
      <c r="AM1357" t="s">
        <v>129</v>
      </c>
      <c r="AN1357">
        <v>15</v>
      </c>
      <c r="AO1357">
        <v>2104.4</v>
      </c>
    </row>
    <row r="1358" spans="33:41" x14ac:dyDescent="0.25">
      <c r="AG1358">
        <f>YEAR(CF[[#This Row],[Fecha]])</f>
        <v>2020</v>
      </c>
      <c r="AH1358">
        <f>MONTH(CF[[#This Row],[Fecha]])</f>
        <v>7</v>
      </c>
      <c r="AI1358">
        <f>WEEKNUM(CF[[#This Row],[Fecha]],2)</f>
        <v>27</v>
      </c>
      <c r="AJ1358" s="25">
        <v>44013</v>
      </c>
      <c r="AK1358" t="s">
        <v>110</v>
      </c>
      <c r="AL1358" t="s">
        <v>94</v>
      </c>
      <c r="AM1358" t="s">
        <v>129</v>
      </c>
      <c r="AN1358">
        <v>14</v>
      </c>
      <c r="AO1358">
        <v>4915.0600000000004</v>
      </c>
    </row>
    <row r="1359" spans="33:41" x14ac:dyDescent="0.25">
      <c r="AG1359">
        <f>YEAR(CF[[#This Row],[Fecha]])</f>
        <v>2020</v>
      </c>
      <c r="AH1359">
        <f>MONTH(CF[[#This Row],[Fecha]])</f>
        <v>8</v>
      </c>
      <c r="AI1359">
        <f>WEEKNUM(CF[[#This Row],[Fecha]],2)</f>
        <v>31</v>
      </c>
      <c r="AJ1359" s="25">
        <v>44044</v>
      </c>
      <c r="AK1359" t="s">
        <v>110</v>
      </c>
      <c r="AL1359" t="s">
        <v>94</v>
      </c>
      <c r="AM1359" t="s">
        <v>129</v>
      </c>
      <c r="AN1359">
        <v>23</v>
      </c>
      <c r="AO1359">
        <v>9391.4700000000012</v>
      </c>
    </row>
    <row r="1360" spans="33:41" x14ac:dyDescent="0.25">
      <c r="AG1360">
        <f>YEAR(CF[[#This Row],[Fecha]])</f>
        <v>2020</v>
      </c>
      <c r="AH1360">
        <f>MONTH(CF[[#This Row],[Fecha]])</f>
        <v>9</v>
      </c>
      <c r="AI1360">
        <f>WEEKNUM(CF[[#This Row],[Fecha]],2)</f>
        <v>36</v>
      </c>
      <c r="AJ1360" s="25">
        <v>44075</v>
      </c>
      <c r="AK1360" t="s">
        <v>110</v>
      </c>
      <c r="AL1360" t="s">
        <v>94</v>
      </c>
      <c r="AM1360" t="s">
        <v>129</v>
      </c>
      <c r="AN1360">
        <v>24</v>
      </c>
      <c r="AO1360">
        <v>8559.1899999999987</v>
      </c>
    </row>
    <row r="1361" spans="33:41" x14ac:dyDescent="0.25">
      <c r="AG1361">
        <f>YEAR(CF[[#This Row],[Fecha]])</f>
        <v>2020</v>
      </c>
      <c r="AH1361">
        <f>MONTH(CF[[#This Row],[Fecha]])</f>
        <v>10</v>
      </c>
      <c r="AI1361">
        <f>WEEKNUM(CF[[#This Row],[Fecha]],2)</f>
        <v>40</v>
      </c>
      <c r="AJ1361" s="25">
        <v>44105</v>
      </c>
      <c r="AK1361" t="s">
        <v>110</v>
      </c>
      <c r="AL1361" t="s">
        <v>94</v>
      </c>
      <c r="AM1361" t="s">
        <v>129</v>
      </c>
      <c r="AN1361">
        <v>14</v>
      </c>
      <c r="AO1361">
        <v>4408.8499999999995</v>
      </c>
    </row>
    <row r="1362" spans="33:41" x14ac:dyDescent="0.25">
      <c r="AG1362">
        <f>YEAR(CF[[#This Row],[Fecha]])</f>
        <v>2020</v>
      </c>
      <c r="AH1362">
        <f>MONTH(CF[[#This Row],[Fecha]])</f>
        <v>11</v>
      </c>
      <c r="AI1362">
        <f>WEEKNUM(CF[[#This Row],[Fecha]],2)</f>
        <v>44</v>
      </c>
      <c r="AJ1362" s="25">
        <v>44136</v>
      </c>
      <c r="AK1362" t="s">
        <v>110</v>
      </c>
      <c r="AL1362" t="s">
        <v>94</v>
      </c>
      <c r="AM1362" t="s">
        <v>129</v>
      </c>
      <c r="AN1362">
        <v>19</v>
      </c>
      <c r="AO1362">
        <v>9983.57</v>
      </c>
    </row>
    <row r="1363" spans="33:41" x14ac:dyDescent="0.25">
      <c r="AG1363">
        <f>YEAR(CF[[#This Row],[Fecha]])</f>
        <v>2020</v>
      </c>
      <c r="AH1363">
        <f>MONTH(CF[[#This Row],[Fecha]])</f>
        <v>12</v>
      </c>
      <c r="AI1363">
        <f>WEEKNUM(CF[[#This Row],[Fecha]],2)</f>
        <v>49</v>
      </c>
      <c r="AJ1363" s="25">
        <v>44166</v>
      </c>
      <c r="AK1363" t="s">
        <v>110</v>
      </c>
      <c r="AL1363" t="s">
        <v>94</v>
      </c>
      <c r="AM1363" t="s">
        <v>129</v>
      </c>
      <c r="AN1363">
        <v>27</v>
      </c>
      <c r="AO1363">
        <v>7865</v>
      </c>
    </row>
    <row r="1364" spans="33:41" x14ac:dyDescent="0.25">
      <c r="AG1364">
        <f>YEAR(CF[[#This Row],[Fecha]])</f>
        <v>2018</v>
      </c>
      <c r="AH1364">
        <f>MONTH(CF[[#This Row],[Fecha]])</f>
        <v>5</v>
      </c>
      <c r="AI1364">
        <f>WEEKNUM(CF[[#This Row],[Fecha]],2)</f>
        <v>18</v>
      </c>
      <c r="AJ1364" s="25">
        <v>43221</v>
      </c>
      <c r="AK1364" t="s">
        <v>110</v>
      </c>
      <c r="AL1364" t="s">
        <v>96</v>
      </c>
      <c r="AM1364" t="s">
        <v>129</v>
      </c>
      <c r="AN1364">
        <v>1</v>
      </c>
      <c r="AO1364">
        <v>652.17999999999995</v>
      </c>
    </row>
    <row r="1365" spans="33:41" x14ac:dyDescent="0.25">
      <c r="AG1365">
        <f>YEAR(CF[[#This Row],[Fecha]])</f>
        <v>2018</v>
      </c>
      <c r="AH1365">
        <f>MONTH(CF[[#This Row],[Fecha]])</f>
        <v>6</v>
      </c>
      <c r="AI1365">
        <f>WEEKNUM(CF[[#This Row],[Fecha]],2)</f>
        <v>22</v>
      </c>
      <c r="AJ1365" s="25">
        <v>43252</v>
      </c>
      <c r="AK1365" t="s">
        <v>110</v>
      </c>
      <c r="AL1365" t="s">
        <v>96</v>
      </c>
      <c r="AM1365" t="s">
        <v>129</v>
      </c>
      <c r="AN1365">
        <v>4</v>
      </c>
      <c r="AO1365">
        <v>1623.44</v>
      </c>
    </row>
    <row r="1366" spans="33:41" x14ac:dyDescent="0.25">
      <c r="AG1366">
        <f>YEAR(CF[[#This Row],[Fecha]])</f>
        <v>2018</v>
      </c>
      <c r="AH1366">
        <f>MONTH(CF[[#This Row],[Fecha]])</f>
        <v>7</v>
      </c>
      <c r="AI1366">
        <f>WEEKNUM(CF[[#This Row],[Fecha]],2)</f>
        <v>26</v>
      </c>
      <c r="AJ1366" s="25">
        <v>43282</v>
      </c>
      <c r="AK1366" t="s">
        <v>110</v>
      </c>
      <c r="AL1366" t="s">
        <v>96</v>
      </c>
      <c r="AM1366" t="s">
        <v>129</v>
      </c>
      <c r="AN1366">
        <v>2</v>
      </c>
      <c r="AO1366">
        <v>703.9</v>
      </c>
    </row>
    <row r="1367" spans="33:41" x14ac:dyDescent="0.25">
      <c r="AG1367">
        <f>YEAR(CF[[#This Row],[Fecha]])</f>
        <v>2018</v>
      </c>
      <c r="AH1367">
        <f>MONTH(CF[[#This Row],[Fecha]])</f>
        <v>8</v>
      </c>
      <c r="AI1367">
        <f>WEEKNUM(CF[[#This Row],[Fecha]],2)</f>
        <v>31</v>
      </c>
      <c r="AJ1367" s="25">
        <v>43313</v>
      </c>
      <c r="AK1367" t="s">
        <v>110</v>
      </c>
      <c r="AL1367" t="s">
        <v>96</v>
      </c>
      <c r="AM1367" t="s">
        <v>129</v>
      </c>
      <c r="AN1367">
        <v>5</v>
      </c>
      <c r="AO1367">
        <v>2375.14</v>
      </c>
    </row>
    <row r="1368" spans="33:41" x14ac:dyDescent="0.25">
      <c r="AG1368">
        <f>YEAR(CF[[#This Row],[Fecha]])</f>
        <v>2018</v>
      </c>
      <c r="AH1368">
        <f>MONTH(CF[[#This Row],[Fecha]])</f>
        <v>9</v>
      </c>
      <c r="AI1368">
        <f>WEEKNUM(CF[[#This Row],[Fecha]],2)</f>
        <v>35</v>
      </c>
      <c r="AJ1368" s="25">
        <v>43344</v>
      </c>
      <c r="AK1368" t="s">
        <v>110</v>
      </c>
      <c r="AL1368" t="s">
        <v>96</v>
      </c>
      <c r="AM1368" t="s">
        <v>129</v>
      </c>
      <c r="AN1368">
        <v>4</v>
      </c>
      <c r="AO1368">
        <v>1827.56</v>
      </c>
    </row>
    <row r="1369" spans="33:41" x14ac:dyDescent="0.25">
      <c r="AG1369">
        <f>YEAR(CF[[#This Row],[Fecha]])</f>
        <v>2018</v>
      </c>
      <c r="AH1369">
        <f>MONTH(CF[[#This Row],[Fecha]])</f>
        <v>10</v>
      </c>
      <c r="AI1369">
        <f>WEEKNUM(CF[[#This Row],[Fecha]],2)</f>
        <v>40</v>
      </c>
      <c r="AJ1369" s="25">
        <v>43374</v>
      </c>
      <c r="AK1369" t="s">
        <v>110</v>
      </c>
      <c r="AL1369" t="s">
        <v>96</v>
      </c>
      <c r="AM1369" t="s">
        <v>129</v>
      </c>
      <c r="AN1369">
        <v>10</v>
      </c>
      <c r="AO1369">
        <v>3936.97</v>
      </c>
    </row>
    <row r="1370" spans="33:41" x14ac:dyDescent="0.25">
      <c r="AG1370">
        <f>YEAR(CF[[#This Row],[Fecha]])</f>
        <v>2018</v>
      </c>
      <c r="AH1370">
        <f>MONTH(CF[[#This Row],[Fecha]])</f>
        <v>11</v>
      </c>
      <c r="AI1370">
        <f>WEEKNUM(CF[[#This Row],[Fecha]],2)</f>
        <v>44</v>
      </c>
      <c r="AJ1370" s="25">
        <v>43405</v>
      </c>
      <c r="AK1370" t="s">
        <v>110</v>
      </c>
      <c r="AL1370" t="s">
        <v>96</v>
      </c>
      <c r="AM1370" t="s">
        <v>129</v>
      </c>
      <c r="AN1370">
        <v>8</v>
      </c>
      <c r="AO1370">
        <v>3414.98</v>
      </c>
    </row>
    <row r="1371" spans="33:41" x14ac:dyDescent="0.25">
      <c r="AG1371">
        <f>YEAR(CF[[#This Row],[Fecha]])</f>
        <v>2018</v>
      </c>
      <c r="AH1371">
        <f>MONTH(CF[[#This Row],[Fecha]])</f>
        <v>12</v>
      </c>
      <c r="AI1371">
        <f>WEEKNUM(CF[[#This Row],[Fecha]],2)</f>
        <v>48</v>
      </c>
      <c r="AJ1371" s="25">
        <v>43435</v>
      </c>
      <c r="AK1371" t="s">
        <v>110</v>
      </c>
      <c r="AL1371" t="s">
        <v>96</v>
      </c>
      <c r="AM1371" t="s">
        <v>129</v>
      </c>
      <c r="AN1371">
        <v>14</v>
      </c>
      <c r="AO1371">
        <v>5611.43</v>
      </c>
    </row>
    <row r="1372" spans="33:41" x14ac:dyDescent="0.25">
      <c r="AG1372">
        <f>YEAR(CF[[#This Row],[Fecha]])</f>
        <v>2019</v>
      </c>
      <c r="AH1372">
        <f>MONTH(CF[[#This Row],[Fecha]])</f>
        <v>1</v>
      </c>
      <c r="AI1372">
        <f>WEEKNUM(CF[[#This Row],[Fecha]],2)</f>
        <v>1</v>
      </c>
      <c r="AJ1372" s="25">
        <v>43466</v>
      </c>
      <c r="AK1372" t="s">
        <v>110</v>
      </c>
      <c r="AL1372" t="s">
        <v>96</v>
      </c>
      <c r="AM1372" t="s">
        <v>129</v>
      </c>
      <c r="AN1372">
        <v>2</v>
      </c>
      <c r="AO1372">
        <v>1157.3899999999999</v>
      </c>
    </row>
    <row r="1373" spans="33:41" x14ac:dyDescent="0.25">
      <c r="AG1373">
        <f>YEAR(CF[[#This Row],[Fecha]])</f>
        <v>2019</v>
      </c>
      <c r="AH1373">
        <f>MONTH(CF[[#This Row],[Fecha]])</f>
        <v>8</v>
      </c>
      <c r="AI1373">
        <f>WEEKNUM(CF[[#This Row],[Fecha]],2)</f>
        <v>31</v>
      </c>
      <c r="AJ1373" s="25">
        <v>43678</v>
      </c>
      <c r="AK1373" t="s">
        <v>110</v>
      </c>
      <c r="AL1373" t="s">
        <v>96</v>
      </c>
      <c r="AM1373" t="s">
        <v>129</v>
      </c>
      <c r="AN1373">
        <v>6</v>
      </c>
      <c r="AO1373">
        <v>2121.11</v>
      </c>
    </row>
    <row r="1374" spans="33:41" x14ac:dyDescent="0.25">
      <c r="AG1374">
        <f>YEAR(CF[[#This Row],[Fecha]])</f>
        <v>2019</v>
      </c>
      <c r="AH1374">
        <f>MONTH(CF[[#This Row],[Fecha]])</f>
        <v>9</v>
      </c>
      <c r="AI1374">
        <f>WEEKNUM(CF[[#This Row],[Fecha]],2)</f>
        <v>35</v>
      </c>
      <c r="AJ1374" s="25">
        <v>43709</v>
      </c>
      <c r="AK1374" t="s">
        <v>110</v>
      </c>
      <c r="AL1374" t="s">
        <v>96</v>
      </c>
      <c r="AM1374" t="s">
        <v>129</v>
      </c>
      <c r="AN1374">
        <v>6</v>
      </c>
      <c r="AO1374">
        <v>1554.4199999999998</v>
      </c>
    </row>
    <row r="1375" spans="33:41" x14ac:dyDescent="0.25">
      <c r="AG1375">
        <f>YEAR(CF[[#This Row],[Fecha]])</f>
        <v>2019</v>
      </c>
      <c r="AH1375">
        <f>MONTH(CF[[#This Row],[Fecha]])</f>
        <v>10</v>
      </c>
      <c r="AI1375">
        <f>WEEKNUM(CF[[#This Row],[Fecha]],2)</f>
        <v>40</v>
      </c>
      <c r="AJ1375" s="25">
        <v>43739</v>
      </c>
      <c r="AK1375" t="s">
        <v>110</v>
      </c>
      <c r="AL1375" t="s">
        <v>96</v>
      </c>
      <c r="AM1375" t="s">
        <v>129</v>
      </c>
      <c r="AN1375">
        <v>7</v>
      </c>
      <c r="AO1375">
        <v>1791.2600000000002</v>
      </c>
    </row>
    <row r="1376" spans="33:41" x14ac:dyDescent="0.25">
      <c r="AG1376">
        <f>YEAR(CF[[#This Row],[Fecha]])</f>
        <v>2019</v>
      </c>
      <c r="AH1376">
        <f>MONTH(CF[[#This Row],[Fecha]])</f>
        <v>11</v>
      </c>
      <c r="AI1376">
        <f>WEEKNUM(CF[[#This Row],[Fecha]],2)</f>
        <v>44</v>
      </c>
      <c r="AJ1376" s="25">
        <v>43770</v>
      </c>
      <c r="AK1376" t="s">
        <v>110</v>
      </c>
      <c r="AL1376" t="s">
        <v>96</v>
      </c>
      <c r="AM1376" t="s">
        <v>129</v>
      </c>
      <c r="AN1376">
        <v>7</v>
      </c>
      <c r="AO1376">
        <v>2374.31</v>
      </c>
    </row>
    <row r="1377" spans="33:41" x14ac:dyDescent="0.25">
      <c r="AG1377">
        <f>YEAR(CF[[#This Row],[Fecha]])</f>
        <v>2019</v>
      </c>
      <c r="AH1377">
        <f>MONTH(CF[[#This Row],[Fecha]])</f>
        <v>12</v>
      </c>
      <c r="AI1377">
        <f>WEEKNUM(CF[[#This Row],[Fecha]],2)</f>
        <v>48</v>
      </c>
      <c r="AJ1377" s="25">
        <v>43800</v>
      </c>
      <c r="AK1377" t="s">
        <v>110</v>
      </c>
      <c r="AL1377" t="s">
        <v>96</v>
      </c>
      <c r="AM1377" t="s">
        <v>129</v>
      </c>
      <c r="AN1377">
        <v>1</v>
      </c>
      <c r="AO1377">
        <v>435.43</v>
      </c>
    </row>
    <row r="1378" spans="33:41" x14ac:dyDescent="0.25">
      <c r="AG1378">
        <f>YEAR(CF[[#This Row],[Fecha]])</f>
        <v>2020</v>
      </c>
      <c r="AH1378">
        <f>MONTH(CF[[#This Row],[Fecha]])</f>
        <v>4</v>
      </c>
      <c r="AI1378">
        <f>WEEKNUM(CF[[#This Row],[Fecha]],2)</f>
        <v>14</v>
      </c>
      <c r="AJ1378" s="25">
        <v>43922</v>
      </c>
      <c r="AK1378" t="s">
        <v>110</v>
      </c>
      <c r="AL1378" t="s">
        <v>96</v>
      </c>
      <c r="AM1378" t="s">
        <v>129</v>
      </c>
      <c r="AN1378">
        <v>23</v>
      </c>
      <c r="AO1378">
        <v>27400.340000000004</v>
      </c>
    </row>
    <row r="1379" spans="33:41" x14ac:dyDescent="0.25">
      <c r="AG1379">
        <f>YEAR(CF[[#This Row],[Fecha]])</f>
        <v>2020</v>
      </c>
      <c r="AH1379">
        <f>MONTH(CF[[#This Row],[Fecha]])</f>
        <v>5</v>
      </c>
      <c r="AI1379">
        <f>WEEKNUM(CF[[#This Row],[Fecha]],2)</f>
        <v>18</v>
      </c>
      <c r="AJ1379" s="25">
        <v>43952</v>
      </c>
      <c r="AK1379" t="s">
        <v>110</v>
      </c>
      <c r="AL1379" t="s">
        <v>96</v>
      </c>
      <c r="AM1379" t="s">
        <v>129</v>
      </c>
      <c r="AN1379">
        <v>20</v>
      </c>
      <c r="AO1379">
        <v>3991.5899999999997</v>
      </c>
    </row>
    <row r="1380" spans="33:41" x14ac:dyDescent="0.25">
      <c r="AG1380">
        <f>YEAR(CF[[#This Row],[Fecha]])</f>
        <v>2020</v>
      </c>
      <c r="AH1380">
        <f>MONTH(CF[[#This Row],[Fecha]])</f>
        <v>6</v>
      </c>
      <c r="AI1380">
        <f>WEEKNUM(CF[[#This Row],[Fecha]],2)</f>
        <v>23</v>
      </c>
      <c r="AJ1380" s="25">
        <v>43983</v>
      </c>
      <c r="AK1380" t="s">
        <v>110</v>
      </c>
      <c r="AL1380" t="s">
        <v>96</v>
      </c>
      <c r="AM1380" t="s">
        <v>129</v>
      </c>
      <c r="AN1380">
        <v>5</v>
      </c>
      <c r="AO1380">
        <v>1115.81</v>
      </c>
    </row>
    <row r="1381" spans="33:41" x14ac:dyDescent="0.25">
      <c r="AG1381">
        <f>YEAR(CF[[#This Row],[Fecha]])</f>
        <v>2020</v>
      </c>
      <c r="AH1381">
        <f>MONTH(CF[[#This Row],[Fecha]])</f>
        <v>7</v>
      </c>
      <c r="AI1381">
        <f>WEEKNUM(CF[[#This Row],[Fecha]],2)</f>
        <v>27</v>
      </c>
      <c r="AJ1381" s="25">
        <v>44013</v>
      </c>
      <c r="AK1381" t="s">
        <v>110</v>
      </c>
      <c r="AL1381" t="s">
        <v>96</v>
      </c>
      <c r="AM1381" t="s">
        <v>129</v>
      </c>
      <c r="AN1381">
        <v>1</v>
      </c>
      <c r="AO1381">
        <v>466</v>
      </c>
    </row>
    <row r="1382" spans="33:41" x14ac:dyDescent="0.25">
      <c r="AG1382">
        <f>YEAR(CF[[#This Row],[Fecha]])</f>
        <v>2019</v>
      </c>
      <c r="AH1382">
        <f>MONTH(CF[[#This Row],[Fecha]])</f>
        <v>8</v>
      </c>
      <c r="AI1382">
        <f>WEEKNUM(CF[[#This Row],[Fecha]],2)</f>
        <v>31</v>
      </c>
      <c r="AJ1382" s="25">
        <v>43678</v>
      </c>
      <c r="AK1382" t="s">
        <v>110</v>
      </c>
      <c r="AL1382" t="s">
        <v>98</v>
      </c>
      <c r="AM1382" t="s">
        <v>129</v>
      </c>
      <c r="AN1382">
        <v>20</v>
      </c>
      <c r="AO1382">
        <v>10592.23</v>
      </c>
    </row>
    <row r="1383" spans="33:41" x14ac:dyDescent="0.25">
      <c r="AG1383">
        <f>YEAR(CF[[#This Row],[Fecha]])</f>
        <v>2019</v>
      </c>
      <c r="AH1383">
        <f>MONTH(CF[[#This Row],[Fecha]])</f>
        <v>9</v>
      </c>
      <c r="AI1383">
        <f>WEEKNUM(CF[[#This Row],[Fecha]],2)</f>
        <v>35</v>
      </c>
      <c r="AJ1383" s="25">
        <v>43709</v>
      </c>
      <c r="AK1383" t="s">
        <v>110</v>
      </c>
      <c r="AL1383" t="s">
        <v>98</v>
      </c>
      <c r="AM1383" t="s">
        <v>129</v>
      </c>
      <c r="AN1383">
        <v>21</v>
      </c>
      <c r="AO1383">
        <v>13082.79</v>
      </c>
    </row>
    <row r="1384" spans="33:41" x14ac:dyDescent="0.25">
      <c r="AG1384">
        <f>YEAR(CF[[#This Row],[Fecha]])</f>
        <v>2019</v>
      </c>
      <c r="AH1384">
        <f>MONTH(CF[[#This Row],[Fecha]])</f>
        <v>10</v>
      </c>
      <c r="AI1384">
        <f>WEEKNUM(CF[[#This Row],[Fecha]],2)</f>
        <v>40</v>
      </c>
      <c r="AJ1384" s="25">
        <v>43739</v>
      </c>
      <c r="AK1384" t="s">
        <v>110</v>
      </c>
      <c r="AL1384" t="s">
        <v>98</v>
      </c>
      <c r="AM1384" t="s">
        <v>129</v>
      </c>
      <c r="AN1384">
        <v>24</v>
      </c>
      <c r="AO1384">
        <v>8240.42</v>
      </c>
    </row>
    <row r="1385" spans="33:41" x14ac:dyDescent="0.25">
      <c r="AG1385">
        <f>YEAR(CF[[#This Row],[Fecha]])</f>
        <v>2019</v>
      </c>
      <c r="AH1385">
        <f>MONTH(CF[[#This Row],[Fecha]])</f>
        <v>11</v>
      </c>
      <c r="AI1385">
        <f>WEEKNUM(CF[[#This Row],[Fecha]],2)</f>
        <v>44</v>
      </c>
      <c r="AJ1385" s="25">
        <v>43770</v>
      </c>
      <c r="AK1385" t="s">
        <v>110</v>
      </c>
      <c r="AL1385" t="s">
        <v>98</v>
      </c>
      <c r="AM1385" t="s">
        <v>129</v>
      </c>
      <c r="AN1385">
        <v>17</v>
      </c>
      <c r="AO1385">
        <v>6293.54</v>
      </c>
    </row>
    <row r="1386" spans="33:41" x14ac:dyDescent="0.25">
      <c r="AG1386">
        <f>YEAR(CF[[#This Row],[Fecha]])</f>
        <v>2019</v>
      </c>
      <c r="AH1386">
        <f>MONTH(CF[[#This Row],[Fecha]])</f>
        <v>12</v>
      </c>
      <c r="AI1386">
        <f>WEEKNUM(CF[[#This Row],[Fecha]],2)</f>
        <v>48</v>
      </c>
      <c r="AJ1386" s="25">
        <v>43800</v>
      </c>
      <c r="AK1386" t="s">
        <v>110</v>
      </c>
      <c r="AL1386" t="s">
        <v>98</v>
      </c>
      <c r="AM1386" t="s">
        <v>129</v>
      </c>
      <c r="AN1386">
        <v>25</v>
      </c>
      <c r="AO1386">
        <v>8472.75</v>
      </c>
    </row>
    <row r="1387" spans="33:41" x14ac:dyDescent="0.25">
      <c r="AG1387">
        <f>YEAR(CF[[#This Row],[Fecha]])</f>
        <v>2020</v>
      </c>
      <c r="AH1387">
        <f>MONTH(CF[[#This Row],[Fecha]])</f>
        <v>1</v>
      </c>
      <c r="AI1387">
        <f>WEEKNUM(CF[[#This Row],[Fecha]],2)</f>
        <v>1</v>
      </c>
      <c r="AJ1387" s="25">
        <v>43831</v>
      </c>
      <c r="AK1387" t="s">
        <v>110</v>
      </c>
      <c r="AL1387" t="s">
        <v>98</v>
      </c>
      <c r="AM1387" t="s">
        <v>129</v>
      </c>
      <c r="AN1387">
        <v>20</v>
      </c>
      <c r="AO1387">
        <v>895.81999999999994</v>
      </c>
    </row>
    <row r="1388" spans="33:41" x14ac:dyDescent="0.25">
      <c r="AG1388">
        <f>YEAR(CF[[#This Row],[Fecha]])</f>
        <v>2020</v>
      </c>
      <c r="AH1388">
        <f>MONTH(CF[[#This Row],[Fecha]])</f>
        <v>2</v>
      </c>
      <c r="AI1388">
        <f>WEEKNUM(CF[[#This Row],[Fecha]],2)</f>
        <v>5</v>
      </c>
      <c r="AJ1388" s="25">
        <v>43862</v>
      </c>
      <c r="AK1388" t="s">
        <v>110</v>
      </c>
      <c r="AL1388" t="s">
        <v>98</v>
      </c>
      <c r="AM1388" t="s">
        <v>129</v>
      </c>
      <c r="AN1388">
        <v>23</v>
      </c>
      <c r="AO1388">
        <v>42056.44</v>
      </c>
    </row>
    <row r="1389" spans="33:41" x14ac:dyDescent="0.25">
      <c r="AG1389">
        <f>YEAR(CF[[#This Row],[Fecha]])</f>
        <v>2020</v>
      </c>
      <c r="AH1389">
        <f>MONTH(CF[[#This Row],[Fecha]])</f>
        <v>3</v>
      </c>
      <c r="AI1389">
        <f>WEEKNUM(CF[[#This Row],[Fecha]],2)</f>
        <v>9</v>
      </c>
      <c r="AJ1389" s="25">
        <v>43891</v>
      </c>
      <c r="AK1389" t="s">
        <v>110</v>
      </c>
      <c r="AL1389" t="s">
        <v>98</v>
      </c>
      <c r="AM1389" t="s">
        <v>129</v>
      </c>
      <c r="AN1389">
        <v>22</v>
      </c>
      <c r="AO1389">
        <v>4029.6500000000005</v>
      </c>
    </row>
    <row r="1390" spans="33:41" x14ac:dyDescent="0.25">
      <c r="AG1390">
        <f>YEAR(CF[[#This Row],[Fecha]])</f>
        <v>2020</v>
      </c>
      <c r="AH1390">
        <f>MONTH(CF[[#This Row],[Fecha]])</f>
        <v>4</v>
      </c>
      <c r="AI1390">
        <f>WEEKNUM(CF[[#This Row],[Fecha]],2)</f>
        <v>14</v>
      </c>
      <c r="AJ1390" s="25">
        <v>43922</v>
      </c>
      <c r="AK1390" t="s">
        <v>110</v>
      </c>
      <c r="AL1390" t="s">
        <v>98</v>
      </c>
      <c r="AM1390" t="s">
        <v>129</v>
      </c>
      <c r="AN1390">
        <v>25</v>
      </c>
      <c r="AO1390">
        <v>7026.79</v>
      </c>
    </row>
    <row r="1391" spans="33:41" x14ac:dyDescent="0.25">
      <c r="AG1391">
        <f>YEAR(CF[[#This Row],[Fecha]])</f>
        <v>2020</v>
      </c>
      <c r="AH1391">
        <f>MONTH(CF[[#This Row],[Fecha]])</f>
        <v>5</v>
      </c>
      <c r="AI1391">
        <f>WEEKNUM(CF[[#This Row],[Fecha]],2)</f>
        <v>18</v>
      </c>
      <c r="AJ1391" s="25">
        <v>43952</v>
      </c>
      <c r="AK1391" t="s">
        <v>110</v>
      </c>
      <c r="AL1391" t="s">
        <v>98</v>
      </c>
      <c r="AM1391" t="s">
        <v>129</v>
      </c>
      <c r="AN1391">
        <v>25</v>
      </c>
      <c r="AO1391">
        <v>4625.5999999999995</v>
      </c>
    </row>
    <row r="1392" spans="33:41" x14ac:dyDescent="0.25">
      <c r="AG1392">
        <f>YEAR(CF[[#This Row],[Fecha]])</f>
        <v>2020</v>
      </c>
      <c r="AH1392">
        <f>MONTH(CF[[#This Row],[Fecha]])</f>
        <v>6</v>
      </c>
      <c r="AI1392">
        <f>WEEKNUM(CF[[#This Row],[Fecha]],2)</f>
        <v>23</v>
      </c>
      <c r="AJ1392" s="25">
        <v>43983</v>
      </c>
      <c r="AK1392" t="s">
        <v>110</v>
      </c>
      <c r="AL1392" t="s">
        <v>98</v>
      </c>
      <c r="AM1392" t="s">
        <v>129</v>
      </c>
      <c r="AN1392">
        <v>55</v>
      </c>
      <c r="AO1392">
        <v>8171.630000000001</v>
      </c>
    </row>
    <row r="1393" spans="33:41" x14ac:dyDescent="0.25">
      <c r="AG1393">
        <f>YEAR(CF[[#This Row],[Fecha]])</f>
        <v>2020</v>
      </c>
      <c r="AH1393">
        <f>MONTH(CF[[#This Row],[Fecha]])</f>
        <v>7</v>
      </c>
      <c r="AI1393">
        <f>WEEKNUM(CF[[#This Row],[Fecha]],2)</f>
        <v>27</v>
      </c>
      <c r="AJ1393" s="25">
        <v>44013</v>
      </c>
      <c r="AK1393" t="s">
        <v>110</v>
      </c>
      <c r="AL1393" t="s">
        <v>98</v>
      </c>
      <c r="AM1393" t="s">
        <v>129</v>
      </c>
      <c r="AN1393">
        <v>50</v>
      </c>
      <c r="AO1393">
        <v>15465.86</v>
      </c>
    </row>
    <row r="1394" spans="33:41" x14ac:dyDescent="0.25">
      <c r="AG1394">
        <f>YEAR(CF[[#This Row],[Fecha]])</f>
        <v>2018</v>
      </c>
      <c r="AH1394">
        <f>MONTH(CF[[#This Row],[Fecha]])</f>
        <v>7</v>
      </c>
      <c r="AI1394">
        <f>WEEKNUM(CF[[#This Row],[Fecha]],2)</f>
        <v>26</v>
      </c>
      <c r="AJ1394" s="25">
        <v>43282</v>
      </c>
      <c r="AK1394" t="s">
        <v>110</v>
      </c>
      <c r="AL1394" t="s">
        <v>8</v>
      </c>
      <c r="AM1394" t="s">
        <v>129</v>
      </c>
      <c r="AN1394">
        <v>36</v>
      </c>
      <c r="AO1394">
        <v>12369.26</v>
      </c>
    </row>
    <row r="1395" spans="33:41" x14ac:dyDescent="0.25">
      <c r="AG1395">
        <f>YEAR(CF[[#This Row],[Fecha]])</f>
        <v>2018</v>
      </c>
      <c r="AH1395">
        <f>MONTH(CF[[#This Row],[Fecha]])</f>
        <v>8</v>
      </c>
      <c r="AI1395">
        <f>WEEKNUM(CF[[#This Row],[Fecha]],2)</f>
        <v>31</v>
      </c>
      <c r="AJ1395" s="25">
        <v>43313</v>
      </c>
      <c r="AK1395" t="s">
        <v>110</v>
      </c>
      <c r="AL1395" t="s">
        <v>8</v>
      </c>
      <c r="AM1395" t="s">
        <v>129</v>
      </c>
      <c r="AN1395">
        <v>43</v>
      </c>
      <c r="AO1395">
        <v>23419.79</v>
      </c>
    </row>
    <row r="1396" spans="33:41" x14ac:dyDescent="0.25">
      <c r="AG1396">
        <f>YEAR(CF[[#This Row],[Fecha]])</f>
        <v>2018</v>
      </c>
      <c r="AH1396">
        <f>MONTH(CF[[#This Row],[Fecha]])</f>
        <v>11</v>
      </c>
      <c r="AI1396">
        <f>WEEKNUM(CF[[#This Row],[Fecha]],2)</f>
        <v>44</v>
      </c>
      <c r="AJ1396" s="25">
        <v>43405</v>
      </c>
      <c r="AK1396" t="s">
        <v>110</v>
      </c>
      <c r="AL1396" t="s">
        <v>8</v>
      </c>
      <c r="AM1396" t="s">
        <v>129</v>
      </c>
      <c r="AN1396">
        <v>42</v>
      </c>
      <c r="AO1396">
        <v>15597.189999999999</v>
      </c>
    </row>
    <row r="1397" spans="33:41" x14ac:dyDescent="0.25">
      <c r="AG1397">
        <f>YEAR(CF[[#This Row],[Fecha]])</f>
        <v>2019</v>
      </c>
      <c r="AH1397">
        <f>MONTH(CF[[#This Row],[Fecha]])</f>
        <v>2</v>
      </c>
      <c r="AI1397">
        <f>WEEKNUM(CF[[#This Row],[Fecha]],2)</f>
        <v>5</v>
      </c>
      <c r="AJ1397" s="25">
        <v>43497</v>
      </c>
      <c r="AK1397" t="s">
        <v>110</v>
      </c>
      <c r="AL1397" t="s">
        <v>8</v>
      </c>
      <c r="AM1397" t="s">
        <v>129</v>
      </c>
      <c r="AN1397">
        <v>29</v>
      </c>
      <c r="AO1397">
        <v>33288.21</v>
      </c>
    </row>
    <row r="1398" spans="33:41" x14ac:dyDescent="0.25">
      <c r="AG1398">
        <f>YEAR(CF[[#This Row],[Fecha]])</f>
        <v>2019</v>
      </c>
      <c r="AH1398">
        <f>MONTH(CF[[#This Row],[Fecha]])</f>
        <v>3</v>
      </c>
      <c r="AI1398">
        <f>WEEKNUM(CF[[#This Row],[Fecha]],2)</f>
        <v>9</v>
      </c>
      <c r="AJ1398" s="25">
        <v>43525</v>
      </c>
      <c r="AK1398" t="s">
        <v>110</v>
      </c>
      <c r="AL1398" t="s">
        <v>8</v>
      </c>
      <c r="AM1398" t="s">
        <v>129</v>
      </c>
      <c r="AN1398">
        <v>32</v>
      </c>
      <c r="AO1398">
        <v>41703.339999999997</v>
      </c>
    </row>
    <row r="1399" spans="33:41" x14ac:dyDescent="0.25">
      <c r="AG1399">
        <f>YEAR(CF[[#This Row],[Fecha]])</f>
        <v>2019</v>
      </c>
      <c r="AH1399">
        <f>MONTH(CF[[#This Row],[Fecha]])</f>
        <v>6</v>
      </c>
      <c r="AI1399">
        <f>WEEKNUM(CF[[#This Row],[Fecha]],2)</f>
        <v>22</v>
      </c>
      <c r="AJ1399" s="25">
        <v>43617</v>
      </c>
      <c r="AK1399" t="s">
        <v>110</v>
      </c>
      <c r="AL1399" t="s">
        <v>8</v>
      </c>
      <c r="AM1399" t="s">
        <v>129</v>
      </c>
      <c r="AN1399">
        <v>38</v>
      </c>
      <c r="AO1399">
        <v>45987.53</v>
      </c>
    </row>
    <row r="1400" spans="33:41" x14ac:dyDescent="0.25">
      <c r="AG1400">
        <f>YEAR(CF[[#This Row],[Fecha]])</f>
        <v>2019</v>
      </c>
      <c r="AH1400">
        <f>MONTH(CF[[#This Row],[Fecha]])</f>
        <v>7</v>
      </c>
      <c r="AI1400">
        <f>WEEKNUM(CF[[#This Row],[Fecha]],2)</f>
        <v>27</v>
      </c>
      <c r="AJ1400" s="25">
        <v>43647</v>
      </c>
      <c r="AK1400" t="s">
        <v>110</v>
      </c>
      <c r="AL1400" t="s">
        <v>8</v>
      </c>
      <c r="AM1400" t="s">
        <v>129</v>
      </c>
      <c r="AN1400">
        <v>39</v>
      </c>
      <c r="AO1400">
        <v>12011.010000000002</v>
      </c>
    </row>
    <row r="1401" spans="33:41" x14ac:dyDescent="0.25">
      <c r="AG1401">
        <f>YEAR(CF[[#This Row],[Fecha]])</f>
        <v>2019</v>
      </c>
      <c r="AH1401">
        <f>MONTH(CF[[#This Row],[Fecha]])</f>
        <v>10</v>
      </c>
      <c r="AI1401">
        <f>WEEKNUM(CF[[#This Row],[Fecha]],2)</f>
        <v>40</v>
      </c>
      <c r="AJ1401" s="25">
        <v>43739</v>
      </c>
      <c r="AK1401" t="s">
        <v>110</v>
      </c>
      <c r="AL1401" t="s">
        <v>8</v>
      </c>
      <c r="AM1401" t="s">
        <v>129</v>
      </c>
      <c r="AN1401">
        <v>49</v>
      </c>
      <c r="AO1401">
        <v>13659.52</v>
      </c>
    </row>
    <row r="1402" spans="33:41" x14ac:dyDescent="0.25">
      <c r="AG1402">
        <f>YEAR(CF[[#This Row],[Fecha]])</f>
        <v>2020</v>
      </c>
      <c r="AH1402">
        <f>MONTH(CF[[#This Row],[Fecha]])</f>
        <v>1</v>
      </c>
      <c r="AI1402">
        <f>WEEKNUM(CF[[#This Row],[Fecha]],2)</f>
        <v>1</v>
      </c>
      <c r="AJ1402" s="25">
        <v>43831</v>
      </c>
      <c r="AK1402" t="s">
        <v>110</v>
      </c>
      <c r="AL1402" t="s">
        <v>8</v>
      </c>
      <c r="AM1402" t="s">
        <v>129</v>
      </c>
      <c r="AN1402">
        <v>40</v>
      </c>
      <c r="AO1402">
        <v>8535.8200000000015</v>
      </c>
    </row>
    <row r="1403" spans="33:41" x14ac:dyDescent="0.25">
      <c r="AG1403">
        <f>YEAR(CF[[#This Row],[Fecha]])</f>
        <v>2020</v>
      </c>
      <c r="AH1403">
        <f>MONTH(CF[[#This Row],[Fecha]])</f>
        <v>5</v>
      </c>
      <c r="AI1403">
        <f>WEEKNUM(CF[[#This Row],[Fecha]],2)</f>
        <v>18</v>
      </c>
      <c r="AJ1403" s="25">
        <v>43952</v>
      </c>
      <c r="AK1403" t="s">
        <v>110</v>
      </c>
      <c r="AL1403" t="s">
        <v>8</v>
      </c>
      <c r="AM1403" t="s">
        <v>129</v>
      </c>
      <c r="AN1403">
        <v>24</v>
      </c>
      <c r="AO1403">
        <v>10522.46</v>
      </c>
    </row>
    <row r="1404" spans="33:41" x14ac:dyDescent="0.25">
      <c r="AG1404">
        <f>YEAR(CF[[#This Row],[Fecha]])</f>
        <v>2020</v>
      </c>
      <c r="AH1404">
        <f>MONTH(CF[[#This Row],[Fecha]])</f>
        <v>8</v>
      </c>
      <c r="AI1404">
        <f>WEEKNUM(CF[[#This Row],[Fecha]],2)</f>
        <v>31</v>
      </c>
      <c r="AJ1404" s="25">
        <v>44044</v>
      </c>
      <c r="AK1404" t="s">
        <v>110</v>
      </c>
      <c r="AL1404" t="s">
        <v>8</v>
      </c>
      <c r="AM1404" t="s">
        <v>129</v>
      </c>
      <c r="AN1404">
        <v>21</v>
      </c>
      <c r="AO1404">
        <v>14356.060000000001</v>
      </c>
    </row>
    <row r="1405" spans="33:41" x14ac:dyDescent="0.25">
      <c r="AG1405">
        <f>YEAR(CF[[#This Row],[Fecha]])</f>
        <v>2020</v>
      </c>
      <c r="AH1405">
        <f>MONTH(CF[[#This Row],[Fecha]])</f>
        <v>12</v>
      </c>
      <c r="AI1405">
        <f>WEEKNUM(CF[[#This Row],[Fecha]],2)</f>
        <v>49</v>
      </c>
      <c r="AJ1405" s="25">
        <v>44166</v>
      </c>
      <c r="AK1405" t="s">
        <v>110</v>
      </c>
      <c r="AL1405" t="s">
        <v>8</v>
      </c>
      <c r="AM1405" t="s">
        <v>129</v>
      </c>
      <c r="AN1405">
        <v>34</v>
      </c>
      <c r="AO1405">
        <v>16501.929999999997</v>
      </c>
    </row>
    <row r="1406" spans="33:41" x14ac:dyDescent="0.25">
      <c r="AG1406">
        <f>YEAR(CF[[#This Row],[Fecha]])</f>
        <v>2018</v>
      </c>
      <c r="AH1406">
        <f>MONTH(CF[[#This Row],[Fecha]])</f>
        <v>5</v>
      </c>
      <c r="AI1406">
        <f>WEEKNUM(CF[[#This Row],[Fecha]],2)</f>
        <v>18</v>
      </c>
      <c r="AJ1406" s="25">
        <v>43221</v>
      </c>
      <c r="AK1406" t="s">
        <v>110</v>
      </c>
      <c r="AL1406" t="s">
        <v>8</v>
      </c>
      <c r="AM1406" t="s">
        <v>129</v>
      </c>
      <c r="AN1406">
        <v>43</v>
      </c>
      <c r="AO1406">
        <v>21031.75</v>
      </c>
    </row>
    <row r="1407" spans="33:41" x14ac:dyDescent="0.25">
      <c r="AG1407">
        <f>YEAR(CF[[#This Row],[Fecha]])</f>
        <v>2018</v>
      </c>
      <c r="AH1407">
        <f>MONTH(CF[[#This Row],[Fecha]])</f>
        <v>12</v>
      </c>
      <c r="AI1407">
        <f>WEEKNUM(CF[[#This Row],[Fecha]],2)</f>
        <v>48</v>
      </c>
      <c r="AJ1407" s="25">
        <v>43435</v>
      </c>
      <c r="AK1407" t="s">
        <v>110</v>
      </c>
      <c r="AL1407" t="s">
        <v>8</v>
      </c>
      <c r="AM1407" t="s">
        <v>129</v>
      </c>
      <c r="AN1407">
        <v>41</v>
      </c>
      <c r="AO1407">
        <v>16432.669999999998</v>
      </c>
    </row>
    <row r="1408" spans="33:41" x14ac:dyDescent="0.25">
      <c r="AG1408">
        <f>YEAR(CF[[#This Row],[Fecha]])</f>
        <v>2020</v>
      </c>
      <c r="AH1408">
        <f>MONTH(CF[[#This Row],[Fecha]])</f>
        <v>2</v>
      </c>
      <c r="AI1408">
        <f>WEEKNUM(CF[[#This Row],[Fecha]],2)</f>
        <v>5</v>
      </c>
      <c r="AJ1408" s="25">
        <v>43862</v>
      </c>
      <c r="AK1408" t="s">
        <v>110</v>
      </c>
      <c r="AL1408" t="s">
        <v>8</v>
      </c>
      <c r="AM1408" t="s">
        <v>129</v>
      </c>
      <c r="AN1408">
        <v>38</v>
      </c>
      <c r="AO1408">
        <v>16577.55</v>
      </c>
    </row>
    <row r="1409" spans="33:41" x14ac:dyDescent="0.25">
      <c r="AG1409">
        <f>YEAR(CF[[#This Row],[Fecha]])</f>
        <v>2019</v>
      </c>
      <c r="AH1409">
        <f>MONTH(CF[[#This Row],[Fecha]])</f>
        <v>11</v>
      </c>
      <c r="AI1409">
        <f>WEEKNUM(CF[[#This Row],[Fecha]],2)</f>
        <v>44</v>
      </c>
      <c r="AJ1409" s="25">
        <v>43770</v>
      </c>
      <c r="AK1409" t="s">
        <v>110</v>
      </c>
      <c r="AL1409" t="s">
        <v>8</v>
      </c>
      <c r="AM1409" t="s">
        <v>129</v>
      </c>
      <c r="AN1409">
        <v>34</v>
      </c>
      <c r="AO1409">
        <v>8105.4599999999991</v>
      </c>
    </row>
    <row r="1410" spans="33:41" x14ac:dyDescent="0.25">
      <c r="AG1410">
        <f>YEAR(CF[[#This Row],[Fecha]])</f>
        <v>2020</v>
      </c>
      <c r="AH1410">
        <f>MONTH(CF[[#This Row],[Fecha]])</f>
        <v>9</v>
      </c>
      <c r="AI1410">
        <f>WEEKNUM(CF[[#This Row],[Fecha]],2)</f>
        <v>36</v>
      </c>
      <c r="AJ1410" s="25">
        <v>44075</v>
      </c>
      <c r="AK1410" t="s">
        <v>110</v>
      </c>
      <c r="AL1410" t="s">
        <v>8</v>
      </c>
      <c r="AM1410" t="s">
        <v>129</v>
      </c>
      <c r="AN1410">
        <v>32</v>
      </c>
      <c r="AO1410">
        <v>18763.28</v>
      </c>
    </row>
    <row r="1411" spans="33:41" x14ac:dyDescent="0.25">
      <c r="AG1411">
        <f>YEAR(CF[[#This Row],[Fecha]])</f>
        <v>2018</v>
      </c>
      <c r="AH1411">
        <f>MONTH(CF[[#This Row],[Fecha]])</f>
        <v>9</v>
      </c>
      <c r="AI1411">
        <f>WEEKNUM(CF[[#This Row],[Fecha]],2)</f>
        <v>35</v>
      </c>
      <c r="AJ1411" s="25">
        <v>43344</v>
      </c>
      <c r="AK1411" t="s">
        <v>110</v>
      </c>
      <c r="AL1411" t="s">
        <v>8</v>
      </c>
      <c r="AM1411" t="s">
        <v>129</v>
      </c>
      <c r="AN1411">
        <v>31</v>
      </c>
      <c r="AO1411">
        <v>14403.39</v>
      </c>
    </row>
    <row r="1412" spans="33:41" x14ac:dyDescent="0.25">
      <c r="AG1412">
        <f>YEAR(CF[[#This Row],[Fecha]])</f>
        <v>2019</v>
      </c>
      <c r="AH1412">
        <f>MONTH(CF[[#This Row],[Fecha]])</f>
        <v>4</v>
      </c>
      <c r="AI1412">
        <f>WEEKNUM(CF[[#This Row],[Fecha]],2)</f>
        <v>14</v>
      </c>
      <c r="AJ1412" s="25">
        <v>43556</v>
      </c>
      <c r="AK1412" t="s">
        <v>110</v>
      </c>
      <c r="AL1412" t="s">
        <v>8</v>
      </c>
      <c r="AM1412" t="s">
        <v>129</v>
      </c>
      <c r="AN1412">
        <v>46</v>
      </c>
      <c r="AO1412">
        <v>61366.44</v>
      </c>
    </row>
    <row r="1413" spans="33:41" x14ac:dyDescent="0.25">
      <c r="AG1413">
        <f>YEAR(CF[[#This Row],[Fecha]])</f>
        <v>2018</v>
      </c>
      <c r="AH1413">
        <f>MONTH(CF[[#This Row],[Fecha]])</f>
        <v>6</v>
      </c>
      <c r="AI1413">
        <f>WEEKNUM(CF[[#This Row],[Fecha]],2)</f>
        <v>22</v>
      </c>
      <c r="AJ1413" s="25">
        <v>43252</v>
      </c>
      <c r="AK1413" t="s">
        <v>110</v>
      </c>
      <c r="AL1413" t="s">
        <v>8</v>
      </c>
      <c r="AM1413" t="s">
        <v>129</v>
      </c>
      <c r="AN1413">
        <v>38</v>
      </c>
      <c r="AO1413">
        <v>15076.530000000002</v>
      </c>
    </row>
    <row r="1414" spans="33:41" x14ac:dyDescent="0.25">
      <c r="AG1414">
        <f>YEAR(CF[[#This Row],[Fecha]])</f>
        <v>2018</v>
      </c>
      <c r="AH1414">
        <f>MONTH(CF[[#This Row],[Fecha]])</f>
        <v>10</v>
      </c>
      <c r="AI1414">
        <f>WEEKNUM(CF[[#This Row],[Fecha]],2)</f>
        <v>40</v>
      </c>
      <c r="AJ1414" s="25">
        <v>43374</v>
      </c>
      <c r="AK1414" t="s">
        <v>110</v>
      </c>
      <c r="AL1414" t="s">
        <v>8</v>
      </c>
      <c r="AM1414" t="s">
        <v>129</v>
      </c>
      <c r="AN1414">
        <v>45</v>
      </c>
      <c r="AO1414">
        <v>20695.87</v>
      </c>
    </row>
    <row r="1415" spans="33:41" x14ac:dyDescent="0.25">
      <c r="AG1415">
        <f>YEAR(CF[[#This Row],[Fecha]])</f>
        <v>2019</v>
      </c>
      <c r="AH1415">
        <f>MONTH(CF[[#This Row],[Fecha]])</f>
        <v>1</v>
      </c>
      <c r="AI1415">
        <f>WEEKNUM(CF[[#This Row],[Fecha]],2)</f>
        <v>1</v>
      </c>
      <c r="AJ1415" s="25">
        <v>43466</v>
      </c>
      <c r="AK1415" t="s">
        <v>110</v>
      </c>
      <c r="AL1415" t="s">
        <v>8</v>
      </c>
      <c r="AM1415" t="s">
        <v>129</v>
      </c>
      <c r="AN1415">
        <v>47</v>
      </c>
      <c r="AO1415">
        <v>34420.149999999994</v>
      </c>
    </row>
    <row r="1416" spans="33:41" x14ac:dyDescent="0.25">
      <c r="AG1416">
        <f>YEAR(CF[[#This Row],[Fecha]])</f>
        <v>2019</v>
      </c>
      <c r="AH1416">
        <f>MONTH(CF[[#This Row],[Fecha]])</f>
        <v>5</v>
      </c>
      <c r="AI1416">
        <f>WEEKNUM(CF[[#This Row],[Fecha]],2)</f>
        <v>18</v>
      </c>
      <c r="AJ1416" s="25">
        <v>43586</v>
      </c>
      <c r="AK1416" t="s">
        <v>110</v>
      </c>
      <c r="AL1416" t="s">
        <v>8</v>
      </c>
      <c r="AM1416" t="s">
        <v>129</v>
      </c>
      <c r="AN1416">
        <v>27</v>
      </c>
      <c r="AO1416">
        <v>42501.7</v>
      </c>
    </row>
    <row r="1417" spans="33:41" x14ac:dyDescent="0.25">
      <c r="AG1417">
        <f>YEAR(CF[[#This Row],[Fecha]])</f>
        <v>2019</v>
      </c>
      <c r="AH1417">
        <f>MONTH(CF[[#This Row],[Fecha]])</f>
        <v>9</v>
      </c>
      <c r="AI1417">
        <f>WEEKNUM(CF[[#This Row],[Fecha]],2)</f>
        <v>35</v>
      </c>
      <c r="AJ1417" s="25">
        <v>43709</v>
      </c>
      <c r="AK1417" t="s">
        <v>110</v>
      </c>
      <c r="AL1417" t="s">
        <v>8</v>
      </c>
      <c r="AM1417" t="s">
        <v>129</v>
      </c>
      <c r="AN1417">
        <v>42</v>
      </c>
      <c r="AO1417">
        <v>14219.45</v>
      </c>
    </row>
    <row r="1418" spans="33:41" x14ac:dyDescent="0.25">
      <c r="AG1418">
        <f>YEAR(CF[[#This Row],[Fecha]])</f>
        <v>2020</v>
      </c>
      <c r="AH1418">
        <f>MONTH(CF[[#This Row],[Fecha]])</f>
        <v>4</v>
      </c>
      <c r="AI1418">
        <f>WEEKNUM(CF[[#This Row],[Fecha]],2)</f>
        <v>14</v>
      </c>
      <c r="AJ1418" s="25">
        <v>43922</v>
      </c>
      <c r="AK1418" t="s">
        <v>110</v>
      </c>
      <c r="AL1418" t="s">
        <v>8</v>
      </c>
      <c r="AM1418" t="s">
        <v>129</v>
      </c>
      <c r="AN1418">
        <v>17</v>
      </c>
      <c r="AO1418">
        <v>7957.65</v>
      </c>
    </row>
    <row r="1419" spans="33:41" x14ac:dyDescent="0.25">
      <c r="AG1419">
        <f>YEAR(CF[[#This Row],[Fecha]])</f>
        <v>2020</v>
      </c>
      <c r="AH1419">
        <f>MONTH(CF[[#This Row],[Fecha]])</f>
        <v>7</v>
      </c>
      <c r="AI1419">
        <f>WEEKNUM(CF[[#This Row],[Fecha]],2)</f>
        <v>27</v>
      </c>
      <c r="AJ1419" s="25">
        <v>44013</v>
      </c>
      <c r="AK1419" t="s">
        <v>110</v>
      </c>
      <c r="AL1419" t="s">
        <v>8</v>
      </c>
      <c r="AM1419" t="s">
        <v>129</v>
      </c>
      <c r="AN1419">
        <v>30</v>
      </c>
      <c r="AO1419">
        <v>15104.540000000003</v>
      </c>
    </row>
    <row r="1420" spans="33:41" x14ac:dyDescent="0.25">
      <c r="AG1420">
        <f>YEAR(CF[[#This Row],[Fecha]])</f>
        <v>2020</v>
      </c>
      <c r="AH1420">
        <f>MONTH(CF[[#This Row],[Fecha]])</f>
        <v>10</v>
      </c>
      <c r="AI1420">
        <f>WEEKNUM(CF[[#This Row],[Fecha]],2)</f>
        <v>40</v>
      </c>
      <c r="AJ1420" s="25">
        <v>44105</v>
      </c>
      <c r="AK1420" t="s">
        <v>110</v>
      </c>
      <c r="AL1420" t="s">
        <v>8</v>
      </c>
      <c r="AM1420" t="s">
        <v>129</v>
      </c>
      <c r="AN1420">
        <v>31</v>
      </c>
      <c r="AO1420">
        <v>13112.95</v>
      </c>
    </row>
    <row r="1421" spans="33:41" x14ac:dyDescent="0.25">
      <c r="AG1421">
        <f>YEAR(CF[[#This Row],[Fecha]])</f>
        <v>2020</v>
      </c>
      <c r="AH1421">
        <f>MONTH(CF[[#This Row],[Fecha]])</f>
        <v>11</v>
      </c>
      <c r="AI1421">
        <f>WEEKNUM(CF[[#This Row],[Fecha]],2)</f>
        <v>44</v>
      </c>
      <c r="AJ1421" s="25">
        <v>44136</v>
      </c>
      <c r="AK1421" t="s">
        <v>110</v>
      </c>
      <c r="AL1421" t="s">
        <v>8</v>
      </c>
      <c r="AM1421" t="s">
        <v>129</v>
      </c>
      <c r="AN1421">
        <v>24</v>
      </c>
      <c r="AO1421">
        <v>13942.01</v>
      </c>
    </row>
    <row r="1422" spans="33:41" x14ac:dyDescent="0.25">
      <c r="AG1422">
        <f>YEAR(CF[[#This Row],[Fecha]])</f>
        <v>2019</v>
      </c>
      <c r="AH1422">
        <f>MONTH(CF[[#This Row],[Fecha]])</f>
        <v>8</v>
      </c>
      <c r="AI1422">
        <f>WEEKNUM(CF[[#This Row],[Fecha]],2)</f>
        <v>31</v>
      </c>
      <c r="AJ1422" s="25">
        <v>43678</v>
      </c>
      <c r="AK1422" t="s">
        <v>110</v>
      </c>
      <c r="AL1422" t="s">
        <v>8</v>
      </c>
      <c r="AM1422" t="s">
        <v>129</v>
      </c>
      <c r="AN1422">
        <v>24</v>
      </c>
      <c r="AO1422">
        <v>6572.78</v>
      </c>
    </row>
    <row r="1423" spans="33:41" x14ac:dyDescent="0.25">
      <c r="AG1423">
        <f>YEAR(CF[[#This Row],[Fecha]])</f>
        <v>2019</v>
      </c>
      <c r="AH1423">
        <f>MONTH(CF[[#This Row],[Fecha]])</f>
        <v>12</v>
      </c>
      <c r="AI1423">
        <f>WEEKNUM(CF[[#This Row],[Fecha]],2)</f>
        <v>48</v>
      </c>
      <c r="AJ1423" s="25">
        <v>43800</v>
      </c>
      <c r="AK1423" t="s">
        <v>110</v>
      </c>
      <c r="AL1423" t="s">
        <v>8</v>
      </c>
      <c r="AM1423" t="s">
        <v>129</v>
      </c>
      <c r="AN1423">
        <v>39</v>
      </c>
      <c r="AO1423">
        <v>7232.53</v>
      </c>
    </row>
    <row r="1424" spans="33:41" x14ac:dyDescent="0.25">
      <c r="AG1424">
        <f>YEAR(CF[[#This Row],[Fecha]])</f>
        <v>2020</v>
      </c>
      <c r="AH1424">
        <f>MONTH(CF[[#This Row],[Fecha]])</f>
        <v>3</v>
      </c>
      <c r="AI1424">
        <f>WEEKNUM(CF[[#This Row],[Fecha]],2)</f>
        <v>9</v>
      </c>
      <c r="AJ1424" s="25">
        <v>43891</v>
      </c>
      <c r="AK1424" t="s">
        <v>110</v>
      </c>
      <c r="AL1424" t="s">
        <v>8</v>
      </c>
      <c r="AM1424" t="s">
        <v>129</v>
      </c>
      <c r="AN1424">
        <v>45</v>
      </c>
      <c r="AO1424">
        <v>31256.52</v>
      </c>
    </row>
    <row r="1425" spans="33:41" x14ac:dyDescent="0.25">
      <c r="AG1425">
        <f>YEAR(CF[[#This Row],[Fecha]])</f>
        <v>2020</v>
      </c>
      <c r="AH1425">
        <f>MONTH(CF[[#This Row],[Fecha]])</f>
        <v>6</v>
      </c>
      <c r="AI1425">
        <f>WEEKNUM(CF[[#This Row],[Fecha]],2)</f>
        <v>23</v>
      </c>
      <c r="AJ1425" s="25">
        <v>43983</v>
      </c>
      <c r="AK1425" t="s">
        <v>110</v>
      </c>
      <c r="AL1425" t="s">
        <v>8</v>
      </c>
      <c r="AM1425" t="s">
        <v>129</v>
      </c>
      <c r="AN1425">
        <v>30</v>
      </c>
      <c r="AO1425">
        <v>11817.17</v>
      </c>
    </row>
    <row r="1426" spans="33:41" x14ac:dyDescent="0.25">
      <c r="AG1426">
        <f>YEAR(CF[[#This Row],[Fecha]])</f>
        <v>2020</v>
      </c>
      <c r="AH1426">
        <f>MONTH(CF[[#This Row],[Fecha]])</f>
        <v>11</v>
      </c>
      <c r="AI1426">
        <f>WEEKNUM(CF[[#This Row],[Fecha]],2)</f>
        <v>44</v>
      </c>
      <c r="AJ1426" s="25">
        <v>44136</v>
      </c>
      <c r="AK1426" t="s">
        <v>110</v>
      </c>
      <c r="AL1426" t="s">
        <v>9</v>
      </c>
      <c r="AM1426" t="s">
        <v>129</v>
      </c>
      <c r="AN1426">
        <v>36</v>
      </c>
      <c r="AO1426">
        <v>12983.59</v>
      </c>
    </row>
    <row r="1427" spans="33:41" x14ac:dyDescent="0.25">
      <c r="AG1427">
        <f>YEAR(CF[[#This Row],[Fecha]])</f>
        <v>2020</v>
      </c>
      <c r="AH1427">
        <f>MONTH(CF[[#This Row],[Fecha]])</f>
        <v>12</v>
      </c>
      <c r="AI1427">
        <f>WEEKNUM(CF[[#This Row],[Fecha]],2)</f>
        <v>49</v>
      </c>
      <c r="AJ1427" s="25">
        <v>44166</v>
      </c>
      <c r="AK1427" t="s">
        <v>110</v>
      </c>
      <c r="AL1427" t="s">
        <v>9</v>
      </c>
      <c r="AM1427" t="s">
        <v>129</v>
      </c>
      <c r="AN1427">
        <v>26</v>
      </c>
      <c r="AO1427">
        <v>6847.2199999999993</v>
      </c>
    </row>
    <row r="1428" spans="33:41" x14ac:dyDescent="0.25">
      <c r="AG1428">
        <f>YEAR(CF[[#This Row],[Fecha]])</f>
        <v>2020</v>
      </c>
      <c r="AH1428">
        <f>MONTH(CF[[#This Row],[Fecha]])</f>
        <v>8</v>
      </c>
      <c r="AI1428">
        <f>WEEKNUM(CF[[#This Row],[Fecha]],2)</f>
        <v>31</v>
      </c>
      <c r="AJ1428" s="25">
        <v>44044</v>
      </c>
      <c r="AK1428" t="s">
        <v>110</v>
      </c>
      <c r="AL1428" t="s">
        <v>9</v>
      </c>
      <c r="AM1428" t="s">
        <v>129</v>
      </c>
      <c r="AN1428">
        <v>18</v>
      </c>
      <c r="AO1428">
        <v>8382.69</v>
      </c>
    </row>
    <row r="1429" spans="33:41" x14ac:dyDescent="0.25">
      <c r="AG1429">
        <f>YEAR(CF[[#This Row],[Fecha]])</f>
        <v>2019</v>
      </c>
      <c r="AH1429">
        <f>MONTH(CF[[#This Row],[Fecha]])</f>
        <v>12</v>
      </c>
      <c r="AI1429">
        <f>WEEKNUM(CF[[#This Row],[Fecha]],2)</f>
        <v>48</v>
      </c>
      <c r="AJ1429" s="25">
        <v>43800</v>
      </c>
      <c r="AK1429" t="s">
        <v>110</v>
      </c>
      <c r="AL1429" t="s">
        <v>9</v>
      </c>
      <c r="AM1429" t="s">
        <v>129</v>
      </c>
      <c r="AN1429">
        <v>5</v>
      </c>
      <c r="AO1429">
        <v>79.78</v>
      </c>
    </row>
    <row r="1430" spans="33:41" x14ac:dyDescent="0.25">
      <c r="AG1430">
        <f>YEAR(CF[[#This Row],[Fecha]])</f>
        <v>2020</v>
      </c>
      <c r="AH1430">
        <f>MONTH(CF[[#This Row],[Fecha]])</f>
        <v>1</v>
      </c>
      <c r="AI1430">
        <f>WEEKNUM(CF[[#This Row],[Fecha]],2)</f>
        <v>1</v>
      </c>
      <c r="AJ1430" s="25">
        <v>43831</v>
      </c>
      <c r="AK1430" t="s">
        <v>110</v>
      </c>
      <c r="AL1430" t="s">
        <v>9</v>
      </c>
      <c r="AM1430" t="s">
        <v>129</v>
      </c>
      <c r="AN1430">
        <v>5</v>
      </c>
      <c r="AO1430">
        <v>802.34</v>
      </c>
    </row>
    <row r="1431" spans="33:41" x14ac:dyDescent="0.25">
      <c r="AG1431">
        <f>YEAR(CF[[#This Row],[Fecha]])</f>
        <v>2020</v>
      </c>
      <c r="AH1431">
        <f>MONTH(CF[[#This Row],[Fecha]])</f>
        <v>9</v>
      </c>
      <c r="AI1431">
        <f>WEEKNUM(CF[[#This Row],[Fecha]],2)</f>
        <v>36</v>
      </c>
      <c r="AJ1431" s="25">
        <v>44075</v>
      </c>
      <c r="AK1431" t="s">
        <v>110</v>
      </c>
      <c r="AL1431" t="s">
        <v>9</v>
      </c>
      <c r="AM1431" t="s">
        <v>129</v>
      </c>
      <c r="AN1431">
        <v>51</v>
      </c>
      <c r="AO1431">
        <v>20240.269999999997</v>
      </c>
    </row>
    <row r="1432" spans="33:41" x14ac:dyDescent="0.25">
      <c r="AG1432">
        <f>YEAR(CF[[#This Row],[Fecha]])</f>
        <v>2020</v>
      </c>
      <c r="AH1432">
        <f>MONTH(CF[[#This Row],[Fecha]])</f>
        <v>10</v>
      </c>
      <c r="AI1432">
        <f>WEEKNUM(CF[[#This Row],[Fecha]],2)</f>
        <v>40</v>
      </c>
      <c r="AJ1432" s="25">
        <v>44105</v>
      </c>
      <c r="AK1432" t="s">
        <v>110</v>
      </c>
      <c r="AL1432" t="s">
        <v>9</v>
      </c>
      <c r="AM1432" t="s">
        <v>129</v>
      </c>
      <c r="AN1432">
        <v>32</v>
      </c>
      <c r="AO1432">
        <v>11801.24</v>
      </c>
    </row>
    <row r="1433" spans="33:41" x14ac:dyDescent="0.25">
      <c r="AG1433">
        <f>YEAR(CF[[#This Row],[Fecha]])</f>
        <v>2020</v>
      </c>
      <c r="AH1433">
        <f>MONTH(CF[[#This Row],[Fecha]])</f>
        <v>11</v>
      </c>
      <c r="AI1433">
        <f>WEEKNUM(CF[[#This Row],[Fecha]],2)</f>
        <v>44</v>
      </c>
      <c r="AJ1433" s="25">
        <v>44136</v>
      </c>
      <c r="AK1433" t="s">
        <v>110</v>
      </c>
      <c r="AL1433" t="s">
        <v>101</v>
      </c>
      <c r="AM1433" t="s">
        <v>129</v>
      </c>
      <c r="AN1433">
        <v>12</v>
      </c>
      <c r="AO1433">
        <v>5096.8900000000003</v>
      </c>
    </row>
    <row r="1434" spans="33:41" x14ac:dyDescent="0.25">
      <c r="AG1434">
        <f>YEAR(CF[[#This Row],[Fecha]])</f>
        <v>2020</v>
      </c>
      <c r="AH1434">
        <f>MONTH(CF[[#This Row],[Fecha]])</f>
        <v>12</v>
      </c>
      <c r="AI1434">
        <f>WEEKNUM(CF[[#This Row],[Fecha]],2)</f>
        <v>49</v>
      </c>
      <c r="AJ1434" s="25">
        <v>44166</v>
      </c>
      <c r="AK1434" t="s">
        <v>110</v>
      </c>
      <c r="AL1434" t="s">
        <v>101</v>
      </c>
      <c r="AM1434" t="s">
        <v>129</v>
      </c>
      <c r="AN1434">
        <v>8</v>
      </c>
      <c r="AO1434">
        <v>1850.96</v>
      </c>
    </row>
    <row r="1435" spans="33:41" x14ac:dyDescent="0.25">
      <c r="AG1435">
        <f>YEAR(CF[[#This Row],[Fecha]])</f>
        <v>2018</v>
      </c>
      <c r="AH1435">
        <f>MONTH(CF[[#This Row],[Fecha]])</f>
        <v>1</v>
      </c>
      <c r="AI1435">
        <f>WEEKNUM(CF[[#This Row],[Fecha]],2)</f>
        <v>1</v>
      </c>
      <c r="AJ1435" s="25">
        <v>43101</v>
      </c>
      <c r="AK1435" t="s">
        <v>111</v>
      </c>
      <c r="AL1435" t="s">
        <v>94</v>
      </c>
      <c r="AM1435" t="s">
        <v>129</v>
      </c>
      <c r="AN1435">
        <v>26</v>
      </c>
      <c r="AO1435">
        <v>5481.4400000000005</v>
      </c>
    </row>
    <row r="1436" spans="33:41" x14ac:dyDescent="0.25">
      <c r="AG1436">
        <f>YEAR(CF[[#This Row],[Fecha]])</f>
        <v>2018</v>
      </c>
      <c r="AH1436">
        <f>MONTH(CF[[#This Row],[Fecha]])</f>
        <v>2</v>
      </c>
      <c r="AI1436">
        <f>WEEKNUM(CF[[#This Row],[Fecha]],2)</f>
        <v>5</v>
      </c>
      <c r="AJ1436" s="25">
        <v>43132</v>
      </c>
      <c r="AK1436" t="s">
        <v>111</v>
      </c>
      <c r="AL1436" t="s">
        <v>94</v>
      </c>
      <c r="AM1436" t="s">
        <v>129</v>
      </c>
      <c r="AN1436">
        <v>15</v>
      </c>
      <c r="AO1436">
        <v>4579.34</v>
      </c>
    </row>
    <row r="1437" spans="33:41" x14ac:dyDescent="0.25">
      <c r="AG1437">
        <f>YEAR(CF[[#This Row],[Fecha]])</f>
        <v>2018</v>
      </c>
      <c r="AH1437">
        <f>MONTH(CF[[#This Row],[Fecha]])</f>
        <v>3</v>
      </c>
      <c r="AI1437">
        <f>WEEKNUM(CF[[#This Row],[Fecha]],2)</f>
        <v>9</v>
      </c>
      <c r="AJ1437" s="25">
        <v>43160</v>
      </c>
      <c r="AK1437" t="s">
        <v>111</v>
      </c>
      <c r="AL1437" t="s">
        <v>94</v>
      </c>
      <c r="AM1437" t="s">
        <v>129</v>
      </c>
      <c r="AN1437">
        <v>15</v>
      </c>
      <c r="AO1437">
        <v>7852.43</v>
      </c>
    </row>
    <row r="1438" spans="33:41" x14ac:dyDescent="0.25">
      <c r="AG1438">
        <f>YEAR(CF[[#This Row],[Fecha]])</f>
        <v>2018</v>
      </c>
      <c r="AH1438">
        <f>MONTH(CF[[#This Row],[Fecha]])</f>
        <v>4</v>
      </c>
      <c r="AI1438">
        <f>WEEKNUM(CF[[#This Row],[Fecha]],2)</f>
        <v>13</v>
      </c>
      <c r="AJ1438" s="25">
        <v>43191</v>
      </c>
      <c r="AK1438" t="s">
        <v>111</v>
      </c>
      <c r="AL1438" t="s">
        <v>94</v>
      </c>
      <c r="AM1438" t="s">
        <v>129</v>
      </c>
      <c r="AN1438">
        <v>25</v>
      </c>
      <c r="AO1438">
        <v>10730.75</v>
      </c>
    </row>
    <row r="1439" spans="33:41" x14ac:dyDescent="0.25">
      <c r="AG1439">
        <f>YEAR(CF[[#This Row],[Fecha]])</f>
        <v>2018</v>
      </c>
      <c r="AH1439">
        <f>MONTH(CF[[#This Row],[Fecha]])</f>
        <v>5</v>
      </c>
      <c r="AI1439">
        <f>WEEKNUM(CF[[#This Row],[Fecha]],2)</f>
        <v>18</v>
      </c>
      <c r="AJ1439" s="25">
        <v>43221</v>
      </c>
      <c r="AK1439" t="s">
        <v>111</v>
      </c>
      <c r="AL1439" t="s">
        <v>94</v>
      </c>
      <c r="AM1439" t="s">
        <v>129</v>
      </c>
      <c r="AN1439">
        <v>18</v>
      </c>
      <c r="AO1439">
        <v>9535.74</v>
      </c>
    </row>
    <row r="1440" spans="33:41" x14ac:dyDescent="0.25">
      <c r="AG1440">
        <f>YEAR(CF[[#This Row],[Fecha]])</f>
        <v>2018</v>
      </c>
      <c r="AH1440">
        <f>MONTH(CF[[#This Row],[Fecha]])</f>
        <v>6</v>
      </c>
      <c r="AI1440">
        <f>WEEKNUM(CF[[#This Row],[Fecha]],2)</f>
        <v>22</v>
      </c>
      <c r="AJ1440" s="25">
        <v>43252</v>
      </c>
      <c r="AK1440" t="s">
        <v>111</v>
      </c>
      <c r="AL1440" t="s">
        <v>94</v>
      </c>
      <c r="AM1440" t="s">
        <v>129</v>
      </c>
      <c r="AN1440">
        <v>12</v>
      </c>
      <c r="AO1440">
        <v>5894.26</v>
      </c>
    </row>
    <row r="1441" spans="33:41" x14ac:dyDescent="0.25">
      <c r="AG1441">
        <f>YEAR(CF[[#This Row],[Fecha]])</f>
        <v>2018</v>
      </c>
      <c r="AH1441">
        <f>MONTH(CF[[#This Row],[Fecha]])</f>
        <v>7</v>
      </c>
      <c r="AI1441">
        <f>WEEKNUM(CF[[#This Row],[Fecha]],2)</f>
        <v>26</v>
      </c>
      <c r="AJ1441" s="25">
        <v>43282</v>
      </c>
      <c r="AK1441" t="s">
        <v>111</v>
      </c>
      <c r="AL1441" t="s">
        <v>94</v>
      </c>
      <c r="AM1441" t="s">
        <v>129</v>
      </c>
      <c r="AN1441">
        <v>22</v>
      </c>
      <c r="AO1441">
        <v>8939.42</v>
      </c>
    </row>
    <row r="1442" spans="33:41" x14ac:dyDescent="0.25">
      <c r="AG1442">
        <f>YEAR(CF[[#This Row],[Fecha]])</f>
        <v>2018</v>
      </c>
      <c r="AH1442">
        <f>MONTH(CF[[#This Row],[Fecha]])</f>
        <v>8</v>
      </c>
      <c r="AI1442">
        <f>WEEKNUM(CF[[#This Row],[Fecha]],2)</f>
        <v>31</v>
      </c>
      <c r="AJ1442" s="25">
        <v>43313</v>
      </c>
      <c r="AK1442" t="s">
        <v>111</v>
      </c>
      <c r="AL1442" t="s">
        <v>94</v>
      </c>
      <c r="AM1442" t="s">
        <v>129</v>
      </c>
      <c r="AN1442">
        <v>25</v>
      </c>
      <c r="AO1442">
        <v>14127.849999999999</v>
      </c>
    </row>
    <row r="1443" spans="33:41" x14ac:dyDescent="0.25">
      <c r="AG1443">
        <f>YEAR(CF[[#This Row],[Fecha]])</f>
        <v>2018</v>
      </c>
      <c r="AH1443">
        <f>MONTH(CF[[#This Row],[Fecha]])</f>
        <v>9</v>
      </c>
      <c r="AI1443">
        <f>WEEKNUM(CF[[#This Row],[Fecha]],2)</f>
        <v>35</v>
      </c>
      <c r="AJ1443" s="25">
        <v>43344</v>
      </c>
      <c r="AK1443" t="s">
        <v>111</v>
      </c>
      <c r="AL1443" t="s">
        <v>94</v>
      </c>
      <c r="AM1443" t="s">
        <v>129</v>
      </c>
      <c r="AN1443">
        <v>22</v>
      </c>
      <c r="AO1443">
        <v>9696.81</v>
      </c>
    </row>
    <row r="1444" spans="33:41" x14ac:dyDescent="0.25">
      <c r="AG1444">
        <f>YEAR(CF[[#This Row],[Fecha]])</f>
        <v>2018</v>
      </c>
      <c r="AH1444">
        <f>MONTH(CF[[#This Row],[Fecha]])</f>
        <v>10</v>
      </c>
      <c r="AI1444">
        <f>WEEKNUM(CF[[#This Row],[Fecha]],2)</f>
        <v>40</v>
      </c>
      <c r="AJ1444" s="25">
        <v>43374</v>
      </c>
      <c r="AK1444" t="s">
        <v>111</v>
      </c>
      <c r="AL1444" t="s">
        <v>94</v>
      </c>
      <c r="AM1444" t="s">
        <v>129</v>
      </c>
      <c r="AN1444">
        <v>27</v>
      </c>
      <c r="AO1444">
        <v>12815.910000000002</v>
      </c>
    </row>
    <row r="1445" spans="33:41" x14ac:dyDescent="0.25">
      <c r="AG1445">
        <f>YEAR(CF[[#This Row],[Fecha]])</f>
        <v>2018</v>
      </c>
      <c r="AH1445">
        <f>MONTH(CF[[#This Row],[Fecha]])</f>
        <v>1</v>
      </c>
      <c r="AI1445">
        <f>WEEKNUM(CF[[#This Row],[Fecha]],2)</f>
        <v>1</v>
      </c>
      <c r="AJ1445" s="25">
        <v>43101</v>
      </c>
      <c r="AK1445" t="s">
        <v>111</v>
      </c>
      <c r="AL1445" t="s">
        <v>8</v>
      </c>
      <c r="AM1445" t="s">
        <v>129</v>
      </c>
      <c r="AN1445">
        <v>55</v>
      </c>
      <c r="AO1445">
        <v>10181.419999999998</v>
      </c>
    </row>
    <row r="1446" spans="33:41" x14ac:dyDescent="0.25">
      <c r="AG1446">
        <f>YEAR(CF[[#This Row],[Fecha]])</f>
        <v>2018</v>
      </c>
      <c r="AH1446">
        <f>MONTH(CF[[#This Row],[Fecha]])</f>
        <v>5</v>
      </c>
      <c r="AI1446">
        <f>WEEKNUM(CF[[#This Row],[Fecha]],2)</f>
        <v>18</v>
      </c>
      <c r="AJ1446" s="25">
        <v>43221</v>
      </c>
      <c r="AK1446" t="s">
        <v>111</v>
      </c>
      <c r="AL1446" t="s">
        <v>8</v>
      </c>
      <c r="AM1446" t="s">
        <v>129</v>
      </c>
      <c r="AN1446">
        <v>61</v>
      </c>
      <c r="AO1446">
        <v>36100.75</v>
      </c>
    </row>
    <row r="1447" spans="33:41" x14ac:dyDescent="0.25">
      <c r="AG1447">
        <f>YEAR(CF[[#This Row],[Fecha]])</f>
        <v>2018</v>
      </c>
      <c r="AH1447">
        <f>MONTH(CF[[#This Row],[Fecha]])</f>
        <v>8</v>
      </c>
      <c r="AI1447">
        <f>WEEKNUM(CF[[#This Row],[Fecha]],2)</f>
        <v>31</v>
      </c>
      <c r="AJ1447" s="25">
        <v>43313</v>
      </c>
      <c r="AK1447" t="s">
        <v>111</v>
      </c>
      <c r="AL1447" t="s">
        <v>8</v>
      </c>
      <c r="AM1447" t="s">
        <v>129</v>
      </c>
      <c r="AN1447">
        <v>65</v>
      </c>
      <c r="AO1447">
        <v>37645.319999999992</v>
      </c>
    </row>
    <row r="1448" spans="33:41" x14ac:dyDescent="0.25">
      <c r="AG1448">
        <f>YEAR(CF[[#This Row],[Fecha]])</f>
        <v>2018</v>
      </c>
      <c r="AH1448">
        <f>MONTH(CF[[#This Row],[Fecha]])</f>
        <v>9</v>
      </c>
      <c r="AI1448">
        <f>WEEKNUM(CF[[#This Row],[Fecha]],2)</f>
        <v>35</v>
      </c>
      <c r="AJ1448" s="25">
        <v>43344</v>
      </c>
      <c r="AK1448" t="s">
        <v>111</v>
      </c>
      <c r="AL1448" t="s">
        <v>8</v>
      </c>
      <c r="AM1448" t="s">
        <v>129</v>
      </c>
      <c r="AN1448">
        <v>34</v>
      </c>
      <c r="AO1448">
        <v>15474.12</v>
      </c>
    </row>
    <row r="1449" spans="33:41" x14ac:dyDescent="0.25">
      <c r="AG1449">
        <f>YEAR(CF[[#This Row],[Fecha]])</f>
        <v>2018</v>
      </c>
      <c r="AH1449">
        <f>MONTH(CF[[#This Row],[Fecha]])</f>
        <v>2</v>
      </c>
      <c r="AI1449">
        <f>WEEKNUM(CF[[#This Row],[Fecha]],2)</f>
        <v>5</v>
      </c>
      <c r="AJ1449" s="25">
        <v>43132</v>
      </c>
      <c r="AK1449" t="s">
        <v>111</v>
      </c>
      <c r="AL1449" t="s">
        <v>8</v>
      </c>
      <c r="AM1449" t="s">
        <v>129</v>
      </c>
      <c r="AN1449">
        <v>42.05</v>
      </c>
      <c r="AO1449">
        <v>12515.280000000002</v>
      </c>
    </row>
    <row r="1450" spans="33:41" x14ac:dyDescent="0.25">
      <c r="AG1450">
        <f>YEAR(CF[[#This Row],[Fecha]])</f>
        <v>2018</v>
      </c>
      <c r="AH1450">
        <f>MONTH(CF[[#This Row],[Fecha]])</f>
        <v>6</v>
      </c>
      <c r="AI1450">
        <f>WEEKNUM(CF[[#This Row],[Fecha]],2)</f>
        <v>22</v>
      </c>
      <c r="AJ1450" s="25">
        <v>43252</v>
      </c>
      <c r="AK1450" t="s">
        <v>111</v>
      </c>
      <c r="AL1450" t="s">
        <v>8</v>
      </c>
      <c r="AM1450" t="s">
        <v>129</v>
      </c>
      <c r="AN1450">
        <v>50</v>
      </c>
      <c r="AO1450">
        <v>26071.37</v>
      </c>
    </row>
    <row r="1451" spans="33:41" x14ac:dyDescent="0.25">
      <c r="AG1451">
        <f>YEAR(CF[[#This Row],[Fecha]])</f>
        <v>2018</v>
      </c>
      <c r="AH1451">
        <f>MONTH(CF[[#This Row],[Fecha]])</f>
        <v>10</v>
      </c>
      <c r="AI1451">
        <f>WEEKNUM(CF[[#This Row],[Fecha]],2)</f>
        <v>40</v>
      </c>
      <c r="AJ1451" s="25">
        <v>43374</v>
      </c>
      <c r="AK1451" t="s">
        <v>111</v>
      </c>
      <c r="AL1451" t="s">
        <v>8</v>
      </c>
      <c r="AM1451" t="s">
        <v>129</v>
      </c>
      <c r="AN1451">
        <v>61</v>
      </c>
      <c r="AO1451">
        <v>24920.429999999997</v>
      </c>
    </row>
    <row r="1452" spans="33:41" x14ac:dyDescent="0.25">
      <c r="AG1452">
        <f>YEAR(CF[[#This Row],[Fecha]])</f>
        <v>2018</v>
      </c>
      <c r="AH1452">
        <f>MONTH(CF[[#This Row],[Fecha]])</f>
        <v>4</v>
      </c>
      <c r="AI1452">
        <f>WEEKNUM(CF[[#This Row],[Fecha]],2)</f>
        <v>13</v>
      </c>
      <c r="AJ1452" s="25">
        <v>43191</v>
      </c>
      <c r="AK1452" t="s">
        <v>111</v>
      </c>
      <c r="AL1452" t="s">
        <v>8</v>
      </c>
      <c r="AM1452" t="s">
        <v>129</v>
      </c>
      <c r="AN1452">
        <v>43</v>
      </c>
      <c r="AO1452">
        <v>23058.160000000003</v>
      </c>
    </row>
    <row r="1453" spans="33:41" x14ac:dyDescent="0.25">
      <c r="AG1453">
        <f>YEAR(CF[[#This Row],[Fecha]])</f>
        <v>2018</v>
      </c>
      <c r="AH1453">
        <f>MONTH(CF[[#This Row],[Fecha]])</f>
        <v>7</v>
      </c>
      <c r="AI1453">
        <f>WEEKNUM(CF[[#This Row],[Fecha]],2)</f>
        <v>26</v>
      </c>
      <c r="AJ1453" s="25">
        <v>43282</v>
      </c>
      <c r="AK1453" t="s">
        <v>111</v>
      </c>
      <c r="AL1453" t="s">
        <v>8</v>
      </c>
      <c r="AM1453" t="s">
        <v>129</v>
      </c>
      <c r="AN1453">
        <v>65</v>
      </c>
      <c r="AO1453">
        <v>27591.95</v>
      </c>
    </row>
    <row r="1454" spans="33:41" x14ac:dyDescent="0.25">
      <c r="AG1454">
        <f>YEAR(CF[[#This Row],[Fecha]])</f>
        <v>2018</v>
      </c>
      <c r="AH1454">
        <f>MONTH(CF[[#This Row],[Fecha]])</f>
        <v>3</v>
      </c>
      <c r="AI1454">
        <f>WEEKNUM(CF[[#This Row],[Fecha]],2)</f>
        <v>9</v>
      </c>
      <c r="AJ1454" s="25">
        <v>43160</v>
      </c>
      <c r="AK1454" t="s">
        <v>111</v>
      </c>
      <c r="AL1454" t="s">
        <v>8</v>
      </c>
      <c r="AM1454" t="s">
        <v>129</v>
      </c>
      <c r="AN1454">
        <v>31</v>
      </c>
      <c r="AO1454">
        <v>16323.29</v>
      </c>
    </row>
    <row r="1455" spans="33:41" x14ac:dyDescent="0.25">
      <c r="AG1455">
        <f>YEAR(CF[[#This Row],[Fecha]])</f>
        <v>2018</v>
      </c>
      <c r="AH1455">
        <f>MONTH(CF[[#This Row],[Fecha]])</f>
        <v>11</v>
      </c>
      <c r="AI1455">
        <f>WEEKNUM(CF[[#This Row],[Fecha]],2)</f>
        <v>44</v>
      </c>
      <c r="AJ1455" s="25">
        <v>43405</v>
      </c>
      <c r="AK1455" t="s">
        <v>111</v>
      </c>
      <c r="AL1455" t="s">
        <v>94</v>
      </c>
      <c r="AM1455" t="s">
        <v>129</v>
      </c>
      <c r="AN1455">
        <v>25</v>
      </c>
      <c r="AO1455">
        <v>12252.6</v>
      </c>
    </row>
    <row r="1456" spans="33:41" x14ac:dyDescent="0.25">
      <c r="AG1456">
        <f>YEAR(CF[[#This Row],[Fecha]])</f>
        <v>2018</v>
      </c>
      <c r="AH1456">
        <f>MONTH(CF[[#This Row],[Fecha]])</f>
        <v>12</v>
      </c>
      <c r="AI1456">
        <f>WEEKNUM(CF[[#This Row],[Fecha]],2)</f>
        <v>48</v>
      </c>
      <c r="AJ1456" s="25">
        <v>43435</v>
      </c>
      <c r="AK1456" t="s">
        <v>111</v>
      </c>
      <c r="AL1456" t="s">
        <v>94</v>
      </c>
      <c r="AM1456" t="s">
        <v>129</v>
      </c>
      <c r="AN1456">
        <v>33</v>
      </c>
      <c r="AO1456">
        <v>13987.23</v>
      </c>
    </row>
    <row r="1457" spans="33:41" x14ac:dyDescent="0.25">
      <c r="AG1457">
        <f>YEAR(CF[[#This Row],[Fecha]])</f>
        <v>2019</v>
      </c>
      <c r="AH1457">
        <f>MONTH(CF[[#This Row],[Fecha]])</f>
        <v>1</v>
      </c>
      <c r="AI1457">
        <f>WEEKNUM(CF[[#This Row],[Fecha]],2)</f>
        <v>1</v>
      </c>
      <c r="AJ1457" s="25">
        <v>43466</v>
      </c>
      <c r="AK1457" t="s">
        <v>111</v>
      </c>
      <c r="AL1457" t="s">
        <v>94</v>
      </c>
      <c r="AM1457" t="s">
        <v>129</v>
      </c>
      <c r="AN1457">
        <v>19</v>
      </c>
      <c r="AO1457">
        <v>7189.1399999999994</v>
      </c>
    </row>
    <row r="1458" spans="33:41" x14ac:dyDescent="0.25">
      <c r="AG1458">
        <f>YEAR(CF[[#This Row],[Fecha]])</f>
        <v>2019</v>
      </c>
      <c r="AH1458">
        <f>MONTH(CF[[#This Row],[Fecha]])</f>
        <v>2</v>
      </c>
      <c r="AI1458">
        <f>WEEKNUM(CF[[#This Row],[Fecha]],2)</f>
        <v>5</v>
      </c>
      <c r="AJ1458" s="25">
        <v>43497</v>
      </c>
      <c r="AK1458" t="s">
        <v>111</v>
      </c>
      <c r="AL1458" t="s">
        <v>94</v>
      </c>
      <c r="AM1458" t="s">
        <v>129</v>
      </c>
      <c r="AN1458">
        <v>15</v>
      </c>
      <c r="AO1458">
        <v>5713.34</v>
      </c>
    </row>
    <row r="1459" spans="33:41" x14ac:dyDescent="0.25">
      <c r="AG1459">
        <f>YEAR(CF[[#This Row],[Fecha]])</f>
        <v>2019</v>
      </c>
      <c r="AH1459">
        <f>MONTH(CF[[#This Row],[Fecha]])</f>
        <v>3</v>
      </c>
      <c r="AI1459">
        <f>WEEKNUM(CF[[#This Row],[Fecha]],2)</f>
        <v>9</v>
      </c>
      <c r="AJ1459" s="25">
        <v>43525</v>
      </c>
      <c r="AK1459" t="s">
        <v>111</v>
      </c>
      <c r="AL1459" t="s">
        <v>94</v>
      </c>
      <c r="AM1459" t="s">
        <v>129</v>
      </c>
      <c r="AN1459">
        <v>19</v>
      </c>
      <c r="AO1459">
        <v>5779.56</v>
      </c>
    </row>
    <row r="1460" spans="33:41" x14ac:dyDescent="0.25">
      <c r="AG1460">
        <f>YEAR(CF[[#This Row],[Fecha]])</f>
        <v>2019</v>
      </c>
      <c r="AH1460">
        <f>MONTH(CF[[#This Row],[Fecha]])</f>
        <v>4</v>
      </c>
      <c r="AI1460">
        <f>WEEKNUM(CF[[#This Row],[Fecha]],2)</f>
        <v>14</v>
      </c>
      <c r="AJ1460" s="25">
        <v>43556</v>
      </c>
      <c r="AK1460" t="s">
        <v>111</v>
      </c>
      <c r="AL1460" t="s">
        <v>94</v>
      </c>
      <c r="AM1460" t="s">
        <v>129</v>
      </c>
      <c r="AN1460">
        <v>26</v>
      </c>
      <c r="AO1460">
        <v>9631.48</v>
      </c>
    </row>
    <row r="1461" spans="33:41" x14ac:dyDescent="0.25">
      <c r="AG1461">
        <f>YEAR(CF[[#This Row],[Fecha]])</f>
        <v>2019</v>
      </c>
      <c r="AH1461">
        <f>MONTH(CF[[#This Row],[Fecha]])</f>
        <v>5</v>
      </c>
      <c r="AI1461">
        <f>WEEKNUM(CF[[#This Row],[Fecha]],2)</f>
        <v>18</v>
      </c>
      <c r="AJ1461" s="25">
        <v>43586</v>
      </c>
      <c r="AK1461" t="s">
        <v>111</v>
      </c>
      <c r="AL1461" t="s">
        <v>94</v>
      </c>
      <c r="AM1461" t="s">
        <v>129</v>
      </c>
      <c r="AN1461">
        <v>27</v>
      </c>
      <c r="AO1461">
        <v>17891.009999999998</v>
      </c>
    </row>
    <row r="1462" spans="33:41" x14ac:dyDescent="0.25">
      <c r="AG1462">
        <f>YEAR(CF[[#This Row],[Fecha]])</f>
        <v>2019</v>
      </c>
      <c r="AH1462">
        <f>MONTH(CF[[#This Row],[Fecha]])</f>
        <v>6</v>
      </c>
      <c r="AI1462">
        <f>WEEKNUM(CF[[#This Row],[Fecha]],2)</f>
        <v>22</v>
      </c>
      <c r="AJ1462" s="25">
        <v>43617</v>
      </c>
      <c r="AK1462" t="s">
        <v>111</v>
      </c>
      <c r="AL1462" t="s">
        <v>94</v>
      </c>
      <c r="AM1462" t="s">
        <v>129</v>
      </c>
      <c r="AN1462">
        <v>22</v>
      </c>
      <c r="AO1462">
        <v>9262.67</v>
      </c>
    </row>
    <row r="1463" spans="33:41" x14ac:dyDescent="0.25">
      <c r="AG1463">
        <f>YEAR(CF[[#This Row],[Fecha]])</f>
        <v>2019</v>
      </c>
      <c r="AH1463">
        <f>MONTH(CF[[#This Row],[Fecha]])</f>
        <v>7</v>
      </c>
      <c r="AI1463">
        <f>WEEKNUM(CF[[#This Row],[Fecha]],2)</f>
        <v>27</v>
      </c>
      <c r="AJ1463" s="25">
        <v>43647</v>
      </c>
      <c r="AK1463" t="s">
        <v>111</v>
      </c>
      <c r="AL1463" t="s">
        <v>94</v>
      </c>
      <c r="AM1463" t="s">
        <v>129</v>
      </c>
      <c r="AN1463">
        <v>26</v>
      </c>
      <c r="AO1463">
        <v>13323.29</v>
      </c>
    </row>
    <row r="1464" spans="33:41" x14ac:dyDescent="0.25">
      <c r="AG1464">
        <f>YEAR(CF[[#This Row],[Fecha]])</f>
        <v>2019</v>
      </c>
      <c r="AH1464">
        <f>MONTH(CF[[#This Row],[Fecha]])</f>
        <v>8</v>
      </c>
      <c r="AI1464">
        <f>WEEKNUM(CF[[#This Row],[Fecha]],2)</f>
        <v>31</v>
      </c>
      <c r="AJ1464" s="25">
        <v>43678</v>
      </c>
      <c r="AK1464" t="s">
        <v>111</v>
      </c>
      <c r="AL1464" t="s">
        <v>94</v>
      </c>
      <c r="AM1464" t="s">
        <v>129</v>
      </c>
      <c r="AN1464">
        <v>9</v>
      </c>
      <c r="AO1464">
        <v>3424.9</v>
      </c>
    </row>
    <row r="1465" spans="33:41" x14ac:dyDescent="0.25">
      <c r="AG1465">
        <f>YEAR(CF[[#This Row],[Fecha]])</f>
        <v>2019</v>
      </c>
      <c r="AH1465">
        <f>MONTH(CF[[#This Row],[Fecha]])</f>
        <v>9</v>
      </c>
      <c r="AI1465">
        <f>WEEKNUM(CF[[#This Row],[Fecha]],2)</f>
        <v>35</v>
      </c>
      <c r="AJ1465" s="25">
        <v>43709</v>
      </c>
      <c r="AK1465" t="s">
        <v>111</v>
      </c>
      <c r="AL1465" t="s">
        <v>94</v>
      </c>
      <c r="AM1465" t="s">
        <v>129</v>
      </c>
      <c r="AN1465">
        <v>17</v>
      </c>
      <c r="AO1465">
        <v>5181.7299999999996</v>
      </c>
    </row>
    <row r="1466" spans="33:41" x14ac:dyDescent="0.25">
      <c r="AG1466">
        <f>YEAR(CF[[#This Row],[Fecha]])</f>
        <v>2019</v>
      </c>
      <c r="AH1466">
        <f>MONTH(CF[[#This Row],[Fecha]])</f>
        <v>10</v>
      </c>
      <c r="AI1466">
        <f>WEEKNUM(CF[[#This Row],[Fecha]],2)</f>
        <v>40</v>
      </c>
      <c r="AJ1466" s="25">
        <v>43739</v>
      </c>
      <c r="AK1466" t="s">
        <v>111</v>
      </c>
      <c r="AL1466" t="s">
        <v>94</v>
      </c>
      <c r="AM1466" t="s">
        <v>129</v>
      </c>
      <c r="AN1466">
        <v>21</v>
      </c>
      <c r="AO1466">
        <v>5084.29</v>
      </c>
    </row>
    <row r="1467" spans="33:41" x14ac:dyDescent="0.25">
      <c r="AG1467">
        <f>YEAR(CF[[#This Row],[Fecha]])</f>
        <v>2019</v>
      </c>
      <c r="AH1467">
        <f>MONTH(CF[[#This Row],[Fecha]])</f>
        <v>11</v>
      </c>
      <c r="AI1467">
        <f>WEEKNUM(CF[[#This Row],[Fecha]],2)</f>
        <v>44</v>
      </c>
      <c r="AJ1467" s="25">
        <v>43770</v>
      </c>
      <c r="AK1467" t="s">
        <v>111</v>
      </c>
      <c r="AL1467" t="s">
        <v>94</v>
      </c>
      <c r="AM1467" t="s">
        <v>129</v>
      </c>
      <c r="AN1467">
        <v>30</v>
      </c>
      <c r="AO1467">
        <v>10127.310000000001</v>
      </c>
    </row>
    <row r="1468" spans="33:41" x14ac:dyDescent="0.25">
      <c r="AG1468">
        <f>YEAR(CF[[#This Row],[Fecha]])</f>
        <v>2019</v>
      </c>
      <c r="AH1468">
        <f>MONTH(CF[[#This Row],[Fecha]])</f>
        <v>12</v>
      </c>
      <c r="AI1468">
        <f>WEEKNUM(CF[[#This Row],[Fecha]],2)</f>
        <v>48</v>
      </c>
      <c r="AJ1468" s="25">
        <v>43800</v>
      </c>
      <c r="AK1468" t="s">
        <v>111</v>
      </c>
      <c r="AL1468" t="s">
        <v>94</v>
      </c>
      <c r="AM1468" t="s">
        <v>129</v>
      </c>
      <c r="AN1468">
        <v>27</v>
      </c>
      <c r="AO1468">
        <v>3569.8100000000004</v>
      </c>
    </row>
    <row r="1469" spans="33:41" x14ac:dyDescent="0.25">
      <c r="AG1469">
        <f>YEAR(CF[[#This Row],[Fecha]])</f>
        <v>2020</v>
      </c>
      <c r="AH1469">
        <f>MONTH(CF[[#This Row],[Fecha]])</f>
        <v>1</v>
      </c>
      <c r="AI1469">
        <f>WEEKNUM(CF[[#This Row],[Fecha]],2)</f>
        <v>1</v>
      </c>
      <c r="AJ1469" s="25">
        <v>43831</v>
      </c>
      <c r="AK1469" t="s">
        <v>111</v>
      </c>
      <c r="AL1469" t="s">
        <v>94</v>
      </c>
      <c r="AM1469" t="s">
        <v>129</v>
      </c>
      <c r="AN1469">
        <v>36</v>
      </c>
      <c r="AO1469">
        <v>3001.29</v>
      </c>
    </row>
    <row r="1470" spans="33:41" x14ac:dyDescent="0.25">
      <c r="AG1470">
        <f>YEAR(CF[[#This Row],[Fecha]])</f>
        <v>2020</v>
      </c>
      <c r="AH1470">
        <f>MONTH(CF[[#This Row],[Fecha]])</f>
        <v>2</v>
      </c>
      <c r="AI1470">
        <f>WEEKNUM(CF[[#This Row],[Fecha]],2)</f>
        <v>5</v>
      </c>
      <c r="AJ1470" s="25">
        <v>43862</v>
      </c>
      <c r="AK1470" t="s">
        <v>111</v>
      </c>
      <c r="AL1470" t="s">
        <v>94</v>
      </c>
      <c r="AM1470" t="s">
        <v>129</v>
      </c>
      <c r="AN1470">
        <v>32</v>
      </c>
      <c r="AO1470">
        <v>7140.5000000000009</v>
      </c>
    </row>
    <row r="1471" spans="33:41" x14ac:dyDescent="0.25">
      <c r="AG1471">
        <f>YEAR(CF[[#This Row],[Fecha]])</f>
        <v>2020</v>
      </c>
      <c r="AH1471">
        <f>MONTH(CF[[#This Row],[Fecha]])</f>
        <v>3</v>
      </c>
      <c r="AI1471">
        <f>WEEKNUM(CF[[#This Row],[Fecha]],2)</f>
        <v>9</v>
      </c>
      <c r="AJ1471" s="25">
        <v>43891</v>
      </c>
      <c r="AK1471" t="s">
        <v>111</v>
      </c>
      <c r="AL1471" t="s">
        <v>94</v>
      </c>
      <c r="AM1471" t="s">
        <v>129</v>
      </c>
      <c r="AN1471">
        <v>32</v>
      </c>
      <c r="AO1471">
        <v>8045.3399999999992</v>
      </c>
    </row>
    <row r="1472" spans="33:41" x14ac:dyDescent="0.25">
      <c r="AG1472">
        <f>YEAR(CF[[#This Row],[Fecha]])</f>
        <v>2020</v>
      </c>
      <c r="AH1472">
        <f>MONTH(CF[[#This Row],[Fecha]])</f>
        <v>4</v>
      </c>
      <c r="AI1472">
        <f>WEEKNUM(CF[[#This Row],[Fecha]],2)</f>
        <v>14</v>
      </c>
      <c r="AJ1472" s="25">
        <v>43922</v>
      </c>
      <c r="AK1472" t="s">
        <v>111</v>
      </c>
      <c r="AL1472" t="s">
        <v>94</v>
      </c>
      <c r="AM1472" t="s">
        <v>129</v>
      </c>
      <c r="AN1472">
        <v>23</v>
      </c>
      <c r="AO1472">
        <v>7446.96</v>
      </c>
    </row>
    <row r="1473" spans="33:41" x14ac:dyDescent="0.25">
      <c r="AG1473">
        <f>YEAR(CF[[#This Row],[Fecha]])</f>
        <v>2020</v>
      </c>
      <c r="AH1473">
        <f>MONTH(CF[[#This Row],[Fecha]])</f>
        <v>5</v>
      </c>
      <c r="AI1473">
        <f>WEEKNUM(CF[[#This Row],[Fecha]],2)</f>
        <v>18</v>
      </c>
      <c r="AJ1473" s="25">
        <v>43952</v>
      </c>
      <c r="AK1473" t="s">
        <v>111</v>
      </c>
      <c r="AL1473" t="s">
        <v>94</v>
      </c>
      <c r="AM1473" t="s">
        <v>129</v>
      </c>
      <c r="AN1473">
        <v>25</v>
      </c>
      <c r="AO1473">
        <v>9932.42</v>
      </c>
    </row>
    <row r="1474" spans="33:41" x14ac:dyDescent="0.25">
      <c r="AG1474">
        <f>YEAR(CF[[#This Row],[Fecha]])</f>
        <v>2020</v>
      </c>
      <c r="AH1474">
        <f>MONTH(CF[[#This Row],[Fecha]])</f>
        <v>6</v>
      </c>
      <c r="AI1474">
        <f>WEEKNUM(CF[[#This Row],[Fecha]],2)</f>
        <v>23</v>
      </c>
      <c r="AJ1474" s="25">
        <v>43983</v>
      </c>
      <c r="AK1474" t="s">
        <v>111</v>
      </c>
      <c r="AL1474" t="s">
        <v>94</v>
      </c>
      <c r="AM1474" t="s">
        <v>129</v>
      </c>
      <c r="AN1474">
        <v>29</v>
      </c>
      <c r="AO1474">
        <v>9850.8499999999985</v>
      </c>
    </row>
    <row r="1475" spans="33:41" x14ac:dyDescent="0.25">
      <c r="AG1475">
        <f>YEAR(CF[[#This Row],[Fecha]])</f>
        <v>2020</v>
      </c>
      <c r="AH1475">
        <f>MONTH(CF[[#This Row],[Fecha]])</f>
        <v>7</v>
      </c>
      <c r="AI1475">
        <f>WEEKNUM(CF[[#This Row],[Fecha]],2)</f>
        <v>27</v>
      </c>
      <c r="AJ1475" s="25">
        <v>44013</v>
      </c>
      <c r="AK1475" t="s">
        <v>111</v>
      </c>
      <c r="AL1475" t="s">
        <v>94</v>
      </c>
      <c r="AM1475" t="s">
        <v>129</v>
      </c>
      <c r="AN1475">
        <v>16</v>
      </c>
      <c r="AO1475">
        <v>3115.65</v>
      </c>
    </row>
    <row r="1476" spans="33:41" x14ac:dyDescent="0.25">
      <c r="AG1476">
        <f>YEAR(CF[[#This Row],[Fecha]])</f>
        <v>2020</v>
      </c>
      <c r="AH1476">
        <f>MONTH(CF[[#This Row],[Fecha]])</f>
        <v>8</v>
      </c>
      <c r="AI1476">
        <f>WEEKNUM(CF[[#This Row],[Fecha]],2)</f>
        <v>31</v>
      </c>
      <c r="AJ1476" s="25">
        <v>44044</v>
      </c>
      <c r="AK1476" t="s">
        <v>111</v>
      </c>
      <c r="AL1476" t="s">
        <v>94</v>
      </c>
      <c r="AM1476" t="s">
        <v>129</v>
      </c>
      <c r="AN1476">
        <v>19</v>
      </c>
      <c r="AO1476">
        <v>3917.12</v>
      </c>
    </row>
    <row r="1477" spans="33:41" x14ac:dyDescent="0.25">
      <c r="AG1477">
        <f>YEAR(CF[[#This Row],[Fecha]])</f>
        <v>2020</v>
      </c>
      <c r="AH1477">
        <f>MONTH(CF[[#This Row],[Fecha]])</f>
        <v>9</v>
      </c>
      <c r="AI1477">
        <f>WEEKNUM(CF[[#This Row],[Fecha]],2)</f>
        <v>36</v>
      </c>
      <c r="AJ1477" s="25">
        <v>44075</v>
      </c>
      <c r="AK1477" t="s">
        <v>111</v>
      </c>
      <c r="AL1477" t="s">
        <v>94</v>
      </c>
      <c r="AM1477" t="s">
        <v>129</v>
      </c>
      <c r="AN1477">
        <v>24</v>
      </c>
      <c r="AO1477">
        <v>3855.1799999999994</v>
      </c>
    </row>
    <row r="1478" spans="33:41" x14ac:dyDescent="0.25">
      <c r="AG1478">
        <f>YEAR(CF[[#This Row],[Fecha]])</f>
        <v>2020</v>
      </c>
      <c r="AH1478">
        <f>MONTH(CF[[#This Row],[Fecha]])</f>
        <v>10</v>
      </c>
      <c r="AI1478">
        <f>WEEKNUM(CF[[#This Row],[Fecha]],2)</f>
        <v>40</v>
      </c>
      <c r="AJ1478" s="25">
        <v>44105</v>
      </c>
      <c r="AK1478" t="s">
        <v>111</v>
      </c>
      <c r="AL1478" t="s">
        <v>94</v>
      </c>
      <c r="AM1478" t="s">
        <v>129</v>
      </c>
      <c r="AN1478">
        <v>23</v>
      </c>
      <c r="AO1478">
        <v>8062.56</v>
      </c>
    </row>
    <row r="1479" spans="33:41" x14ac:dyDescent="0.25">
      <c r="AG1479">
        <f>YEAR(CF[[#This Row],[Fecha]])</f>
        <v>2020</v>
      </c>
      <c r="AH1479">
        <f>MONTH(CF[[#This Row],[Fecha]])</f>
        <v>11</v>
      </c>
      <c r="AI1479">
        <f>WEEKNUM(CF[[#This Row],[Fecha]],2)</f>
        <v>44</v>
      </c>
      <c r="AJ1479" s="25">
        <v>44136</v>
      </c>
      <c r="AK1479" t="s">
        <v>111</v>
      </c>
      <c r="AL1479" t="s">
        <v>94</v>
      </c>
      <c r="AM1479" t="s">
        <v>129</v>
      </c>
      <c r="AN1479">
        <v>21</v>
      </c>
      <c r="AO1479">
        <v>4076.92</v>
      </c>
    </row>
    <row r="1480" spans="33:41" x14ac:dyDescent="0.25">
      <c r="AG1480">
        <f>YEAR(CF[[#This Row],[Fecha]])</f>
        <v>2020</v>
      </c>
      <c r="AH1480">
        <f>MONTH(CF[[#This Row],[Fecha]])</f>
        <v>12</v>
      </c>
      <c r="AI1480">
        <f>WEEKNUM(CF[[#This Row],[Fecha]],2)</f>
        <v>49</v>
      </c>
      <c r="AJ1480" s="25">
        <v>44166</v>
      </c>
      <c r="AK1480" t="s">
        <v>111</v>
      </c>
      <c r="AL1480" t="s">
        <v>94</v>
      </c>
      <c r="AM1480" t="s">
        <v>129</v>
      </c>
      <c r="AN1480">
        <v>23</v>
      </c>
      <c r="AO1480">
        <v>4484.47</v>
      </c>
    </row>
    <row r="1481" spans="33:41" x14ac:dyDescent="0.25">
      <c r="AG1481">
        <f>YEAR(CF[[#This Row],[Fecha]])</f>
        <v>2019</v>
      </c>
      <c r="AH1481">
        <f>MONTH(CF[[#This Row],[Fecha]])</f>
        <v>9</v>
      </c>
      <c r="AI1481">
        <f>WEEKNUM(CF[[#This Row],[Fecha]],2)</f>
        <v>35</v>
      </c>
      <c r="AJ1481" s="25">
        <v>43709</v>
      </c>
      <c r="AK1481" t="s">
        <v>111</v>
      </c>
      <c r="AL1481" t="s">
        <v>98</v>
      </c>
      <c r="AM1481" t="s">
        <v>129</v>
      </c>
      <c r="AN1481">
        <v>33</v>
      </c>
      <c r="AO1481">
        <v>35586.170000000006</v>
      </c>
    </row>
    <row r="1482" spans="33:41" x14ac:dyDescent="0.25">
      <c r="AG1482">
        <f>YEAR(CF[[#This Row],[Fecha]])</f>
        <v>2019</v>
      </c>
      <c r="AH1482">
        <f>MONTH(CF[[#This Row],[Fecha]])</f>
        <v>10</v>
      </c>
      <c r="AI1482">
        <f>WEEKNUM(CF[[#This Row],[Fecha]],2)</f>
        <v>40</v>
      </c>
      <c r="AJ1482" s="25">
        <v>43739</v>
      </c>
      <c r="AK1482" t="s">
        <v>111</v>
      </c>
      <c r="AL1482" t="s">
        <v>98</v>
      </c>
      <c r="AM1482" t="s">
        <v>129</v>
      </c>
      <c r="AN1482">
        <v>42</v>
      </c>
      <c r="AO1482">
        <v>11779.75</v>
      </c>
    </row>
    <row r="1483" spans="33:41" x14ac:dyDescent="0.25">
      <c r="AG1483">
        <f>YEAR(CF[[#This Row],[Fecha]])</f>
        <v>2019</v>
      </c>
      <c r="AH1483">
        <f>MONTH(CF[[#This Row],[Fecha]])</f>
        <v>11</v>
      </c>
      <c r="AI1483">
        <f>WEEKNUM(CF[[#This Row],[Fecha]],2)</f>
        <v>44</v>
      </c>
      <c r="AJ1483" s="25">
        <v>43770</v>
      </c>
      <c r="AK1483" t="s">
        <v>111</v>
      </c>
      <c r="AL1483" t="s">
        <v>98</v>
      </c>
      <c r="AM1483" t="s">
        <v>129</v>
      </c>
      <c r="AN1483">
        <v>39</v>
      </c>
      <c r="AO1483">
        <v>14728.68</v>
      </c>
    </row>
    <row r="1484" spans="33:41" x14ac:dyDescent="0.25">
      <c r="AG1484">
        <f>YEAR(CF[[#This Row],[Fecha]])</f>
        <v>2019</v>
      </c>
      <c r="AH1484">
        <f>MONTH(CF[[#This Row],[Fecha]])</f>
        <v>12</v>
      </c>
      <c r="AI1484">
        <f>WEEKNUM(CF[[#This Row],[Fecha]],2)</f>
        <v>48</v>
      </c>
      <c r="AJ1484" s="25">
        <v>43800</v>
      </c>
      <c r="AK1484" t="s">
        <v>111</v>
      </c>
      <c r="AL1484" t="s">
        <v>98</v>
      </c>
      <c r="AM1484" t="s">
        <v>129</v>
      </c>
      <c r="AN1484">
        <v>35</v>
      </c>
      <c r="AO1484">
        <v>9509.2799999999988</v>
      </c>
    </row>
    <row r="1485" spans="33:41" x14ac:dyDescent="0.25">
      <c r="AG1485">
        <f>YEAR(CF[[#This Row],[Fecha]])</f>
        <v>2020</v>
      </c>
      <c r="AH1485">
        <f>MONTH(CF[[#This Row],[Fecha]])</f>
        <v>1</v>
      </c>
      <c r="AI1485">
        <f>WEEKNUM(CF[[#This Row],[Fecha]],2)</f>
        <v>1</v>
      </c>
      <c r="AJ1485" s="25">
        <v>43831</v>
      </c>
      <c r="AK1485" t="s">
        <v>111</v>
      </c>
      <c r="AL1485" t="s">
        <v>98</v>
      </c>
      <c r="AM1485" t="s">
        <v>129</v>
      </c>
      <c r="AN1485">
        <v>35</v>
      </c>
      <c r="AO1485">
        <v>9344.5400000000009</v>
      </c>
    </row>
    <row r="1486" spans="33:41" x14ac:dyDescent="0.25">
      <c r="AG1486">
        <f>YEAR(CF[[#This Row],[Fecha]])</f>
        <v>2020</v>
      </c>
      <c r="AH1486">
        <f>MONTH(CF[[#This Row],[Fecha]])</f>
        <v>2</v>
      </c>
      <c r="AI1486">
        <f>WEEKNUM(CF[[#This Row],[Fecha]],2)</f>
        <v>5</v>
      </c>
      <c r="AJ1486" s="25">
        <v>43862</v>
      </c>
      <c r="AK1486" t="s">
        <v>111</v>
      </c>
      <c r="AL1486" t="s">
        <v>98</v>
      </c>
      <c r="AM1486" t="s">
        <v>129</v>
      </c>
      <c r="AN1486">
        <v>31</v>
      </c>
      <c r="AO1486">
        <v>4190.08</v>
      </c>
    </row>
    <row r="1487" spans="33:41" x14ac:dyDescent="0.25">
      <c r="AG1487">
        <f>YEAR(CF[[#This Row],[Fecha]])</f>
        <v>2020</v>
      </c>
      <c r="AH1487">
        <f>MONTH(CF[[#This Row],[Fecha]])</f>
        <v>3</v>
      </c>
      <c r="AI1487">
        <f>WEEKNUM(CF[[#This Row],[Fecha]],2)</f>
        <v>9</v>
      </c>
      <c r="AJ1487" s="25">
        <v>43891</v>
      </c>
      <c r="AK1487" t="s">
        <v>111</v>
      </c>
      <c r="AL1487" t="s">
        <v>98</v>
      </c>
      <c r="AM1487" t="s">
        <v>129</v>
      </c>
      <c r="AN1487">
        <v>40</v>
      </c>
      <c r="AO1487">
        <v>8006.5199999999995</v>
      </c>
    </row>
    <row r="1488" spans="33:41" x14ac:dyDescent="0.25">
      <c r="AG1488">
        <f>YEAR(CF[[#This Row],[Fecha]])</f>
        <v>2020</v>
      </c>
      <c r="AH1488">
        <f>MONTH(CF[[#This Row],[Fecha]])</f>
        <v>4</v>
      </c>
      <c r="AI1488">
        <f>WEEKNUM(CF[[#This Row],[Fecha]],2)</f>
        <v>14</v>
      </c>
      <c r="AJ1488" s="25">
        <v>43922</v>
      </c>
      <c r="AK1488" t="s">
        <v>111</v>
      </c>
      <c r="AL1488" t="s">
        <v>98</v>
      </c>
      <c r="AM1488" t="s">
        <v>129</v>
      </c>
      <c r="AN1488">
        <v>28</v>
      </c>
      <c r="AO1488">
        <v>14203.779999999999</v>
      </c>
    </row>
    <row r="1489" spans="33:41" x14ac:dyDescent="0.25">
      <c r="AG1489">
        <f>YEAR(CF[[#This Row],[Fecha]])</f>
        <v>2020</v>
      </c>
      <c r="AH1489">
        <f>MONTH(CF[[#This Row],[Fecha]])</f>
        <v>5</v>
      </c>
      <c r="AI1489">
        <f>WEEKNUM(CF[[#This Row],[Fecha]],2)</f>
        <v>18</v>
      </c>
      <c r="AJ1489" s="25">
        <v>43952</v>
      </c>
      <c r="AK1489" t="s">
        <v>111</v>
      </c>
      <c r="AL1489" t="s">
        <v>98</v>
      </c>
      <c r="AM1489" t="s">
        <v>129</v>
      </c>
      <c r="AN1489">
        <v>26</v>
      </c>
      <c r="AO1489">
        <v>4808.76</v>
      </c>
    </row>
    <row r="1490" spans="33:41" x14ac:dyDescent="0.25">
      <c r="AG1490">
        <f>YEAR(CF[[#This Row],[Fecha]])</f>
        <v>2020</v>
      </c>
      <c r="AH1490">
        <f>MONTH(CF[[#This Row],[Fecha]])</f>
        <v>6</v>
      </c>
      <c r="AI1490">
        <f>WEEKNUM(CF[[#This Row],[Fecha]],2)</f>
        <v>23</v>
      </c>
      <c r="AJ1490" s="25">
        <v>43983</v>
      </c>
      <c r="AK1490" t="s">
        <v>111</v>
      </c>
      <c r="AL1490" t="s">
        <v>98</v>
      </c>
      <c r="AM1490" t="s">
        <v>129</v>
      </c>
      <c r="AN1490">
        <v>32</v>
      </c>
      <c r="AO1490">
        <v>4810.6000000000004</v>
      </c>
    </row>
    <row r="1491" spans="33:41" x14ac:dyDescent="0.25">
      <c r="AG1491">
        <f>YEAR(CF[[#This Row],[Fecha]])</f>
        <v>2020</v>
      </c>
      <c r="AH1491">
        <f>MONTH(CF[[#This Row],[Fecha]])</f>
        <v>7</v>
      </c>
      <c r="AI1491">
        <f>WEEKNUM(CF[[#This Row],[Fecha]],2)</f>
        <v>27</v>
      </c>
      <c r="AJ1491" s="25">
        <v>44013</v>
      </c>
      <c r="AK1491" t="s">
        <v>111</v>
      </c>
      <c r="AL1491" t="s">
        <v>98</v>
      </c>
      <c r="AM1491" t="s">
        <v>129</v>
      </c>
      <c r="AN1491">
        <v>34</v>
      </c>
      <c r="AO1491">
        <v>6620.74</v>
      </c>
    </row>
    <row r="1492" spans="33:41" x14ac:dyDescent="0.25">
      <c r="AG1492">
        <f>YEAR(CF[[#This Row],[Fecha]])</f>
        <v>2018</v>
      </c>
      <c r="AH1492">
        <f>MONTH(CF[[#This Row],[Fecha]])</f>
        <v>11</v>
      </c>
      <c r="AI1492">
        <f>WEEKNUM(CF[[#This Row],[Fecha]],2)</f>
        <v>44</v>
      </c>
      <c r="AJ1492" s="25">
        <v>43405</v>
      </c>
      <c r="AK1492" t="s">
        <v>111</v>
      </c>
      <c r="AL1492" t="s">
        <v>8</v>
      </c>
      <c r="AM1492" t="s">
        <v>129</v>
      </c>
      <c r="AN1492">
        <v>65</v>
      </c>
      <c r="AO1492">
        <v>26045.000000000004</v>
      </c>
    </row>
    <row r="1493" spans="33:41" x14ac:dyDescent="0.25">
      <c r="AG1493">
        <f>YEAR(CF[[#This Row],[Fecha]])</f>
        <v>2018</v>
      </c>
      <c r="AH1493">
        <f>MONTH(CF[[#This Row],[Fecha]])</f>
        <v>12</v>
      </c>
      <c r="AI1493">
        <f>WEEKNUM(CF[[#This Row],[Fecha]],2)</f>
        <v>48</v>
      </c>
      <c r="AJ1493" s="25">
        <v>43435</v>
      </c>
      <c r="AK1493" t="s">
        <v>111</v>
      </c>
      <c r="AL1493" t="s">
        <v>8</v>
      </c>
      <c r="AM1493" t="s">
        <v>129</v>
      </c>
      <c r="AN1493">
        <v>47</v>
      </c>
      <c r="AO1493">
        <v>25427.13</v>
      </c>
    </row>
    <row r="1494" spans="33:41" x14ac:dyDescent="0.25">
      <c r="AG1494">
        <f>YEAR(CF[[#This Row],[Fecha]])</f>
        <v>2019</v>
      </c>
      <c r="AH1494">
        <f>MONTH(CF[[#This Row],[Fecha]])</f>
        <v>3</v>
      </c>
      <c r="AI1494">
        <f>WEEKNUM(CF[[#This Row],[Fecha]],2)</f>
        <v>9</v>
      </c>
      <c r="AJ1494" s="25">
        <v>43525</v>
      </c>
      <c r="AK1494" t="s">
        <v>111</v>
      </c>
      <c r="AL1494" t="s">
        <v>8</v>
      </c>
      <c r="AM1494" t="s">
        <v>129</v>
      </c>
      <c r="AN1494">
        <v>55</v>
      </c>
      <c r="AO1494">
        <v>56783.73000000001</v>
      </c>
    </row>
    <row r="1495" spans="33:41" x14ac:dyDescent="0.25">
      <c r="AG1495">
        <f>YEAR(CF[[#This Row],[Fecha]])</f>
        <v>2019</v>
      </c>
      <c r="AH1495">
        <f>MONTH(CF[[#This Row],[Fecha]])</f>
        <v>4</v>
      </c>
      <c r="AI1495">
        <f>WEEKNUM(CF[[#This Row],[Fecha]],2)</f>
        <v>14</v>
      </c>
      <c r="AJ1495" s="25">
        <v>43556</v>
      </c>
      <c r="AK1495" t="s">
        <v>111</v>
      </c>
      <c r="AL1495" t="s">
        <v>8</v>
      </c>
      <c r="AM1495" t="s">
        <v>129</v>
      </c>
      <c r="AN1495">
        <v>71</v>
      </c>
      <c r="AO1495">
        <v>60579.760000000017</v>
      </c>
    </row>
    <row r="1496" spans="33:41" x14ac:dyDescent="0.25">
      <c r="AG1496">
        <f>YEAR(CF[[#This Row],[Fecha]])</f>
        <v>2019</v>
      </c>
      <c r="AH1496">
        <f>MONTH(CF[[#This Row],[Fecha]])</f>
        <v>6</v>
      </c>
      <c r="AI1496">
        <f>WEEKNUM(CF[[#This Row],[Fecha]],2)</f>
        <v>22</v>
      </c>
      <c r="AJ1496" s="25">
        <v>43617</v>
      </c>
      <c r="AK1496" t="s">
        <v>111</v>
      </c>
      <c r="AL1496" t="s">
        <v>8</v>
      </c>
      <c r="AM1496" t="s">
        <v>129</v>
      </c>
      <c r="AN1496">
        <v>60</v>
      </c>
      <c r="AO1496">
        <v>58552.519999999982</v>
      </c>
    </row>
    <row r="1497" spans="33:41" x14ac:dyDescent="0.25">
      <c r="AG1497">
        <f>YEAR(CF[[#This Row],[Fecha]])</f>
        <v>2019</v>
      </c>
      <c r="AH1497">
        <f>MONTH(CF[[#This Row],[Fecha]])</f>
        <v>7</v>
      </c>
      <c r="AI1497">
        <f>WEEKNUM(CF[[#This Row],[Fecha]],2)</f>
        <v>27</v>
      </c>
      <c r="AJ1497" s="25">
        <v>43647</v>
      </c>
      <c r="AK1497" t="s">
        <v>111</v>
      </c>
      <c r="AL1497" t="s">
        <v>8</v>
      </c>
      <c r="AM1497" t="s">
        <v>129</v>
      </c>
      <c r="AN1497">
        <v>62</v>
      </c>
      <c r="AO1497">
        <v>31384.34</v>
      </c>
    </row>
    <row r="1498" spans="33:41" x14ac:dyDescent="0.25">
      <c r="AG1498">
        <f>YEAR(CF[[#This Row],[Fecha]])</f>
        <v>2019</v>
      </c>
      <c r="AH1498">
        <f>MONTH(CF[[#This Row],[Fecha]])</f>
        <v>10</v>
      </c>
      <c r="AI1498">
        <f>WEEKNUM(CF[[#This Row],[Fecha]],2)</f>
        <v>40</v>
      </c>
      <c r="AJ1498" s="25">
        <v>43739</v>
      </c>
      <c r="AK1498" t="s">
        <v>111</v>
      </c>
      <c r="AL1498" t="s">
        <v>8</v>
      </c>
      <c r="AM1498" t="s">
        <v>129</v>
      </c>
      <c r="AN1498">
        <v>61</v>
      </c>
      <c r="AO1498">
        <v>14493.550000000003</v>
      </c>
    </row>
    <row r="1499" spans="33:41" x14ac:dyDescent="0.25">
      <c r="AG1499">
        <f>YEAR(CF[[#This Row],[Fecha]])</f>
        <v>2019</v>
      </c>
      <c r="AH1499">
        <f>MONTH(CF[[#This Row],[Fecha]])</f>
        <v>11</v>
      </c>
      <c r="AI1499">
        <f>WEEKNUM(CF[[#This Row],[Fecha]],2)</f>
        <v>44</v>
      </c>
      <c r="AJ1499" s="25">
        <v>43770</v>
      </c>
      <c r="AK1499" t="s">
        <v>111</v>
      </c>
      <c r="AL1499" t="s">
        <v>8</v>
      </c>
      <c r="AM1499" t="s">
        <v>129</v>
      </c>
      <c r="AN1499">
        <v>48</v>
      </c>
      <c r="AO1499">
        <v>14414.699999999999</v>
      </c>
    </row>
    <row r="1500" spans="33:41" x14ac:dyDescent="0.25">
      <c r="AG1500">
        <f>YEAR(CF[[#This Row],[Fecha]])</f>
        <v>2020</v>
      </c>
      <c r="AH1500">
        <f>MONTH(CF[[#This Row],[Fecha]])</f>
        <v>2</v>
      </c>
      <c r="AI1500">
        <f>WEEKNUM(CF[[#This Row],[Fecha]],2)</f>
        <v>5</v>
      </c>
      <c r="AJ1500" s="25">
        <v>43862</v>
      </c>
      <c r="AK1500" t="s">
        <v>111</v>
      </c>
      <c r="AL1500" t="s">
        <v>8</v>
      </c>
      <c r="AM1500" t="s">
        <v>129</v>
      </c>
      <c r="AN1500">
        <v>44</v>
      </c>
      <c r="AO1500">
        <v>9399.090000000002</v>
      </c>
    </row>
    <row r="1501" spans="33:41" x14ac:dyDescent="0.25">
      <c r="AG1501">
        <f>YEAR(CF[[#This Row],[Fecha]])</f>
        <v>2020</v>
      </c>
      <c r="AH1501">
        <f>MONTH(CF[[#This Row],[Fecha]])</f>
        <v>3</v>
      </c>
      <c r="AI1501">
        <f>WEEKNUM(CF[[#This Row],[Fecha]],2)</f>
        <v>9</v>
      </c>
      <c r="AJ1501" s="25">
        <v>43891</v>
      </c>
      <c r="AK1501" t="s">
        <v>111</v>
      </c>
      <c r="AL1501" t="s">
        <v>8</v>
      </c>
      <c r="AM1501" t="s">
        <v>129</v>
      </c>
      <c r="AN1501">
        <v>79</v>
      </c>
      <c r="AO1501">
        <v>25990.739999999994</v>
      </c>
    </row>
    <row r="1502" spans="33:41" x14ac:dyDescent="0.25">
      <c r="AG1502">
        <f>YEAR(CF[[#This Row],[Fecha]])</f>
        <v>2020</v>
      </c>
      <c r="AH1502">
        <f>MONTH(CF[[#This Row],[Fecha]])</f>
        <v>5</v>
      </c>
      <c r="AI1502">
        <f>WEEKNUM(CF[[#This Row],[Fecha]],2)</f>
        <v>18</v>
      </c>
      <c r="AJ1502" s="25">
        <v>43952</v>
      </c>
      <c r="AK1502" t="s">
        <v>111</v>
      </c>
      <c r="AL1502" t="s">
        <v>8</v>
      </c>
      <c r="AM1502" t="s">
        <v>129</v>
      </c>
      <c r="AN1502">
        <v>41</v>
      </c>
      <c r="AO1502">
        <v>14873.610000000002</v>
      </c>
    </row>
    <row r="1503" spans="33:41" x14ac:dyDescent="0.25">
      <c r="AG1503">
        <f>YEAR(CF[[#This Row],[Fecha]])</f>
        <v>2020</v>
      </c>
      <c r="AH1503">
        <f>MONTH(CF[[#This Row],[Fecha]])</f>
        <v>6</v>
      </c>
      <c r="AI1503">
        <f>WEEKNUM(CF[[#This Row],[Fecha]],2)</f>
        <v>23</v>
      </c>
      <c r="AJ1503" s="25">
        <v>43983</v>
      </c>
      <c r="AK1503" t="s">
        <v>111</v>
      </c>
      <c r="AL1503" t="s">
        <v>8</v>
      </c>
      <c r="AM1503" t="s">
        <v>129</v>
      </c>
      <c r="AN1503">
        <v>53</v>
      </c>
      <c r="AO1503">
        <v>24010.849999999995</v>
      </c>
    </row>
    <row r="1504" spans="33:41" x14ac:dyDescent="0.25">
      <c r="AG1504">
        <f>YEAR(CF[[#This Row],[Fecha]])</f>
        <v>2020</v>
      </c>
      <c r="AH1504">
        <f>MONTH(CF[[#This Row],[Fecha]])</f>
        <v>8</v>
      </c>
      <c r="AI1504">
        <f>WEEKNUM(CF[[#This Row],[Fecha]],2)</f>
        <v>31</v>
      </c>
      <c r="AJ1504" s="25">
        <v>44044</v>
      </c>
      <c r="AK1504" t="s">
        <v>111</v>
      </c>
      <c r="AL1504" t="s">
        <v>8</v>
      </c>
      <c r="AM1504" t="s">
        <v>129</v>
      </c>
      <c r="AN1504">
        <v>62</v>
      </c>
      <c r="AO1504">
        <v>23234.53</v>
      </c>
    </row>
    <row r="1505" spans="33:41" x14ac:dyDescent="0.25">
      <c r="AG1505">
        <f>YEAR(CF[[#This Row],[Fecha]])</f>
        <v>2020</v>
      </c>
      <c r="AH1505">
        <f>MONTH(CF[[#This Row],[Fecha]])</f>
        <v>9</v>
      </c>
      <c r="AI1505">
        <f>WEEKNUM(CF[[#This Row],[Fecha]],2)</f>
        <v>36</v>
      </c>
      <c r="AJ1505" s="25">
        <v>44075</v>
      </c>
      <c r="AK1505" t="s">
        <v>111</v>
      </c>
      <c r="AL1505" t="s">
        <v>8</v>
      </c>
      <c r="AM1505" t="s">
        <v>129</v>
      </c>
      <c r="AN1505">
        <v>62</v>
      </c>
      <c r="AO1505">
        <v>24890.129999999997</v>
      </c>
    </row>
    <row r="1506" spans="33:41" x14ac:dyDescent="0.25">
      <c r="AG1506">
        <f>YEAR(CF[[#This Row],[Fecha]])</f>
        <v>2020</v>
      </c>
      <c r="AH1506">
        <f>MONTH(CF[[#This Row],[Fecha]])</f>
        <v>12</v>
      </c>
      <c r="AI1506">
        <f>WEEKNUM(CF[[#This Row],[Fecha]],2)</f>
        <v>49</v>
      </c>
      <c r="AJ1506" s="25">
        <v>44166</v>
      </c>
      <c r="AK1506" t="s">
        <v>111</v>
      </c>
      <c r="AL1506" t="s">
        <v>8</v>
      </c>
      <c r="AM1506" t="s">
        <v>129</v>
      </c>
      <c r="AN1506">
        <v>70</v>
      </c>
      <c r="AO1506">
        <v>23359.32</v>
      </c>
    </row>
    <row r="1507" spans="33:41" x14ac:dyDescent="0.25">
      <c r="AG1507">
        <f>YEAR(CF[[#This Row],[Fecha]])</f>
        <v>2019</v>
      </c>
      <c r="AH1507">
        <f>MONTH(CF[[#This Row],[Fecha]])</f>
        <v>12</v>
      </c>
      <c r="AI1507">
        <f>WEEKNUM(CF[[#This Row],[Fecha]],2)</f>
        <v>48</v>
      </c>
      <c r="AJ1507" s="25">
        <v>43800</v>
      </c>
      <c r="AK1507" t="s">
        <v>111</v>
      </c>
      <c r="AL1507" t="s">
        <v>8</v>
      </c>
      <c r="AM1507" t="s">
        <v>129</v>
      </c>
      <c r="AN1507">
        <v>62</v>
      </c>
      <c r="AO1507">
        <v>5001.0900000000011</v>
      </c>
    </row>
    <row r="1508" spans="33:41" x14ac:dyDescent="0.25">
      <c r="AG1508">
        <f>YEAR(CF[[#This Row],[Fecha]])</f>
        <v>2019</v>
      </c>
      <c r="AH1508">
        <f>MONTH(CF[[#This Row],[Fecha]])</f>
        <v>1</v>
      </c>
      <c r="AI1508">
        <f>WEEKNUM(CF[[#This Row],[Fecha]],2)</f>
        <v>1</v>
      </c>
      <c r="AJ1508" s="25">
        <v>43466</v>
      </c>
      <c r="AK1508" t="s">
        <v>111</v>
      </c>
      <c r="AL1508" t="s">
        <v>8</v>
      </c>
      <c r="AM1508" t="s">
        <v>129</v>
      </c>
      <c r="AN1508">
        <v>59</v>
      </c>
      <c r="AO1508">
        <v>51474.559999999998</v>
      </c>
    </row>
    <row r="1509" spans="33:41" x14ac:dyDescent="0.25">
      <c r="AG1509">
        <f>YEAR(CF[[#This Row],[Fecha]])</f>
        <v>2019</v>
      </c>
      <c r="AH1509">
        <f>MONTH(CF[[#This Row],[Fecha]])</f>
        <v>8</v>
      </c>
      <c r="AI1509">
        <f>WEEKNUM(CF[[#This Row],[Fecha]],2)</f>
        <v>31</v>
      </c>
      <c r="AJ1509" s="25">
        <v>43678</v>
      </c>
      <c r="AK1509" t="s">
        <v>111</v>
      </c>
      <c r="AL1509" t="s">
        <v>8</v>
      </c>
      <c r="AM1509" t="s">
        <v>129</v>
      </c>
      <c r="AN1509">
        <v>36</v>
      </c>
      <c r="AO1509">
        <v>10113.969999999999</v>
      </c>
    </row>
    <row r="1510" spans="33:41" x14ac:dyDescent="0.25">
      <c r="AG1510">
        <f>YEAR(CF[[#This Row],[Fecha]])</f>
        <v>2020</v>
      </c>
      <c r="AH1510">
        <f>MONTH(CF[[#This Row],[Fecha]])</f>
        <v>10</v>
      </c>
      <c r="AI1510">
        <f>WEEKNUM(CF[[#This Row],[Fecha]],2)</f>
        <v>40</v>
      </c>
      <c r="AJ1510" s="25">
        <v>44105</v>
      </c>
      <c r="AK1510" t="s">
        <v>111</v>
      </c>
      <c r="AL1510" t="s">
        <v>8</v>
      </c>
      <c r="AM1510" t="s">
        <v>129</v>
      </c>
      <c r="AN1510">
        <v>53</v>
      </c>
      <c r="AO1510">
        <v>24398.800000000007</v>
      </c>
    </row>
    <row r="1511" spans="33:41" x14ac:dyDescent="0.25">
      <c r="AG1511">
        <f>YEAR(CF[[#This Row],[Fecha]])</f>
        <v>2019</v>
      </c>
      <c r="AH1511">
        <f>MONTH(CF[[#This Row],[Fecha]])</f>
        <v>2</v>
      </c>
      <c r="AI1511">
        <f>WEEKNUM(CF[[#This Row],[Fecha]],2)</f>
        <v>5</v>
      </c>
      <c r="AJ1511" s="25">
        <v>43497</v>
      </c>
      <c r="AK1511" t="s">
        <v>111</v>
      </c>
      <c r="AL1511" t="s">
        <v>8</v>
      </c>
      <c r="AM1511" t="s">
        <v>129</v>
      </c>
      <c r="AN1511">
        <v>62</v>
      </c>
      <c r="AO1511">
        <v>77437.87</v>
      </c>
    </row>
    <row r="1512" spans="33:41" x14ac:dyDescent="0.25">
      <c r="AG1512">
        <f>YEAR(CF[[#This Row],[Fecha]])</f>
        <v>2019</v>
      </c>
      <c r="AH1512">
        <f>MONTH(CF[[#This Row],[Fecha]])</f>
        <v>9</v>
      </c>
      <c r="AI1512">
        <f>WEEKNUM(CF[[#This Row],[Fecha]],2)</f>
        <v>35</v>
      </c>
      <c r="AJ1512" s="25">
        <v>43709</v>
      </c>
      <c r="AK1512" t="s">
        <v>111</v>
      </c>
      <c r="AL1512" t="s">
        <v>8</v>
      </c>
      <c r="AM1512" t="s">
        <v>129</v>
      </c>
      <c r="AN1512">
        <v>77</v>
      </c>
      <c r="AO1512">
        <v>21346.11</v>
      </c>
    </row>
    <row r="1513" spans="33:41" x14ac:dyDescent="0.25">
      <c r="AG1513">
        <f>YEAR(CF[[#This Row],[Fecha]])</f>
        <v>2020</v>
      </c>
      <c r="AH1513">
        <f>MONTH(CF[[#This Row],[Fecha]])</f>
        <v>1</v>
      </c>
      <c r="AI1513">
        <f>WEEKNUM(CF[[#This Row],[Fecha]],2)</f>
        <v>1</v>
      </c>
      <c r="AJ1513" s="25">
        <v>43831</v>
      </c>
      <c r="AK1513" t="s">
        <v>111</v>
      </c>
      <c r="AL1513" t="s">
        <v>8</v>
      </c>
      <c r="AM1513" t="s">
        <v>129</v>
      </c>
      <c r="AN1513">
        <v>69</v>
      </c>
      <c r="AO1513">
        <v>6374.74</v>
      </c>
    </row>
    <row r="1514" spans="33:41" x14ac:dyDescent="0.25">
      <c r="AG1514">
        <f>YEAR(CF[[#This Row],[Fecha]])</f>
        <v>2020</v>
      </c>
      <c r="AH1514">
        <f>MONTH(CF[[#This Row],[Fecha]])</f>
        <v>4</v>
      </c>
      <c r="AI1514">
        <f>WEEKNUM(CF[[#This Row],[Fecha]],2)</f>
        <v>14</v>
      </c>
      <c r="AJ1514" s="25">
        <v>43922</v>
      </c>
      <c r="AK1514" t="s">
        <v>111</v>
      </c>
      <c r="AL1514" t="s">
        <v>8</v>
      </c>
      <c r="AM1514" t="s">
        <v>129</v>
      </c>
      <c r="AN1514">
        <v>58</v>
      </c>
      <c r="AO1514">
        <v>29751.829999999998</v>
      </c>
    </row>
    <row r="1515" spans="33:41" x14ac:dyDescent="0.25">
      <c r="AG1515">
        <f>YEAR(CF[[#This Row],[Fecha]])</f>
        <v>2020</v>
      </c>
      <c r="AH1515">
        <f>MONTH(CF[[#This Row],[Fecha]])</f>
        <v>7</v>
      </c>
      <c r="AI1515">
        <f>WEEKNUM(CF[[#This Row],[Fecha]],2)</f>
        <v>27</v>
      </c>
      <c r="AJ1515" s="25">
        <v>44013</v>
      </c>
      <c r="AK1515" t="s">
        <v>111</v>
      </c>
      <c r="AL1515" t="s">
        <v>8</v>
      </c>
      <c r="AM1515" t="s">
        <v>129</v>
      </c>
      <c r="AN1515">
        <v>49</v>
      </c>
      <c r="AO1515">
        <v>18889.279999999995</v>
      </c>
    </row>
    <row r="1516" spans="33:41" x14ac:dyDescent="0.25">
      <c r="AG1516">
        <f>YEAR(CF[[#This Row],[Fecha]])</f>
        <v>2020</v>
      </c>
      <c r="AH1516">
        <f>MONTH(CF[[#This Row],[Fecha]])</f>
        <v>11</v>
      </c>
      <c r="AI1516">
        <f>WEEKNUM(CF[[#This Row],[Fecha]],2)</f>
        <v>44</v>
      </c>
      <c r="AJ1516" s="25">
        <v>44136</v>
      </c>
      <c r="AK1516" t="s">
        <v>111</v>
      </c>
      <c r="AL1516" t="s">
        <v>8</v>
      </c>
      <c r="AM1516" t="s">
        <v>129</v>
      </c>
      <c r="AN1516">
        <v>56</v>
      </c>
      <c r="AO1516">
        <v>22656.440000000006</v>
      </c>
    </row>
    <row r="1517" spans="33:41" x14ac:dyDescent="0.25">
      <c r="AG1517">
        <f>YEAR(CF[[#This Row],[Fecha]])</f>
        <v>2019</v>
      </c>
      <c r="AH1517">
        <f>MONTH(CF[[#This Row],[Fecha]])</f>
        <v>5</v>
      </c>
      <c r="AI1517">
        <f>WEEKNUM(CF[[#This Row],[Fecha]],2)</f>
        <v>18</v>
      </c>
      <c r="AJ1517" s="25">
        <v>43586</v>
      </c>
      <c r="AK1517" t="s">
        <v>111</v>
      </c>
      <c r="AL1517" t="s">
        <v>8</v>
      </c>
      <c r="AM1517" t="s">
        <v>129</v>
      </c>
      <c r="AN1517">
        <v>57</v>
      </c>
      <c r="AO1517">
        <v>74442.12000000001</v>
      </c>
    </row>
    <row r="1518" spans="33:41" x14ac:dyDescent="0.25">
      <c r="AG1518">
        <f>YEAR(CF[[#This Row],[Fecha]])</f>
        <v>2020</v>
      </c>
      <c r="AH1518">
        <f>MONTH(CF[[#This Row],[Fecha]])</f>
        <v>8</v>
      </c>
      <c r="AI1518">
        <f>WEEKNUM(CF[[#This Row],[Fecha]],2)</f>
        <v>31</v>
      </c>
      <c r="AJ1518" s="25">
        <v>44044</v>
      </c>
      <c r="AK1518" t="s">
        <v>111</v>
      </c>
      <c r="AL1518" t="s">
        <v>9</v>
      </c>
      <c r="AM1518" t="s">
        <v>129</v>
      </c>
      <c r="AN1518">
        <v>25</v>
      </c>
      <c r="AO1518">
        <v>4869.34</v>
      </c>
    </row>
    <row r="1519" spans="33:41" x14ac:dyDescent="0.25">
      <c r="AG1519">
        <f>YEAR(CF[[#This Row],[Fecha]])</f>
        <v>2020</v>
      </c>
      <c r="AH1519">
        <f>MONTH(CF[[#This Row],[Fecha]])</f>
        <v>12</v>
      </c>
      <c r="AI1519">
        <f>WEEKNUM(CF[[#This Row],[Fecha]],2)</f>
        <v>49</v>
      </c>
      <c r="AJ1519" s="25">
        <v>44166</v>
      </c>
      <c r="AK1519" t="s">
        <v>111</v>
      </c>
      <c r="AL1519" t="s">
        <v>9</v>
      </c>
      <c r="AM1519" t="s">
        <v>129</v>
      </c>
      <c r="AN1519">
        <v>43</v>
      </c>
      <c r="AO1519">
        <v>6907.2000000000007</v>
      </c>
    </row>
    <row r="1520" spans="33:41" x14ac:dyDescent="0.25">
      <c r="AG1520">
        <f>YEAR(CF[[#This Row],[Fecha]])</f>
        <v>2020</v>
      </c>
      <c r="AH1520">
        <f>MONTH(CF[[#This Row],[Fecha]])</f>
        <v>9</v>
      </c>
      <c r="AI1520">
        <f>WEEKNUM(CF[[#This Row],[Fecha]],2)</f>
        <v>36</v>
      </c>
      <c r="AJ1520" s="25">
        <v>44075</v>
      </c>
      <c r="AK1520" t="s">
        <v>111</v>
      </c>
      <c r="AL1520" t="s">
        <v>9</v>
      </c>
      <c r="AM1520" t="s">
        <v>129</v>
      </c>
      <c r="AN1520">
        <v>6</v>
      </c>
      <c r="AO1520">
        <v>963.8</v>
      </c>
    </row>
    <row r="1521" spans="33:41" x14ac:dyDescent="0.25">
      <c r="AG1521">
        <f>YEAR(CF[[#This Row],[Fecha]])</f>
        <v>2020</v>
      </c>
      <c r="AH1521">
        <f>MONTH(CF[[#This Row],[Fecha]])</f>
        <v>10</v>
      </c>
      <c r="AI1521">
        <f>WEEKNUM(CF[[#This Row],[Fecha]],2)</f>
        <v>40</v>
      </c>
      <c r="AJ1521" s="25">
        <v>44105</v>
      </c>
      <c r="AK1521" t="s">
        <v>111</v>
      </c>
      <c r="AL1521" t="s">
        <v>9</v>
      </c>
      <c r="AM1521" t="s">
        <v>129</v>
      </c>
      <c r="AN1521">
        <v>38</v>
      </c>
      <c r="AO1521">
        <v>8288.0399999999991</v>
      </c>
    </row>
    <row r="1522" spans="33:41" x14ac:dyDescent="0.25">
      <c r="AG1522">
        <f>YEAR(CF[[#This Row],[Fecha]])</f>
        <v>2020</v>
      </c>
      <c r="AH1522">
        <f>MONTH(CF[[#This Row],[Fecha]])</f>
        <v>11</v>
      </c>
      <c r="AI1522">
        <f>WEEKNUM(CF[[#This Row],[Fecha]],2)</f>
        <v>44</v>
      </c>
      <c r="AJ1522" s="25">
        <v>44136</v>
      </c>
      <c r="AK1522" t="s">
        <v>111</v>
      </c>
      <c r="AL1522" t="s">
        <v>9</v>
      </c>
      <c r="AM1522" t="s">
        <v>129</v>
      </c>
      <c r="AN1522">
        <v>32</v>
      </c>
      <c r="AO1522">
        <v>5741.51</v>
      </c>
    </row>
    <row r="1523" spans="33:41" x14ac:dyDescent="0.25">
      <c r="AG1523">
        <f>YEAR(CF[[#This Row],[Fecha]])</f>
        <v>2020</v>
      </c>
      <c r="AH1523">
        <f>MONTH(CF[[#This Row],[Fecha]])</f>
        <v>12</v>
      </c>
      <c r="AI1523">
        <f>WEEKNUM(CF[[#This Row],[Fecha]],2)</f>
        <v>49</v>
      </c>
      <c r="AJ1523" s="25">
        <v>44166</v>
      </c>
      <c r="AK1523" t="s">
        <v>111</v>
      </c>
      <c r="AL1523" t="s">
        <v>101</v>
      </c>
      <c r="AM1523" t="s">
        <v>129</v>
      </c>
      <c r="AN1523">
        <v>20</v>
      </c>
      <c r="AO1523">
        <v>3212.65</v>
      </c>
    </row>
    <row r="1524" spans="33:41" x14ac:dyDescent="0.25">
      <c r="AG1524">
        <f>YEAR(CF[[#This Row],[Fecha]])</f>
        <v>2020</v>
      </c>
      <c r="AH1524">
        <f>MONTH(CF[[#This Row],[Fecha]])</f>
        <v>4</v>
      </c>
      <c r="AI1524">
        <f>WEEKNUM(CF[[#This Row],[Fecha]],2)</f>
        <v>14</v>
      </c>
      <c r="AJ1524" s="25">
        <v>43922</v>
      </c>
      <c r="AK1524" t="s">
        <v>112</v>
      </c>
      <c r="AL1524" t="s">
        <v>94</v>
      </c>
      <c r="AM1524" t="s">
        <v>129</v>
      </c>
      <c r="AN1524">
        <v>2</v>
      </c>
      <c r="AO1524">
        <v>300.64</v>
      </c>
    </row>
    <row r="1525" spans="33:41" x14ac:dyDescent="0.25">
      <c r="AG1525">
        <f>YEAR(CF[[#This Row],[Fecha]])</f>
        <v>2020</v>
      </c>
      <c r="AH1525">
        <f>MONTH(CF[[#This Row],[Fecha]])</f>
        <v>5</v>
      </c>
      <c r="AI1525">
        <f>WEEKNUM(CF[[#This Row],[Fecha]],2)</f>
        <v>18</v>
      </c>
      <c r="AJ1525" s="25">
        <v>43952</v>
      </c>
      <c r="AK1525" t="s">
        <v>112</v>
      </c>
      <c r="AL1525" t="s">
        <v>94</v>
      </c>
      <c r="AM1525" t="s">
        <v>129</v>
      </c>
      <c r="AN1525">
        <v>10</v>
      </c>
      <c r="AO1525">
        <v>3847.23</v>
      </c>
    </row>
    <row r="1526" spans="33:41" x14ac:dyDescent="0.25">
      <c r="AG1526">
        <f>YEAR(CF[[#This Row],[Fecha]])</f>
        <v>2020</v>
      </c>
      <c r="AH1526">
        <f>MONTH(CF[[#This Row],[Fecha]])</f>
        <v>6</v>
      </c>
      <c r="AI1526">
        <f>WEEKNUM(CF[[#This Row],[Fecha]],2)</f>
        <v>23</v>
      </c>
      <c r="AJ1526" s="25">
        <v>43983</v>
      </c>
      <c r="AK1526" t="s">
        <v>112</v>
      </c>
      <c r="AL1526" t="s">
        <v>94</v>
      </c>
      <c r="AM1526" t="s">
        <v>129</v>
      </c>
      <c r="AN1526">
        <v>12</v>
      </c>
      <c r="AO1526">
        <v>5921.2199999999993</v>
      </c>
    </row>
    <row r="1527" spans="33:41" x14ac:dyDescent="0.25">
      <c r="AG1527">
        <f>YEAR(CF[[#This Row],[Fecha]])</f>
        <v>2020</v>
      </c>
      <c r="AH1527">
        <f>MONTH(CF[[#This Row],[Fecha]])</f>
        <v>7</v>
      </c>
      <c r="AI1527">
        <f>WEEKNUM(CF[[#This Row],[Fecha]],2)</f>
        <v>27</v>
      </c>
      <c r="AJ1527" s="25">
        <v>44013</v>
      </c>
      <c r="AK1527" t="s">
        <v>112</v>
      </c>
      <c r="AL1527" t="s">
        <v>94</v>
      </c>
      <c r="AM1527" t="s">
        <v>129</v>
      </c>
      <c r="AN1527">
        <v>5</v>
      </c>
      <c r="AO1527">
        <v>614.37</v>
      </c>
    </row>
    <row r="1528" spans="33:41" x14ac:dyDescent="0.25">
      <c r="AG1528">
        <f>YEAR(CF[[#This Row],[Fecha]])</f>
        <v>2020</v>
      </c>
      <c r="AH1528">
        <f>MONTH(CF[[#This Row],[Fecha]])</f>
        <v>6</v>
      </c>
      <c r="AI1528">
        <f>WEEKNUM(CF[[#This Row],[Fecha]],2)</f>
        <v>23</v>
      </c>
      <c r="AJ1528" s="25">
        <v>43983</v>
      </c>
      <c r="AK1528" t="s">
        <v>112</v>
      </c>
      <c r="AL1528" t="s">
        <v>8</v>
      </c>
      <c r="AM1528" t="s">
        <v>129</v>
      </c>
      <c r="AN1528">
        <v>34</v>
      </c>
      <c r="AO1528">
        <v>15713.869999999999</v>
      </c>
    </row>
    <row r="1529" spans="33:41" x14ac:dyDescent="0.25">
      <c r="AG1529">
        <f>YEAR(CF[[#This Row],[Fecha]])</f>
        <v>2020</v>
      </c>
      <c r="AH1529">
        <f>MONTH(CF[[#This Row],[Fecha]])</f>
        <v>7</v>
      </c>
      <c r="AI1529">
        <f>WEEKNUM(CF[[#This Row],[Fecha]],2)</f>
        <v>27</v>
      </c>
      <c r="AJ1529" s="25">
        <v>44013</v>
      </c>
      <c r="AK1529" t="s">
        <v>112</v>
      </c>
      <c r="AL1529" t="s">
        <v>8</v>
      </c>
      <c r="AM1529" t="s">
        <v>129</v>
      </c>
      <c r="AN1529">
        <v>21</v>
      </c>
      <c r="AO1529">
        <v>8343.24</v>
      </c>
    </row>
    <row r="1530" spans="33:41" x14ac:dyDescent="0.25">
      <c r="AG1530">
        <f>YEAR(CF[[#This Row],[Fecha]])</f>
        <v>2020</v>
      </c>
      <c r="AH1530">
        <f>MONTH(CF[[#This Row],[Fecha]])</f>
        <v>4</v>
      </c>
      <c r="AI1530">
        <f>WEEKNUM(CF[[#This Row],[Fecha]],2)</f>
        <v>14</v>
      </c>
      <c r="AJ1530" s="25">
        <v>43922</v>
      </c>
      <c r="AK1530" t="s">
        <v>112</v>
      </c>
      <c r="AL1530" t="s">
        <v>8</v>
      </c>
      <c r="AM1530" t="s">
        <v>129</v>
      </c>
      <c r="AN1530">
        <v>22</v>
      </c>
      <c r="AO1530">
        <v>8966.0799999999981</v>
      </c>
    </row>
    <row r="1531" spans="33:41" x14ac:dyDescent="0.25">
      <c r="AG1531">
        <f>YEAR(CF[[#This Row],[Fecha]])</f>
        <v>2020</v>
      </c>
      <c r="AH1531">
        <f>MONTH(CF[[#This Row],[Fecha]])</f>
        <v>5</v>
      </c>
      <c r="AI1531">
        <f>WEEKNUM(CF[[#This Row],[Fecha]],2)</f>
        <v>18</v>
      </c>
      <c r="AJ1531" s="25">
        <v>43952</v>
      </c>
      <c r="AK1531" t="s">
        <v>112</v>
      </c>
      <c r="AL1531" t="s">
        <v>8</v>
      </c>
      <c r="AM1531" t="s">
        <v>129</v>
      </c>
      <c r="AN1531">
        <v>9</v>
      </c>
      <c r="AO1531">
        <v>4588.9399999999996</v>
      </c>
    </row>
    <row r="1532" spans="33:41" x14ac:dyDescent="0.25">
      <c r="AG1532">
        <f>YEAR(CF[[#This Row],[Fecha]])</f>
        <v>2018</v>
      </c>
      <c r="AH1532">
        <f>MONTH(CF[[#This Row],[Fecha]])</f>
        <v>1</v>
      </c>
      <c r="AI1532">
        <f>WEEKNUM(CF[[#This Row],[Fecha]],2)</f>
        <v>1</v>
      </c>
      <c r="AJ1532" s="25">
        <v>43101</v>
      </c>
      <c r="AK1532" t="s">
        <v>113</v>
      </c>
      <c r="AL1532" t="s">
        <v>94</v>
      </c>
      <c r="AM1532" t="s">
        <v>129</v>
      </c>
      <c r="AN1532">
        <v>16</v>
      </c>
      <c r="AO1532">
        <v>13311.150000000001</v>
      </c>
    </row>
    <row r="1533" spans="33:41" x14ac:dyDescent="0.25">
      <c r="AG1533">
        <f>YEAR(CF[[#This Row],[Fecha]])</f>
        <v>2018</v>
      </c>
      <c r="AH1533">
        <f>MONTH(CF[[#This Row],[Fecha]])</f>
        <v>2</v>
      </c>
      <c r="AI1533">
        <f>WEEKNUM(CF[[#This Row],[Fecha]],2)</f>
        <v>5</v>
      </c>
      <c r="AJ1533" s="25">
        <v>43132</v>
      </c>
      <c r="AK1533" t="s">
        <v>113</v>
      </c>
      <c r="AL1533" t="s">
        <v>94</v>
      </c>
      <c r="AM1533" t="s">
        <v>129</v>
      </c>
      <c r="AN1533">
        <v>12</v>
      </c>
      <c r="AO1533">
        <v>10938.150000000001</v>
      </c>
    </row>
    <row r="1534" spans="33:41" x14ac:dyDescent="0.25">
      <c r="AG1534">
        <f>YEAR(CF[[#This Row],[Fecha]])</f>
        <v>2018</v>
      </c>
      <c r="AH1534">
        <f>MONTH(CF[[#This Row],[Fecha]])</f>
        <v>3</v>
      </c>
      <c r="AI1534">
        <f>WEEKNUM(CF[[#This Row],[Fecha]],2)</f>
        <v>9</v>
      </c>
      <c r="AJ1534" s="25">
        <v>43160</v>
      </c>
      <c r="AK1534" t="s">
        <v>113</v>
      </c>
      <c r="AL1534" t="s">
        <v>94</v>
      </c>
      <c r="AM1534" t="s">
        <v>129</v>
      </c>
      <c r="AN1534">
        <v>12</v>
      </c>
      <c r="AO1534">
        <v>11367.27</v>
      </c>
    </row>
    <row r="1535" spans="33:41" x14ac:dyDescent="0.25">
      <c r="AG1535">
        <f>YEAR(CF[[#This Row],[Fecha]])</f>
        <v>2018</v>
      </c>
      <c r="AH1535">
        <f>MONTH(CF[[#This Row],[Fecha]])</f>
        <v>4</v>
      </c>
      <c r="AI1535">
        <f>WEEKNUM(CF[[#This Row],[Fecha]],2)</f>
        <v>13</v>
      </c>
      <c r="AJ1535" s="25">
        <v>43191</v>
      </c>
      <c r="AK1535" t="s">
        <v>113</v>
      </c>
      <c r="AL1535" t="s">
        <v>94</v>
      </c>
      <c r="AM1535" t="s">
        <v>129</v>
      </c>
      <c r="AN1535">
        <v>18</v>
      </c>
      <c r="AO1535">
        <v>10622.22</v>
      </c>
    </row>
    <row r="1536" spans="33:41" x14ac:dyDescent="0.25">
      <c r="AG1536">
        <f>YEAR(CF[[#This Row],[Fecha]])</f>
        <v>2018</v>
      </c>
      <c r="AH1536">
        <f>MONTH(CF[[#This Row],[Fecha]])</f>
        <v>5</v>
      </c>
      <c r="AI1536">
        <f>WEEKNUM(CF[[#This Row],[Fecha]],2)</f>
        <v>18</v>
      </c>
      <c r="AJ1536" s="25">
        <v>43221</v>
      </c>
      <c r="AK1536" t="s">
        <v>113</v>
      </c>
      <c r="AL1536" t="s">
        <v>94</v>
      </c>
      <c r="AM1536" t="s">
        <v>129</v>
      </c>
      <c r="AN1536">
        <v>15</v>
      </c>
      <c r="AO1536">
        <v>8271.5</v>
      </c>
    </row>
    <row r="1537" spans="33:41" x14ac:dyDescent="0.25">
      <c r="AG1537">
        <f>YEAR(CF[[#This Row],[Fecha]])</f>
        <v>2018</v>
      </c>
      <c r="AH1537">
        <f>MONTH(CF[[#This Row],[Fecha]])</f>
        <v>6</v>
      </c>
      <c r="AI1537">
        <f>WEEKNUM(CF[[#This Row],[Fecha]],2)</f>
        <v>22</v>
      </c>
      <c r="AJ1537" s="25">
        <v>43252</v>
      </c>
      <c r="AK1537" t="s">
        <v>113</v>
      </c>
      <c r="AL1537" t="s">
        <v>94</v>
      </c>
      <c r="AM1537" t="s">
        <v>129</v>
      </c>
      <c r="AN1537">
        <v>12</v>
      </c>
      <c r="AO1537">
        <v>7078.67</v>
      </c>
    </row>
    <row r="1538" spans="33:41" x14ac:dyDescent="0.25">
      <c r="AG1538">
        <f>YEAR(CF[[#This Row],[Fecha]])</f>
        <v>2018</v>
      </c>
      <c r="AH1538">
        <f>MONTH(CF[[#This Row],[Fecha]])</f>
        <v>7</v>
      </c>
      <c r="AI1538">
        <f>WEEKNUM(CF[[#This Row],[Fecha]],2)</f>
        <v>26</v>
      </c>
      <c r="AJ1538" s="25">
        <v>43282</v>
      </c>
      <c r="AK1538" t="s">
        <v>113</v>
      </c>
      <c r="AL1538" t="s">
        <v>94</v>
      </c>
      <c r="AM1538" t="s">
        <v>129</v>
      </c>
      <c r="AN1538">
        <v>17</v>
      </c>
      <c r="AO1538">
        <v>11731.74</v>
      </c>
    </row>
    <row r="1539" spans="33:41" x14ac:dyDescent="0.25">
      <c r="AG1539">
        <f>YEAR(CF[[#This Row],[Fecha]])</f>
        <v>2018</v>
      </c>
      <c r="AH1539">
        <f>MONTH(CF[[#This Row],[Fecha]])</f>
        <v>8</v>
      </c>
      <c r="AI1539">
        <f>WEEKNUM(CF[[#This Row],[Fecha]],2)</f>
        <v>31</v>
      </c>
      <c r="AJ1539" s="25">
        <v>43313</v>
      </c>
      <c r="AK1539" t="s">
        <v>113</v>
      </c>
      <c r="AL1539" t="s">
        <v>94</v>
      </c>
      <c r="AM1539" t="s">
        <v>129</v>
      </c>
      <c r="AN1539">
        <v>11</v>
      </c>
      <c r="AO1539">
        <v>9935.39</v>
      </c>
    </row>
    <row r="1540" spans="33:41" x14ac:dyDescent="0.25">
      <c r="AG1540">
        <f>YEAR(CF[[#This Row],[Fecha]])</f>
        <v>2018</v>
      </c>
      <c r="AH1540">
        <f>MONTH(CF[[#This Row],[Fecha]])</f>
        <v>9</v>
      </c>
      <c r="AI1540">
        <f>WEEKNUM(CF[[#This Row],[Fecha]],2)</f>
        <v>35</v>
      </c>
      <c r="AJ1540" s="25">
        <v>43344</v>
      </c>
      <c r="AK1540" t="s">
        <v>113</v>
      </c>
      <c r="AL1540" t="s">
        <v>94</v>
      </c>
      <c r="AM1540" t="s">
        <v>129</v>
      </c>
      <c r="AN1540">
        <v>11</v>
      </c>
      <c r="AO1540">
        <v>8032.95</v>
      </c>
    </row>
    <row r="1541" spans="33:41" x14ac:dyDescent="0.25">
      <c r="AG1541">
        <f>YEAR(CF[[#This Row],[Fecha]])</f>
        <v>2018</v>
      </c>
      <c r="AH1541">
        <f>MONTH(CF[[#This Row],[Fecha]])</f>
        <v>10</v>
      </c>
      <c r="AI1541">
        <f>WEEKNUM(CF[[#This Row],[Fecha]],2)</f>
        <v>40</v>
      </c>
      <c r="AJ1541" s="25">
        <v>43374</v>
      </c>
      <c r="AK1541" t="s">
        <v>113</v>
      </c>
      <c r="AL1541" t="s">
        <v>94</v>
      </c>
      <c r="AM1541" t="s">
        <v>129</v>
      </c>
      <c r="AN1541">
        <v>13</v>
      </c>
      <c r="AO1541">
        <v>9613.82</v>
      </c>
    </row>
    <row r="1542" spans="33:41" x14ac:dyDescent="0.25">
      <c r="AG1542">
        <f>YEAR(CF[[#This Row],[Fecha]])</f>
        <v>2018</v>
      </c>
      <c r="AH1542">
        <f>MONTH(CF[[#This Row],[Fecha]])</f>
        <v>11</v>
      </c>
      <c r="AI1542">
        <f>WEEKNUM(CF[[#This Row],[Fecha]],2)</f>
        <v>44</v>
      </c>
      <c r="AJ1542" s="25">
        <v>43405</v>
      </c>
      <c r="AK1542" t="s">
        <v>113</v>
      </c>
      <c r="AL1542" t="s">
        <v>94</v>
      </c>
      <c r="AM1542" t="s">
        <v>129</v>
      </c>
      <c r="AN1542">
        <v>12</v>
      </c>
      <c r="AO1542">
        <v>8691.43</v>
      </c>
    </row>
    <row r="1543" spans="33:41" x14ac:dyDescent="0.25">
      <c r="AG1543">
        <f>YEAR(CF[[#This Row],[Fecha]])</f>
        <v>2018</v>
      </c>
      <c r="AH1543">
        <f>MONTH(CF[[#This Row],[Fecha]])</f>
        <v>12</v>
      </c>
      <c r="AI1543">
        <f>WEEKNUM(CF[[#This Row],[Fecha]],2)</f>
        <v>48</v>
      </c>
      <c r="AJ1543" s="25">
        <v>43435</v>
      </c>
      <c r="AK1543" t="s">
        <v>113</v>
      </c>
      <c r="AL1543" t="s">
        <v>94</v>
      </c>
      <c r="AM1543" t="s">
        <v>129</v>
      </c>
      <c r="AN1543">
        <v>16</v>
      </c>
      <c r="AO1543">
        <v>10073.6</v>
      </c>
    </row>
    <row r="1544" spans="33:41" x14ac:dyDescent="0.25">
      <c r="AG1544">
        <f>YEAR(CF[[#This Row],[Fecha]])</f>
        <v>2019</v>
      </c>
      <c r="AH1544">
        <f>MONTH(CF[[#This Row],[Fecha]])</f>
        <v>1</v>
      </c>
      <c r="AI1544">
        <f>WEEKNUM(CF[[#This Row],[Fecha]],2)</f>
        <v>1</v>
      </c>
      <c r="AJ1544" s="25">
        <v>43466</v>
      </c>
      <c r="AK1544" t="s">
        <v>113</v>
      </c>
      <c r="AL1544" t="s">
        <v>94</v>
      </c>
      <c r="AM1544" t="s">
        <v>129</v>
      </c>
      <c r="AN1544">
        <v>12</v>
      </c>
      <c r="AO1544">
        <v>16496.09</v>
      </c>
    </row>
    <row r="1545" spans="33:41" x14ac:dyDescent="0.25">
      <c r="AG1545">
        <f>YEAR(CF[[#This Row],[Fecha]])</f>
        <v>2019</v>
      </c>
      <c r="AH1545">
        <f>MONTH(CF[[#This Row],[Fecha]])</f>
        <v>2</v>
      </c>
      <c r="AI1545">
        <f>WEEKNUM(CF[[#This Row],[Fecha]],2)</f>
        <v>5</v>
      </c>
      <c r="AJ1545" s="25">
        <v>43497</v>
      </c>
      <c r="AK1545" t="s">
        <v>113</v>
      </c>
      <c r="AL1545" t="s">
        <v>94</v>
      </c>
      <c r="AM1545" t="s">
        <v>129</v>
      </c>
      <c r="AN1545">
        <v>13</v>
      </c>
      <c r="AO1545">
        <v>21246.13</v>
      </c>
    </row>
    <row r="1546" spans="33:41" x14ac:dyDescent="0.25">
      <c r="AG1546">
        <f>YEAR(CF[[#This Row],[Fecha]])</f>
        <v>2019</v>
      </c>
      <c r="AH1546">
        <f>MONTH(CF[[#This Row],[Fecha]])</f>
        <v>3</v>
      </c>
      <c r="AI1546">
        <f>WEEKNUM(CF[[#This Row],[Fecha]],2)</f>
        <v>9</v>
      </c>
      <c r="AJ1546" s="25">
        <v>43525</v>
      </c>
      <c r="AK1546" t="s">
        <v>113</v>
      </c>
      <c r="AL1546" t="s">
        <v>94</v>
      </c>
      <c r="AM1546" t="s">
        <v>129</v>
      </c>
      <c r="AN1546">
        <v>13</v>
      </c>
      <c r="AO1546">
        <v>17742.25</v>
      </c>
    </row>
    <row r="1547" spans="33:41" x14ac:dyDescent="0.25">
      <c r="AG1547">
        <f>YEAR(CF[[#This Row],[Fecha]])</f>
        <v>2019</v>
      </c>
      <c r="AH1547">
        <f>MONTH(CF[[#This Row],[Fecha]])</f>
        <v>4</v>
      </c>
      <c r="AI1547">
        <f>WEEKNUM(CF[[#This Row],[Fecha]],2)</f>
        <v>14</v>
      </c>
      <c r="AJ1547" s="25">
        <v>43556</v>
      </c>
      <c r="AK1547" t="s">
        <v>113</v>
      </c>
      <c r="AL1547" t="s">
        <v>94</v>
      </c>
      <c r="AM1547" t="s">
        <v>129</v>
      </c>
      <c r="AN1547">
        <v>17</v>
      </c>
      <c r="AO1547">
        <v>30933.88</v>
      </c>
    </row>
    <row r="1548" spans="33:41" x14ac:dyDescent="0.25">
      <c r="AG1548">
        <f>YEAR(CF[[#This Row],[Fecha]])</f>
        <v>2018</v>
      </c>
      <c r="AH1548">
        <f>MONTH(CF[[#This Row],[Fecha]])</f>
        <v>1</v>
      </c>
      <c r="AI1548">
        <f>WEEKNUM(CF[[#This Row],[Fecha]],2)</f>
        <v>1</v>
      </c>
      <c r="AJ1548" s="25">
        <v>43101</v>
      </c>
      <c r="AK1548" t="s">
        <v>113</v>
      </c>
      <c r="AL1548" t="s">
        <v>96</v>
      </c>
      <c r="AM1548" t="s">
        <v>129</v>
      </c>
      <c r="AN1548">
        <v>31</v>
      </c>
      <c r="AO1548">
        <v>23532.960000000003</v>
      </c>
    </row>
    <row r="1549" spans="33:41" x14ac:dyDescent="0.25">
      <c r="AG1549">
        <f>YEAR(CF[[#This Row],[Fecha]])</f>
        <v>2018</v>
      </c>
      <c r="AH1549">
        <f>MONTH(CF[[#This Row],[Fecha]])</f>
        <v>2</v>
      </c>
      <c r="AI1549">
        <f>WEEKNUM(CF[[#This Row],[Fecha]],2)</f>
        <v>5</v>
      </c>
      <c r="AJ1549" s="25">
        <v>43132</v>
      </c>
      <c r="AK1549" t="s">
        <v>113</v>
      </c>
      <c r="AL1549" t="s">
        <v>96</v>
      </c>
      <c r="AM1549" t="s">
        <v>129</v>
      </c>
      <c r="AN1549">
        <v>27.03</v>
      </c>
      <c r="AO1549">
        <v>25301.63</v>
      </c>
    </row>
    <row r="1550" spans="33:41" x14ac:dyDescent="0.25">
      <c r="AG1550">
        <f>YEAR(CF[[#This Row],[Fecha]])</f>
        <v>2018</v>
      </c>
      <c r="AH1550">
        <f>MONTH(CF[[#This Row],[Fecha]])</f>
        <v>3</v>
      </c>
      <c r="AI1550">
        <f>WEEKNUM(CF[[#This Row],[Fecha]],2)</f>
        <v>9</v>
      </c>
      <c r="AJ1550" s="25">
        <v>43160</v>
      </c>
      <c r="AK1550" t="s">
        <v>113</v>
      </c>
      <c r="AL1550" t="s">
        <v>96</v>
      </c>
      <c r="AM1550" t="s">
        <v>129</v>
      </c>
      <c r="AN1550">
        <v>30</v>
      </c>
      <c r="AO1550">
        <v>31025.07</v>
      </c>
    </row>
    <row r="1551" spans="33:41" x14ac:dyDescent="0.25">
      <c r="AG1551">
        <f>YEAR(CF[[#This Row],[Fecha]])</f>
        <v>2018</v>
      </c>
      <c r="AH1551">
        <f>MONTH(CF[[#This Row],[Fecha]])</f>
        <v>4</v>
      </c>
      <c r="AI1551">
        <f>WEEKNUM(CF[[#This Row],[Fecha]],2)</f>
        <v>13</v>
      </c>
      <c r="AJ1551" s="25">
        <v>43191</v>
      </c>
      <c r="AK1551" t="s">
        <v>113</v>
      </c>
      <c r="AL1551" t="s">
        <v>96</v>
      </c>
      <c r="AM1551" t="s">
        <v>129</v>
      </c>
      <c r="AN1551">
        <v>33</v>
      </c>
      <c r="AO1551">
        <v>24335.43</v>
      </c>
    </row>
    <row r="1552" spans="33:41" x14ac:dyDescent="0.25">
      <c r="AG1552">
        <f>YEAR(CF[[#This Row],[Fecha]])</f>
        <v>2018</v>
      </c>
      <c r="AH1552">
        <f>MONTH(CF[[#This Row],[Fecha]])</f>
        <v>5</v>
      </c>
      <c r="AI1552">
        <f>WEEKNUM(CF[[#This Row],[Fecha]],2)</f>
        <v>18</v>
      </c>
      <c r="AJ1552" s="25">
        <v>43221</v>
      </c>
      <c r="AK1552" t="s">
        <v>113</v>
      </c>
      <c r="AL1552" t="s">
        <v>96</v>
      </c>
      <c r="AM1552" t="s">
        <v>129</v>
      </c>
      <c r="AN1552">
        <v>17</v>
      </c>
      <c r="AO1552">
        <v>9026.07</v>
      </c>
    </row>
    <row r="1553" spans="33:41" x14ac:dyDescent="0.25">
      <c r="AG1553">
        <f>YEAR(CF[[#This Row],[Fecha]])</f>
        <v>2018</v>
      </c>
      <c r="AH1553">
        <f>MONTH(CF[[#This Row],[Fecha]])</f>
        <v>6</v>
      </c>
      <c r="AI1553">
        <f>WEEKNUM(CF[[#This Row],[Fecha]],2)</f>
        <v>22</v>
      </c>
      <c r="AJ1553" s="25">
        <v>43252</v>
      </c>
      <c r="AK1553" t="s">
        <v>113</v>
      </c>
      <c r="AL1553" t="s">
        <v>96</v>
      </c>
      <c r="AM1553" t="s">
        <v>129</v>
      </c>
      <c r="AN1553">
        <v>27</v>
      </c>
      <c r="AO1553">
        <v>16028.36</v>
      </c>
    </row>
    <row r="1554" spans="33:41" x14ac:dyDescent="0.25">
      <c r="AG1554">
        <f>YEAR(CF[[#This Row],[Fecha]])</f>
        <v>2018</v>
      </c>
      <c r="AH1554">
        <f>MONTH(CF[[#This Row],[Fecha]])</f>
        <v>7</v>
      </c>
      <c r="AI1554">
        <f>WEEKNUM(CF[[#This Row],[Fecha]],2)</f>
        <v>26</v>
      </c>
      <c r="AJ1554" s="25">
        <v>43282</v>
      </c>
      <c r="AK1554" t="s">
        <v>113</v>
      </c>
      <c r="AL1554" t="s">
        <v>96</v>
      </c>
      <c r="AM1554" t="s">
        <v>129</v>
      </c>
      <c r="AN1554">
        <v>28</v>
      </c>
      <c r="AO1554">
        <v>22505.86</v>
      </c>
    </row>
    <row r="1555" spans="33:41" x14ac:dyDescent="0.25">
      <c r="AG1555">
        <f>YEAR(CF[[#This Row],[Fecha]])</f>
        <v>2018</v>
      </c>
      <c r="AH1555">
        <f>MONTH(CF[[#This Row],[Fecha]])</f>
        <v>8</v>
      </c>
      <c r="AI1555">
        <f>WEEKNUM(CF[[#This Row],[Fecha]],2)</f>
        <v>31</v>
      </c>
      <c r="AJ1555" s="25">
        <v>43313</v>
      </c>
      <c r="AK1555" t="s">
        <v>113</v>
      </c>
      <c r="AL1555" t="s">
        <v>96</v>
      </c>
      <c r="AM1555" t="s">
        <v>129</v>
      </c>
      <c r="AN1555">
        <v>31</v>
      </c>
      <c r="AO1555">
        <v>25924.729999999996</v>
      </c>
    </row>
    <row r="1556" spans="33:41" x14ac:dyDescent="0.25">
      <c r="AG1556">
        <f>YEAR(CF[[#This Row],[Fecha]])</f>
        <v>2018</v>
      </c>
      <c r="AH1556">
        <f>MONTH(CF[[#This Row],[Fecha]])</f>
        <v>9</v>
      </c>
      <c r="AI1556">
        <f>WEEKNUM(CF[[#This Row],[Fecha]],2)</f>
        <v>35</v>
      </c>
      <c r="AJ1556" s="25">
        <v>43344</v>
      </c>
      <c r="AK1556" t="s">
        <v>113</v>
      </c>
      <c r="AL1556" t="s">
        <v>96</v>
      </c>
      <c r="AM1556" t="s">
        <v>129</v>
      </c>
      <c r="AN1556">
        <v>17</v>
      </c>
      <c r="AO1556">
        <v>12415.95</v>
      </c>
    </row>
    <row r="1557" spans="33:41" x14ac:dyDescent="0.25">
      <c r="AG1557">
        <f>YEAR(CF[[#This Row],[Fecha]])</f>
        <v>2018</v>
      </c>
      <c r="AH1557">
        <f>MONTH(CF[[#This Row],[Fecha]])</f>
        <v>10</v>
      </c>
      <c r="AI1557">
        <f>WEEKNUM(CF[[#This Row],[Fecha]],2)</f>
        <v>40</v>
      </c>
      <c r="AJ1557" s="25">
        <v>43374</v>
      </c>
      <c r="AK1557" t="s">
        <v>113</v>
      </c>
      <c r="AL1557" t="s">
        <v>96</v>
      </c>
      <c r="AM1557" t="s">
        <v>129</v>
      </c>
      <c r="AN1557">
        <v>31</v>
      </c>
      <c r="AO1557">
        <v>22771.81</v>
      </c>
    </row>
    <row r="1558" spans="33:41" x14ac:dyDescent="0.25">
      <c r="AG1558">
        <f>YEAR(CF[[#This Row],[Fecha]])</f>
        <v>2018</v>
      </c>
      <c r="AH1558">
        <f>MONTH(CF[[#This Row],[Fecha]])</f>
        <v>11</v>
      </c>
      <c r="AI1558">
        <f>WEEKNUM(CF[[#This Row],[Fecha]],2)</f>
        <v>44</v>
      </c>
      <c r="AJ1558" s="25">
        <v>43405</v>
      </c>
      <c r="AK1558" t="s">
        <v>113</v>
      </c>
      <c r="AL1558" t="s">
        <v>96</v>
      </c>
      <c r="AM1558" t="s">
        <v>129</v>
      </c>
      <c r="AN1558">
        <v>27</v>
      </c>
      <c r="AO1558">
        <v>18862.829999999998</v>
      </c>
    </row>
    <row r="1559" spans="33:41" x14ac:dyDescent="0.25">
      <c r="AG1559">
        <f>YEAR(CF[[#This Row],[Fecha]])</f>
        <v>2018</v>
      </c>
      <c r="AH1559">
        <f>MONTH(CF[[#This Row],[Fecha]])</f>
        <v>12</v>
      </c>
      <c r="AI1559">
        <f>WEEKNUM(CF[[#This Row],[Fecha]],2)</f>
        <v>48</v>
      </c>
      <c r="AJ1559" s="25">
        <v>43435</v>
      </c>
      <c r="AK1559" t="s">
        <v>113</v>
      </c>
      <c r="AL1559" t="s">
        <v>96</v>
      </c>
      <c r="AM1559" t="s">
        <v>129</v>
      </c>
      <c r="AN1559">
        <v>31</v>
      </c>
      <c r="AO1559">
        <v>20536.64</v>
      </c>
    </row>
    <row r="1560" spans="33:41" x14ac:dyDescent="0.25">
      <c r="AG1560">
        <f>YEAR(CF[[#This Row],[Fecha]])</f>
        <v>2019</v>
      </c>
      <c r="AH1560">
        <f>MONTH(CF[[#This Row],[Fecha]])</f>
        <v>1</v>
      </c>
      <c r="AI1560">
        <f>WEEKNUM(CF[[#This Row],[Fecha]],2)</f>
        <v>1</v>
      </c>
      <c r="AJ1560" s="25">
        <v>43466</v>
      </c>
      <c r="AK1560" t="s">
        <v>113</v>
      </c>
      <c r="AL1560" t="s">
        <v>96</v>
      </c>
      <c r="AM1560" t="s">
        <v>129</v>
      </c>
      <c r="AN1560">
        <v>27</v>
      </c>
      <c r="AO1560">
        <v>24389.07</v>
      </c>
    </row>
    <row r="1561" spans="33:41" x14ac:dyDescent="0.25">
      <c r="AG1561">
        <f>YEAR(CF[[#This Row],[Fecha]])</f>
        <v>2019</v>
      </c>
      <c r="AH1561">
        <f>MONTH(CF[[#This Row],[Fecha]])</f>
        <v>2</v>
      </c>
      <c r="AI1561">
        <f>WEEKNUM(CF[[#This Row],[Fecha]],2)</f>
        <v>5</v>
      </c>
      <c r="AJ1561" s="25">
        <v>43497</v>
      </c>
      <c r="AK1561" t="s">
        <v>113</v>
      </c>
      <c r="AL1561" t="s">
        <v>96</v>
      </c>
      <c r="AM1561" t="s">
        <v>129</v>
      </c>
      <c r="AN1561">
        <v>17</v>
      </c>
      <c r="AO1561">
        <v>19791.739999999998</v>
      </c>
    </row>
    <row r="1562" spans="33:41" x14ac:dyDescent="0.25">
      <c r="AG1562">
        <f>YEAR(CF[[#This Row],[Fecha]])</f>
        <v>2019</v>
      </c>
      <c r="AH1562">
        <f>MONTH(CF[[#This Row],[Fecha]])</f>
        <v>3</v>
      </c>
      <c r="AI1562">
        <f>WEEKNUM(CF[[#This Row],[Fecha]],2)</f>
        <v>9</v>
      </c>
      <c r="AJ1562" s="25">
        <v>43525</v>
      </c>
      <c r="AK1562" t="s">
        <v>113</v>
      </c>
      <c r="AL1562" t="s">
        <v>96</v>
      </c>
      <c r="AM1562" t="s">
        <v>129</v>
      </c>
      <c r="AN1562">
        <v>24</v>
      </c>
      <c r="AO1562">
        <v>24471.699999999997</v>
      </c>
    </row>
    <row r="1563" spans="33:41" x14ac:dyDescent="0.25">
      <c r="AG1563">
        <f>YEAR(CF[[#This Row],[Fecha]])</f>
        <v>2019</v>
      </c>
      <c r="AH1563">
        <f>MONTH(CF[[#This Row],[Fecha]])</f>
        <v>4</v>
      </c>
      <c r="AI1563">
        <f>WEEKNUM(CF[[#This Row],[Fecha]],2)</f>
        <v>14</v>
      </c>
      <c r="AJ1563" s="25">
        <v>43556</v>
      </c>
      <c r="AK1563" t="s">
        <v>113</v>
      </c>
      <c r="AL1563" t="s">
        <v>96</v>
      </c>
      <c r="AM1563" t="s">
        <v>129</v>
      </c>
      <c r="AN1563">
        <v>37</v>
      </c>
      <c r="AO1563">
        <v>45138.14</v>
      </c>
    </row>
    <row r="1564" spans="33:41" x14ac:dyDescent="0.25">
      <c r="AG1564">
        <f>YEAR(CF[[#This Row],[Fecha]])</f>
        <v>2018</v>
      </c>
      <c r="AH1564">
        <f>MONTH(CF[[#This Row],[Fecha]])</f>
        <v>1</v>
      </c>
      <c r="AI1564">
        <f>WEEKNUM(CF[[#This Row],[Fecha]],2)</f>
        <v>1</v>
      </c>
      <c r="AJ1564" s="25">
        <v>43101</v>
      </c>
      <c r="AK1564" t="s">
        <v>113</v>
      </c>
      <c r="AL1564" t="s">
        <v>88</v>
      </c>
      <c r="AM1564" t="s">
        <v>129</v>
      </c>
      <c r="AN1564">
        <v>1</v>
      </c>
      <c r="AO1564">
        <v>752.38</v>
      </c>
    </row>
    <row r="1565" spans="33:41" x14ac:dyDescent="0.25">
      <c r="AG1565">
        <f>YEAR(CF[[#This Row],[Fecha]])</f>
        <v>2018</v>
      </c>
      <c r="AH1565">
        <f>MONTH(CF[[#This Row],[Fecha]])</f>
        <v>3</v>
      </c>
      <c r="AI1565">
        <f>WEEKNUM(CF[[#This Row],[Fecha]],2)</f>
        <v>9</v>
      </c>
      <c r="AJ1565" s="25">
        <v>43160</v>
      </c>
      <c r="AK1565" t="s">
        <v>113</v>
      </c>
      <c r="AL1565" t="s">
        <v>88</v>
      </c>
      <c r="AM1565" t="s">
        <v>129</v>
      </c>
      <c r="AN1565">
        <v>1</v>
      </c>
      <c r="AO1565">
        <v>998.45</v>
      </c>
    </row>
    <row r="1566" spans="33:41" x14ac:dyDescent="0.25">
      <c r="AG1566">
        <f>YEAR(CF[[#This Row],[Fecha]])</f>
        <v>2018</v>
      </c>
      <c r="AH1566">
        <f>MONTH(CF[[#This Row],[Fecha]])</f>
        <v>5</v>
      </c>
      <c r="AI1566">
        <f>WEEKNUM(CF[[#This Row],[Fecha]],2)</f>
        <v>18</v>
      </c>
      <c r="AJ1566" s="25">
        <v>43221</v>
      </c>
      <c r="AK1566" t="s">
        <v>113</v>
      </c>
      <c r="AL1566" t="s">
        <v>88</v>
      </c>
      <c r="AM1566" t="s">
        <v>129</v>
      </c>
      <c r="AN1566">
        <v>1</v>
      </c>
      <c r="AO1566">
        <v>488.58</v>
      </c>
    </row>
    <row r="1567" spans="33:41" x14ac:dyDescent="0.25">
      <c r="AG1567">
        <f>YEAR(CF[[#This Row],[Fecha]])</f>
        <v>2018</v>
      </c>
      <c r="AH1567">
        <f>MONTH(CF[[#This Row],[Fecha]])</f>
        <v>6</v>
      </c>
      <c r="AI1567">
        <f>WEEKNUM(CF[[#This Row],[Fecha]],2)</f>
        <v>22</v>
      </c>
      <c r="AJ1567" s="25">
        <v>43252</v>
      </c>
      <c r="AK1567" t="s">
        <v>113</v>
      </c>
      <c r="AL1567" t="s">
        <v>88</v>
      </c>
      <c r="AM1567" t="s">
        <v>129</v>
      </c>
      <c r="AN1567">
        <v>2</v>
      </c>
      <c r="AO1567">
        <v>977.19</v>
      </c>
    </row>
    <row r="1568" spans="33:41" x14ac:dyDescent="0.25">
      <c r="AG1568">
        <f>YEAR(CF[[#This Row],[Fecha]])</f>
        <v>2018</v>
      </c>
      <c r="AH1568">
        <f>MONTH(CF[[#This Row],[Fecha]])</f>
        <v>7</v>
      </c>
      <c r="AI1568">
        <f>WEEKNUM(CF[[#This Row],[Fecha]],2)</f>
        <v>26</v>
      </c>
      <c r="AJ1568" s="25">
        <v>43282</v>
      </c>
      <c r="AK1568" t="s">
        <v>113</v>
      </c>
      <c r="AL1568" t="s">
        <v>88</v>
      </c>
      <c r="AM1568" t="s">
        <v>129</v>
      </c>
      <c r="AN1568">
        <v>2</v>
      </c>
      <c r="AO1568">
        <v>1187.97</v>
      </c>
    </row>
    <row r="1569" spans="33:41" x14ac:dyDescent="0.25">
      <c r="AG1569">
        <f>YEAR(CF[[#This Row],[Fecha]])</f>
        <v>2018</v>
      </c>
      <c r="AH1569">
        <f>MONTH(CF[[#This Row],[Fecha]])</f>
        <v>8</v>
      </c>
      <c r="AI1569">
        <f>WEEKNUM(CF[[#This Row],[Fecha]],2)</f>
        <v>31</v>
      </c>
      <c r="AJ1569" s="25">
        <v>43313</v>
      </c>
      <c r="AK1569" t="s">
        <v>113</v>
      </c>
      <c r="AL1569" t="s">
        <v>88</v>
      </c>
      <c r="AM1569" t="s">
        <v>129</v>
      </c>
      <c r="AN1569">
        <v>1</v>
      </c>
      <c r="AO1569">
        <v>1042.25</v>
      </c>
    </row>
    <row r="1570" spans="33:41" x14ac:dyDescent="0.25">
      <c r="AG1570">
        <f>YEAR(CF[[#This Row],[Fecha]])</f>
        <v>2018</v>
      </c>
      <c r="AH1570">
        <f>MONTH(CF[[#This Row],[Fecha]])</f>
        <v>9</v>
      </c>
      <c r="AI1570">
        <f>WEEKNUM(CF[[#This Row],[Fecha]],2)</f>
        <v>35</v>
      </c>
      <c r="AJ1570" s="25">
        <v>43344</v>
      </c>
      <c r="AK1570" t="s">
        <v>113</v>
      </c>
      <c r="AL1570" t="s">
        <v>88</v>
      </c>
      <c r="AM1570" t="s">
        <v>129</v>
      </c>
      <c r="AN1570">
        <v>1</v>
      </c>
      <c r="AO1570">
        <v>725.5</v>
      </c>
    </row>
    <row r="1571" spans="33:41" x14ac:dyDescent="0.25">
      <c r="AG1571">
        <f>YEAR(CF[[#This Row],[Fecha]])</f>
        <v>2018</v>
      </c>
      <c r="AH1571">
        <f>MONTH(CF[[#This Row],[Fecha]])</f>
        <v>10</v>
      </c>
      <c r="AI1571">
        <f>WEEKNUM(CF[[#This Row],[Fecha]],2)</f>
        <v>40</v>
      </c>
      <c r="AJ1571" s="25">
        <v>43374</v>
      </c>
      <c r="AK1571" t="s">
        <v>113</v>
      </c>
      <c r="AL1571" t="s">
        <v>88</v>
      </c>
      <c r="AM1571" t="s">
        <v>129</v>
      </c>
      <c r="AN1571">
        <v>1</v>
      </c>
      <c r="AO1571">
        <v>782.14</v>
      </c>
    </row>
    <row r="1572" spans="33:41" x14ac:dyDescent="0.25">
      <c r="AG1572">
        <f>YEAR(CF[[#This Row],[Fecha]])</f>
        <v>2018</v>
      </c>
      <c r="AH1572">
        <f>MONTH(CF[[#This Row],[Fecha]])</f>
        <v>11</v>
      </c>
      <c r="AI1572">
        <f>WEEKNUM(CF[[#This Row],[Fecha]],2)</f>
        <v>44</v>
      </c>
      <c r="AJ1572" s="25">
        <v>43405</v>
      </c>
      <c r="AK1572" t="s">
        <v>113</v>
      </c>
      <c r="AL1572" t="s">
        <v>88</v>
      </c>
      <c r="AM1572" t="s">
        <v>129</v>
      </c>
      <c r="AN1572">
        <v>3</v>
      </c>
      <c r="AO1572">
        <v>1658.12</v>
      </c>
    </row>
    <row r="1573" spans="33:41" x14ac:dyDescent="0.25">
      <c r="AG1573">
        <f>YEAR(CF[[#This Row],[Fecha]])</f>
        <v>2018</v>
      </c>
      <c r="AH1573">
        <f>MONTH(CF[[#This Row],[Fecha]])</f>
        <v>12</v>
      </c>
      <c r="AI1573">
        <f>WEEKNUM(CF[[#This Row],[Fecha]],2)</f>
        <v>48</v>
      </c>
      <c r="AJ1573" s="25">
        <v>43435</v>
      </c>
      <c r="AK1573" t="s">
        <v>113</v>
      </c>
      <c r="AL1573" t="s">
        <v>88</v>
      </c>
      <c r="AM1573" t="s">
        <v>129</v>
      </c>
      <c r="AN1573">
        <v>1</v>
      </c>
      <c r="AO1573">
        <v>865.41</v>
      </c>
    </row>
    <row r="1574" spans="33:41" x14ac:dyDescent="0.25">
      <c r="AG1574">
        <f>YEAR(CF[[#This Row],[Fecha]])</f>
        <v>2019</v>
      </c>
      <c r="AH1574">
        <f>MONTH(CF[[#This Row],[Fecha]])</f>
        <v>2</v>
      </c>
      <c r="AI1574">
        <f>WEEKNUM(CF[[#This Row],[Fecha]],2)</f>
        <v>5</v>
      </c>
      <c r="AJ1574" s="25">
        <v>43497</v>
      </c>
      <c r="AK1574" t="s">
        <v>113</v>
      </c>
      <c r="AL1574" t="s">
        <v>88</v>
      </c>
      <c r="AM1574" t="s">
        <v>129</v>
      </c>
      <c r="AN1574">
        <v>2</v>
      </c>
      <c r="AO1574">
        <v>4071.8100000000004</v>
      </c>
    </row>
    <row r="1575" spans="33:41" x14ac:dyDescent="0.25">
      <c r="AG1575">
        <f>YEAR(CF[[#This Row],[Fecha]])</f>
        <v>2019</v>
      </c>
      <c r="AH1575">
        <f>MONTH(CF[[#This Row],[Fecha]])</f>
        <v>3</v>
      </c>
      <c r="AI1575">
        <f>WEEKNUM(CF[[#This Row],[Fecha]],2)</f>
        <v>9</v>
      </c>
      <c r="AJ1575" s="25">
        <v>43525</v>
      </c>
      <c r="AK1575" t="s">
        <v>113</v>
      </c>
      <c r="AL1575" t="s">
        <v>88</v>
      </c>
      <c r="AM1575" t="s">
        <v>129</v>
      </c>
      <c r="AN1575">
        <v>1</v>
      </c>
      <c r="AO1575">
        <v>793.1</v>
      </c>
    </row>
    <row r="1576" spans="33:41" x14ac:dyDescent="0.25">
      <c r="AG1576">
        <f>YEAR(CF[[#This Row],[Fecha]])</f>
        <v>2018</v>
      </c>
      <c r="AH1576">
        <f>MONTH(CF[[#This Row],[Fecha]])</f>
        <v>2</v>
      </c>
      <c r="AI1576">
        <f>WEEKNUM(CF[[#This Row],[Fecha]],2)</f>
        <v>5</v>
      </c>
      <c r="AJ1576" s="25">
        <v>43132</v>
      </c>
      <c r="AK1576" t="s">
        <v>113</v>
      </c>
      <c r="AL1576" t="s">
        <v>90</v>
      </c>
      <c r="AM1576" t="s">
        <v>129</v>
      </c>
      <c r="AN1576">
        <v>1</v>
      </c>
      <c r="AO1576">
        <v>681.73</v>
      </c>
    </row>
    <row r="1577" spans="33:41" x14ac:dyDescent="0.25">
      <c r="AG1577">
        <f>YEAR(CF[[#This Row],[Fecha]])</f>
        <v>2018</v>
      </c>
      <c r="AH1577">
        <f>MONTH(CF[[#This Row],[Fecha]])</f>
        <v>3</v>
      </c>
      <c r="AI1577">
        <f>WEEKNUM(CF[[#This Row],[Fecha]],2)</f>
        <v>9</v>
      </c>
      <c r="AJ1577" s="25">
        <v>43160</v>
      </c>
      <c r="AK1577" t="s">
        <v>113</v>
      </c>
      <c r="AL1577" t="s">
        <v>90</v>
      </c>
      <c r="AM1577" t="s">
        <v>129</v>
      </c>
      <c r="AN1577">
        <v>1</v>
      </c>
      <c r="AO1577">
        <v>1101.29</v>
      </c>
    </row>
    <row r="1578" spans="33:41" x14ac:dyDescent="0.25">
      <c r="AG1578">
        <f>YEAR(CF[[#This Row],[Fecha]])</f>
        <v>2018</v>
      </c>
      <c r="AH1578">
        <f>MONTH(CF[[#This Row],[Fecha]])</f>
        <v>4</v>
      </c>
      <c r="AI1578">
        <f>WEEKNUM(CF[[#This Row],[Fecha]],2)</f>
        <v>13</v>
      </c>
      <c r="AJ1578" s="25">
        <v>43191</v>
      </c>
      <c r="AK1578" t="s">
        <v>113</v>
      </c>
      <c r="AL1578" t="s">
        <v>90</v>
      </c>
      <c r="AM1578" t="s">
        <v>129</v>
      </c>
      <c r="AN1578">
        <v>1</v>
      </c>
      <c r="AO1578">
        <v>527.78</v>
      </c>
    </row>
    <row r="1579" spans="33:41" x14ac:dyDescent="0.25">
      <c r="AG1579">
        <f>YEAR(CF[[#This Row],[Fecha]])</f>
        <v>2018</v>
      </c>
      <c r="AH1579">
        <f>MONTH(CF[[#This Row],[Fecha]])</f>
        <v>5</v>
      </c>
      <c r="AI1579">
        <f>WEEKNUM(CF[[#This Row],[Fecha]],2)</f>
        <v>18</v>
      </c>
      <c r="AJ1579" s="25">
        <v>43221</v>
      </c>
      <c r="AK1579" t="s">
        <v>113</v>
      </c>
      <c r="AL1579" t="s">
        <v>90</v>
      </c>
      <c r="AM1579" t="s">
        <v>129</v>
      </c>
      <c r="AN1579">
        <v>1</v>
      </c>
      <c r="AO1579">
        <v>488.58</v>
      </c>
    </row>
    <row r="1580" spans="33:41" x14ac:dyDescent="0.25">
      <c r="AG1580">
        <f>YEAR(CF[[#This Row],[Fecha]])</f>
        <v>2018</v>
      </c>
      <c r="AH1580">
        <f>MONTH(CF[[#This Row],[Fecha]])</f>
        <v>6</v>
      </c>
      <c r="AI1580">
        <f>WEEKNUM(CF[[#This Row],[Fecha]],2)</f>
        <v>22</v>
      </c>
      <c r="AJ1580" s="25">
        <v>43252</v>
      </c>
      <c r="AK1580" t="s">
        <v>113</v>
      </c>
      <c r="AL1580" t="s">
        <v>90</v>
      </c>
      <c r="AM1580" t="s">
        <v>129</v>
      </c>
      <c r="AN1580">
        <v>1</v>
      </c>
      <c r="AO1580">
        <v>488.61</v>
      </c>
    </row>
    <row r="1581" spans="33:41" x14ac:dyDescent="0.25">
      <c r="AG1581">
        <f>YEAR(CF[[#This Row],[Fecha]])</f>
        <v>2018</v>
      </c>
      <c r="AH1581">
        <f>MONTH(CF[[#This Row],[Fecha]])</f>
        <v>7</v>
      </c>
      <c r="AI1581">
        <f>WEEKNUM(CF[[#This Row],[Fecha]],2)</f>
        <v>26</v>
      </c>
      <c r="AJ1581" s="25">
        <v>43282</v>
      </c>
      <c r="AK1581" t="s">
        <v>113</v>
      </c>
      <c r="AL1581" t="s">
        <v>90</v>
      </c>
      <c r="AM1581" t="s">
        <v>129</v>
      </c>
      <c r="AN1581">
        <v>3</v>
      </c>
      <c r="AO1581">
        <v>2871.22</v>
      </c>
    </row>
    <row r="1582" spans="33:41" x14ac:dyDescent="0.25">
      <c r="AG1582">
        <f>YEAR(CF[[#This Row],[Fecha]])</f>
        <v>2018</v>
      </c>
      <c r="AH1582">
        <f>MONTH(CF[[#This Row],[Fecha]])</f>
        <v>8</v>
      </c>
      <c r="AI1582">
        <f>WEEKNUM(CF[[#This Row],[Fecha]],2)</f>
        <v>31</v>
      </c>
      <c r="AJ1582" s="25">
        <v>43313</v>
      </c>
      <c r="AK1582" t="s">
        <v>113</v>
      </c>
      <c r="AL1582" t="s">
        <v>90</v>
      </c>
      <c r="AM1582" t="s">
        <v>129</v>
      </c>
      <c r="AN1582">
        <v>1</v>
      </c>
      <c r="AO1582">
        <v>758.59</v>
      </c>
    </row>
    <row r="1583" spans="33:41" x14ac:dyDescent="0.25">
      <c r="AG1583">
        <f>YEAR(CF[[#This Row],[Fecha]])</f>
        <v>2018</v>
      </c>
      <c r="AH1583">
        <f>MONTH(CF[[#This Row],[Fecha]])</f>
        <v>9</v>
      </c>
      <c r="AI1583">
        <f>WEEKNUM(CF[[#This Row],[Fecha]],2)</f>
        <v>35</v>
      </c>
      <c r="AJ1583" s="25">
        <v>43344</v>
      </c>
      <c r="AK1583" t="s">
        <v>113</v>
      </c>
      <c r="AL1583" t="s">
        <v>90</v>
      </c>
      <c r="AM1583" t="s">
        <v>129</v>
      </c>
      <c r="AN1583">
        <v>3</v>
      </c>
      <c r="AO1583">
        <v>2235.42</v>
      </c>
    </row>
    <row r="1584" spans="33:41" x14ac:dyDescent="0.25">
      <c r="AG1584">
        <f>YEAR(CF[[#This Row],[Fecha]])</f>
        <v>2018</v>
      </c>
      <c r="AH1584">
        <f>MONTH(CF[[#This Row],[Fecha]])</f>
        <v>10</v>
      </c>
      <c r="AI1584">
        <f>WEEKNUM(CF[[#This Row],[Fecha]],2)</f>
        <v>40</v>
      </c>
      <c r="AJ1584" s="25">
        <v>43374</v>
      </c>
      <c r="AK1584" t="s">
        <v>113</v>
      </c>
      <c r="AL1584" t="s">
        <v>90</v>
      </c>
      <c r="AM1584" t="s">
        <v>129</v>
      </c>
      <c r="AN1584">
        <v>2</v>
      </c>
      <c r="AO1584">
        <v>1358.97</v>
      </c>
    </row>
    <row r="1585" spans="33:41" x14ac:dyDescent="0.25">
      <c r="AG1585">
        <f>YEAR(CF[[#This Row],[Fecha]])</f>
        <v>2018</v>
      </c>
      <c r="AH1585">
        <f>MONTH(CF[[#This Row],[Fecha]])</f>
        <v>11</v>
      </c>
      <c r="AI1585">
        <f>WEEKNUM(CF[[#This Row],[Fecha]],2)</f>
        <v>44</v>
      </c>
      <c r="AJ1585" s="25">
        <v>43405</v>
      </c>
      <c r="AK1585" t="s">
        <v>113</v>
      </c>
      <c r="AL1585" t="s">
        <v>90</v>
      </c>
      <c r="AM1585" t="s">
        <v>129</v>
      </c>
      <c r="AN1585">
        <v>3</v>
      </c>
      <c r="AO1585">
        <v>2098.87</v>
      </c>
    </row>
    <row r="1586" spans="33:41" x14ac:dyDescent="0.25">
      <c r="AG1586">
        <f>YEAR(CF[[#This Row],[Fecha]])</f>
        <v>2018</v>
      </c>
      <c r="AH1586">
        <f>MONTH(CF[[#This Row],[Fecha]])</f>
        <v>12</v>
      </c>
      <c r="AI1586">
        <f>WEEKNUM(CF[[#This Row],[Fecha]],2)</f>
        <v>48</v>
      </c>
      <c r="AJ1586" s="25">
        <v>43435</v>
      </c>
      <c r="AK1586" t="s">
        <v>113</v>
      </c>
      <c r="AL1586" t="s">
        <v>90</v>
      </c>
      <c r="AM1586" t="s">
        <v>129</v>
      </c>
      <c r="AN1586">
        <v>1</v>
      </c>
      <c r="AO1586">
        <v>624.07000000000005</v>
      </c>
    </row>
    <row r="1587" spans="33:41" x14ac:dyDescent="0.25">
      <c r="AG1587">
        <f>YEAR(CF[[#This Row],[Fecha]])</f>
        <v>2019</v>
      </c>
      <c r="AH1587">
        <f>MONTH(CF[[#This Row],[Fecha]])</f>
        <v>1</v>
      </c>
      <c r="AI1587">
        <f>WEEKNUM(CF[[#This Row],[Fecha]],2)</f>
        <v>1</v>
      </c>
      <c r="AJ1587" s="25">
        <v>43466</v>
      </c>
      <c r="AK1587" t="s">
        <v>113</v>
      </c>
      <c r="AL1587" t="s">
        <v>90</v>
      </c>
      <c r="AM1587" t="s">
        <v>129</v>
      </c>
      <c r="AN1587">
        <v>1</v>
      </c>
      <c r="AO1587">
        <v>4930.03</v>
      </c>
    </row>
    <row r="1588" spans="33:41" x14ac:dyDescent="0.25">
      <c r="AG1588">
        <f>YEAR(CF[[#This Row],[Fecha]])</f>
        <v>2019</v>
      </c>
      <c r="AH1588">
        <f>MONTH(CF[[#This Row],[Fecha]])</f>
        <v>4</v>
      </c>
      <c r="AI1588">
        <f>WEEKNUM(CF[[#This Row],[Fecha]],2)</f>
        <v>14</v>
      </c>
      <c r="AJ1588" s="25">
        <v>43556</v>
      </c>
      <c r="AK1588" t="s">
        <v>113</v>
      </c>
      <c r="AL1588" t="s">
        <v>90</v>
      </c>
      <c r="AM1588" t="s">
        <v>129</v>
      </c>
      <c r="AN1588">
        <v>1</v>
      </c>
      <c r="AO1588">
        <v>589.4</v>
      </c>
    </row>
    <row r="1589" spans="33:41" x14ac:dyDescent="0.25">
      <c r="AG1589">
        <f>YEAR(CF[[#This Row],[Fecha]])</f>
        <v>2019</v>
      </c>
      <c r="AH1589">
        <f>MONTH(CF[[#This Row],[Fecha]])</f>
        <v>3</v>
      </c>
      <c r="AI1589">
        <f>WEEKNUM(CF[[#This Row],[Fecha]],2)</f>
        <v>9</v>
      </c>
      <c r="AJ1589" s="25">
        <v>43525</v>
      </c>
      <c r="AK1589" t="s">
        <v>113</v>
      </c>
      <c r="AL1589" t="s">
        <v>8</v>
      </c>
      <c r="AM1589" t="s">
        <v>129</v>
      </c>
      <c r="AN1589">
        <v>2</v>
      </c>
      <c r="AO1589">
        <v>1939.73</v>
      </c>
    </row>
    <row r="1590" spans="33:41" x14ac:dyDescent="0.25">
      <c r="AG1590">
        <f>YEAR(CF[[#This Row],[Fecha]])</f>
        <v>2019</v>
      </c>
      <c r="AH1590">
        <f>MONTH(CF[[#This Row],[Fecha]])</f>
        <v>5</v>
      </c>
      <c r="AI1590">
        <f>WEEKNUM(CF[[#This Row],[Fecha]],2)</f>
        <v>18</v>
      </c>
      <c r="AJ1590" s="25">
        <v>43586</v>
      </c>
      <c r="AK1590" t="s">
        <v>113</v>
      </c>
      <c r="AL1590" t="s">
        <v>94</v>
      </c>
      <c r="AM1590" t="s">
        <v>129</v>
      </c>
      <c r="AN1590">
        <v>14</v>
      </c>
      <c r="AO1590">
        <v>26259.689999999995</v>
      </c>
    </row>
    <row r="1591" spans="33:41" x14ac:dyDescent="0.25">
      <c r="AG1591">
        <f>YEAR(CF[[#This Row],[Fecha]])</f>
        <v>2019</v>
      </c>
      <c r="AH1591">
        <f>MONTH(CF[[#This Row],[Fecha]])</f>
        <v>6</v>
      </c>
      <c r="AI1591">
        <f>WEEKNUM(CF[[#This Row],[Fecha]],2)</f>
        <v>22</v>
      </c>
      <c r="AJ1591" s="25">
        <v>43617</v>
      </c>
      <c r="AK1591" t="s">
        <v>113</v>
      </c>
      <c r="AL1591" t="s">
        <v>94</v>
      </c>
      <c r="AM1591" t="s">
        <v>129</v>
      </c>
      <c r="AN1591">
        <v>17</v>
      </c>
      <c r="AO1591">
        <v>28225.339999999997</v>
      </c>
    </row>
    <row r="1592" spans="33:41" x14ac:dyDescent="0.25">
      <c r="AG1592">
        <f>YEAR(CF[[#This Row],[Fecha]])</f>
        <v>2019</v>
      </c>
      <c r="AH1592">
        <f>MONTH(CF[[#This Row],[Fecha]])</f>
        <v>7</v>
      </c>
      <c r="AI1592">
        <f>WEEKNUM(CF[[#This Row],[Fecha]],2)</f>
        <v>27</v>
      </c>
      <c r="AJ1592" s="25">
        <v>43647</v>
      </c>
      <c r="AK1592" t="s">
        <v>113</v>
      </c>
      <c r="AL1592" t="s">
        <v>94</v>
      </c>
      <c r="AM1592" t="s">
        <v>129</v>
      </c>
      <c r="AN1592">
        <v>24</v>
      </c>
      <c r="AO1592">
        <v>18483.920000000002</v>
      </c>
    </row>
    <row r="1593" spans="33:41" x14ac:dyDescent="0.25">
      <c r="AG1593">
        <f>YEAR(CF[[#This Row],[Fecha]])</f>
        <v>2019</v>
      </c>
      <c r="AH1593">
        <f>MONTH(CF[[#This Row],[Fecha]])</f>
        <v>8</v>
      </c>
      <c r="AI1593">
        <f>WEEKNUM(CF[[#This Row],[Fecha]],2)</f>
        <v>31</v>
      </c>
      <c r="AJ1593" s="25">
        <v>43678</v>
      </c>
      <c r="AK1593" t="s">
        <v>113</v>
      </c>
      <c r="AL1593" t="s">
        <v>94</v>
      </c>
      <c r="AM1593" t="s">
        <v>129</v>
      </c>
      <c r="AN1593">
        <v>14</v>
      </c>
      <c r="AO1593">
        <v>10501.96</v>
      </c>
    </row>
    <row r="1594" spans="33:41" x14ac:dyDescent="0.25">
      <c r="AG1594">
        <f>YEAR(CF[[#This Row],[Fecha]])</f>
        <v>2019</v>
      </c>
      <c r="AH1594">
        <f>MONTH(CF[[#This Row],[Fecha]])</f>
        <v>9</v>
      </c>
      <c r="AI1594">
        <f>WEEKNUM(CF[[#This Row],[Fecha]],2)</f>
        <v>35</v>
      </c>
      <c r="AJ1594" s="25">
        <v>43709</v>
      </c>
      <c r="AK1594" t="s">
        <v>113</v>
      </c>
      <c r="AL1594" t="s">
        <v>94</v>
      </c>
      <c r="AM1594" t="s">
        <v>129</v>
      </c>
      <c r="AN1594">
        <v>13</v>
      </c>
      <c r="AO1594">
        <v>11127.380000000001</v>
      </c>
    </row>
    <row r="1595" spans="33:41" x14ac:dyDescent="0.25">
      <c r="AG1595">
        <f>YEAR(CF[[#This Row],[Fecha]])</f>
        <v>2019</v>
      </c>
      <c r="AH1595">
        <f>MONTH(CF[[#This Row],[Fecha]])</f>
        <v>10</v>
      </c>
      <c r="AI1595">
        <f>WEEKNUM(CF[[#This Row],[Fecha]],2)</f>
        <v>40</v>
      </c>
      <c r="AJ1595" s="25">
        <v>43739</v>
      </c>
      <c r="AK1595" t="s">
        <v>113</v>
      </c>
      <c r="AL1595" t="s">
        <v>94</v>
      </c>
      <c r="AM1595" t="s">
        <v>129</v>
      </c>
      <c r="AN1595">
        <v>17</v>
      </c>
      <c r="AO1595">
        <v>10593.52</v>
      </c>
    </row>
    <row r="1596" spans="33:41" x14ac:dyDescent="0.25">
      <c r="AG1596">
        <f>YEAR(CF[[#This Row],[Fecha]])</f>
        <v>2019</v>
      </c>
      <c r="AH1596">
        <f>MONTH(CF[[#This Row],[Fecha]])</f>
        <v>11</v>
      </c>
      <c r="AI1596">
        <f>WEEKNUM(CF[[#This Row],[Fecha]],2)</f>
        <v>44</v>
      </c>
      <c r="AJ1596" s="25">
        <v>43770</v>
      </c>
      <c r="AK1596" t="s">
        <v>113</v>
      </c>
      <c r="AL1596" t="s">
        <v>94</v>
      </c>
      <c r="AM1596" t="s">
        <v>129</v>
      </c>
      <c r="AN1596">
        <v>13</v>
      </c>
      <c r="AO1596">
        <v>10132.14</v>
      </c>
    </row>
    <row r="1597" spans="33:41" x14ac:dyDescent="0.25">
      <c r="AG1597">
        <f>YEAR(CF[[#This Row],[Fecha]])</f>
        <v>2019</v>
      </c>
      <c r="AH1597">
        <f>MONTH(CF[[#This Row],[Fecha]])</f>
        <v>12</v>
      </c>
      <c r="AI1597">
        <f>WEEKNUM(CF[[#This Row],[Fecha]],2)</f>
        <v>48</v>
      </c>
      <c r="AJ1597" s="25">
        <v>43800</v>
      </c>
      <c r="AK1597" t="s">
        <v>113</v>
      </c>
      <c r="AL1597" t="s">
        <v>94</v>
      </c>
      <c r="AM1597" t="s">
        <v>129</v>
      </c>
      <c r="AN1597">
        <v>17</v>
      </c>
      <c r="AO1597">
        <v>9506.1400000000012</v>
      </c>
    </row>
    <row r="1598" spans="33:41" x14ac:dyDescent="0.25">
      <c r="AG1598">
        <f>YEAR(CF[[#This Row],[Fecha]])</f>
        <v>2020</v>
      </c>
      <c r="AH1598">
        <f>MONTH(CF[[#This Row],[Fecha]])</f>
        <v>1</v>
      </c>
      <c r="AI1598">
        <f>WEEKNUM(CF[[#This Row],[Fecha]],2)</f>
        <v>1</v>
      </c>
      <c r="AJ1598" s="25">
        <v>43831</v>
      </c>
      <c r="AK1598" t="s">
        <v>113</v>
      </c>
      <c r="AL1598" t="s">
        <v>94</v>
      </c>
      <c r="AM1598" t="s">
        <v>129</v>
      </c>
      <c r="AN1598">
        <v>19</v>
      </c>
      <c r="AO1598">
        <v>11627.64</v>
      </c>
    </row>
    <row r="1599" spans="33:41" x14ac:dyDescent="0.25">
      <c r="AG1599">
        <f>YEAR(CF[[#This Row],[Fecha]])</f>
        <v>2020</v>
      </c>
      <c r="AH1599">
        <f>MONTH(CF[[#This Row],[Fecha]])</f>
        <v>2</v>
      </c>
      <c r="AI1599">
        <f>WEEKNUM(CF[[#This Row],[Fecha]],2)</f>
        <v>5</v>
      </c>
      <c r="AJ1599" s="25">
        <v>43862</v>
      </c>
      <c r="AK1599" t="s">
        <v>113</v>
      </c>
      <c r="AL1599" t="s">
        <v>94</v>
      </c>
      <c r="AM1599" t="s">
        <v>129</v>
      </c>
      <c r="AN1599">
        <v>21</v>
      </c>
      <c r="AO1599">
        <v>14009.25</v>
      </c>
    </row>
    <row r="1600" spans="33:41" x14ac:dyDescent="0.25">
      <c r="AG1600">
        <f>YEAR(CF[[#This Row],[Fecha]])</f>
        <v>2020</v>
      </c>
      <c r="AH1600">
        <f>MONTH(CF[[#This Row],[Fecha]])</f>
        <v>3</v>
      </c>
      <c r="AI1600">
        <f>WEEKNUM(CF[[#This Row],[Fecha]],2)</f>
        <v>9</v>
      </c>
      <c r="AJ1600" s="25">
        <v>43891</v>
      </c>
      <c r="AK1600" t="s">
        <v>113</v>
      </c>
      <c r="AL1600" t="s">
        <v>94</v>
      </c>
      <c r="AM1600" t="s">
        <v>129</v>
      </c>
      <c r="AN1600">
        <v>18</v>
      </c>
      <c r="AO1600">
        <v>9080.66</v>
      </c>
    </row>
    <row r="1601" spans="33:41" x14ac:dyDescent="0.25">
      <c r="AG1601">
        <f>YEAR(CF[[#This Row],[Fecha]])</f>
        <v>2020</v>
      </c>
      <c r="AH1601">
        <f>MONTH(CF[[#This Row],[Fecha]])</f>
        <v>4</v>
      </c>
      <c r="AI1601">
        <f>WEEKNUM(CF[[#This Row],[Fecha]],2)</f>
        <v>14</v>
      </c>
      <c r="AJ1601" s="25">
        <v>43922</v>
      </c>
      <c r="AK1601" t="s">
        <v>113</v>
      </c>
      <c r="AL1601" t="s">
        <v>94</v>
      </c>
      <c r="AM1601" t="s">
        <v>129</v>
      </c>
      <c r="AN1601">
        <v>13</v>
      </c>
      <c r="AO1601">
        <v>7659.23</v>
      </c>
    </row>
    <row r="1602" spans="33:41" x14ac:dyDescent="0.25">
      <c r="AG1602">
        <f>YEAR(CF[[#This Row],[Fecha]])</f>
        <v>2020</v>
      </c>
      <c r="AH1602">
        <f>MONTH(CF[[#This Row],[Fecha]])</f>
        <v>5</v>
      </c>
      <c r="AI1602">
        <f>WEEKNUM(CF[[#This Row],[Fecha]],2)</f>
        <v>18</v>
      </c>
      <c r="AJ1602" s="25">
        <v>43952</v>
      </c>
      <c r="AK1602" t="s">
        <v>113</v>
      </c>
      <c r="AL1602" t="s">
        <v>94</v>
      </c>
      <c r="AM1602" t="s">
        <v>129</v>
      </c>
      <c r="AN1602">
        <v>12</v>
      </c>
      <c r="AO1602">
        <v>5235.7000000000007</v>
      </c>
    </row>
    <row r="1603" spans="33:41" x14ac:dyDescent="0.25">
      <c r="AG1603">
        <f>YEAR(CF[[#This Row],[Fecha]])</f>
        <v>2020</v>
      </c>
      <c r="AH1603">
        <f>MONTH(CF[[#This Row],[Fecha]])</f>
        <v>6</v>
      </c>
      <c r="AI1603">
        <f>WEEKNUM(CF[[#This Row],[Fecha]],2)</f>
        <v>23</v>
      </c>
      <c r="AJ1603" s="25">
        <v>43983</v>
      </c>
      <c r="AK1603" t="s">
        <v>113</v>
      </c>
      <c r="AL1603" t="s">
        <v>94</v>
      </c>
      <c r="AM1603" t="s">
        <v>129</v>
      </c>
      <c r="AN1603">
        <v>20</v>
      </c>
      <c r="AO1603">
        <v>12318.869999999999</v>
      </c>
    </row>
    <row r="1604" spans="33:41" x14ac:dyDescent="0.25">
      <c r="AG1604">
        <f>YEAR(CF[[#This Row],[Fecha]])</f>
        <v>2020</v>
      </c>
      <c r="AH1604">
        <f>MONTH(CF[[#This Row],[Fecha]])</f>
        <v>7</v>
      </c>
      <c r="AI1604">
        <f>WEEKNUM(CF[[#This Row],[Fecha]],2)</f>
        <v>27</v>
      </c>
      <c r="AJ1604" s="25">
        <v>44013</v>
      </c>
      <c r="AK1604" t="s">
        <v>113</v>
      </c>
      <c r="AL1604" t="s">
        <v>94</v>
      </c>
      <c r="AM1604" t="s">
        <v>129</v>
      </c>
      <c r="AN1604">
        <v>11</v>
      </c>
      <c r="AO1604">
        <v>3236.4399999999996</v>
      </c>
    </row>
    <row r="1605" spans="33:41" x14ac:dyDescent="0.25">
      <c r="AG1605">
        <f>YEAR(CF[[#This Row],[Fecha]])</f>
        <v>2020</v>
      </c>
      <c r="AH1605">
        <f>MONTH(CF[[#This Row],[Fecha]])</f>
        <v>8</v>
      </c>
      <c r="AI1605">
        <f>WEEKNUM(CF[[#This Row],[Fecha]],2)</f>
        <v>31</v>
      </c>
      <c r="AJ1605" s="25">
        <v>44044</v>
      </c>
      <c r="AK1605" t="s">
        <v>113</v>
      </c>
      <c r="AL1605" t="s">
        <v>94</v>
      </c>
      <c r="AM1605" t="s">
        <v>129</v>
      </c>
      <c r="AN1605">
        <v>20</v>
      </c>
      <c r="AO1605">
        <v>8010.1299999999992</v>
      </c>
    </row>
    <row r="1606" spans="33:41" x14ac:dyDescent="0.25">
      <c r="AG1606">
        <f>YEAR(CF[[#This Row],[Fecha]])</f>
        <v>2020</v>
      </c>
      <c r="AH1606">
        <f>MONTH(CF[[#This Row],[Fecha]])</f>
        <v>9</v>
      </c>
      <c r="AI1606">
        <f>WEEKNUM(CF[[#This Row],[Fecha]],2)</f>
        <v>36</v>
      </c>
      <c r="AJ1606" s="25">
        <v>44075</v>
      </c>
      <c r="AK1606" t="s">
        <v>113</v>
      </c>
      <c r="AL1606" t="s">
        <v>94</v>
      </c>
      <c r="AM1606" t="s">
        <v>129</v>
      </c>
      <c r="AN1606">
        <v>9</v>
      </c>
      <c r="AO1606">
        <v>3605.6800000000003</v>
      </c>
    </row>
    <row r="1607" spans="33:41" x14ac:dyDescent="0.25">
      <c r="AG1607">
        <f>YEAR(CF[[#This Row],[Fecha]])</f>
        <v>2020</v>
      </c>
      <c r="AH1607">
        <f>MONTH(CF[[#This Row],[Fecha]])</f>
        <v>10</v>
      </c>
      <c r="AI1607">
        <f>WEEKNUM(CF[[#This Row],[Fecha]],2)</f>
        <v>40</v>
      </c>
      <c r="AJ1607" s="25">
        <v>44105</v>
      </c>
      <c r="AK1607" t="s">
        <v>113</v>
      </c>
      <c r="AL1607" t="s">
        <v>94</v>
      </c>
      <c r="AM1607" t="s">
        <v>129</v>
      </c>
      <c r="AN1607">
        <v>14</v>
      </c>
      <c r="AO1607">
        <v>4138.8599999999997</v>
      </c>
    </row>
    <row r="1608" spans="33:41" x14ac:dyDescent="0.25">
      <c r="AG1608">
        <f>YEAR(CF[[#This Row],[Fecha]])</f>
        <v>2020</v>
      </c>
      <c r="AH1608">
        <f>MONTH(CF[[#This Row],[Fecha]])</f>
        <v>11</v>
      </c>
      <c r="AI1608">
        <f>WEEKNUM(CF[[#This Row],[Fecha]],2)</f>
        <v>44</v>
      </c>
      <c r="AJ1608" s="25">
        <v>44136</v>
      </c>
      <c r="AK1608" t="s">
        <v>113</v>
      </c>
      <c r="AL1608" t="s">
        <v>94</v>
      </c>
      <c r="AM1608" t="s">
        <v>129</v>
      </c>
      <c r="AN1608">
        <v>10</v>
      </c>
      <c r="AO1608">
        <v>4726.6099999999997</v>
      </c>
    </row>
    <row r="1609" spans="33:41" x14ac:dyDescent="0.25">
      <c r="AG1609">
        <f>YEAR(CF[[#This Row],[Fecha]])</f>
        <v>2020</v>
      </c>
      <c r="AH1609">
        <f>MONTH(CF[[#This Row],[Fecha]])</f>
        <v>12</v>
      </c>
      <c r="AI1609">
        <f>WEEKNUM(CF[[#This Row],[Fecha]],2)</f>
        <v>49</v>
      </c>
      <c r="AJ1609" s="25">
        <v>44166</v>
      </c>
      <c r="AK1609" t="s">
        <v>113</v>
      </c>
      <c r="AL1609" t="s">
        <v>94</v>
      </c>
      <c r="AM1609" t="s">
        <v>129</v>
      </c>
      <c r="AN1609">
        <v>13</v>
      </c>
      <c r="AO1609">
        <v>3094.14</v>
      </c>
    </row>
    <row r="1610" spans="33:41" x14ac:dyDescent="0.25">
      <c r="AG1610">
        <f>YEAR(CF[[#This Row],[Fecha]])</f>
        <v>2019</v>
      </c>
      <c r="AH1610">
        <f>MONTH(CF[[#This Row],[Fecha]])</f>
        <v>5</v>
      </c>
      <c r="AI1610">
        <f>WEEKNUM(CF[[#This Row],[Fecha]],2)</f>
        <v>18</v>
      </c>
      <c r="AJ1610" s="25">
        <v>43586</v>
      </c>
      <c r="AK1610" t="s">
        <v>113</v>
      </c>
      <c r="AL1610" t="s">
        <v>96</v>
      </c>
      <c r="AM1610" t="s">
        <v>129</v>
      </c>
      <c r="AN1610">
        <v>25</v>
      </c>
      <c r="AO1610">
        <v>34559.769999999997</v>
      </c>
    </row>
    <row r="1611" spans="33:41" x14ac:dyDescent="0.25">
      <c r="AG1611">
        <f>YEAR(CF[[#This Row],[Fecha]])</f>
        <v>2019</v>
      </c>
      <c r="AH1611">
        <f>MONTH(CF[[#This Row],[Fecha]])</f>
        <v>6</v>
      </c>
      <c r="AI1611">
        <f>WEEKNUM(CF[[#This Row],[Fecha]],2)</f>
        <v>22</v>
      </c>
      <c r="AJ1611" s="25">
        <v>43617</v>
      </c>
      <c r="AK1611" t="s">
        <v>113</v>
      </c>
      <c r="AL1611" t="s">
        <v>96</v>
      </c>
      <c r="AM1611" t="s">
        <v>129</v>
      </c>
      <c r="AN1611">
        <v>25</v>
      </c>
      <c r="AO1611">
        <v>30995.13</v>
      </c>
    </row>
    <row r="1612" spans="33:41" x14ac:dyDescent="0.25">
      <c r="AG1612">
        <f>YEAR(CF[[#This Row],[Fecha]])</f>
        <v>2019</v>
      </c>
      <c r="AH1612">
        <f>MONTH(CF[[#This Row],[Fecha]])</f>
        <v>7</v>
      </c>
      <c r="AI1612">
        <f>WEEKNUM(CF[[#This Row],[Fecha]],2)</f>
        <v>27</v>
      </c>
      <c r="AJ1612" s="25">
        <v>43647</v>
      </c>
      <c r="AK1612" t="s">
        <v>113</v>
      </c>
      <c r="AL1612" t="s">
        <v>96</v>
      </c>
      <c r="AM1612" t="s">
        <v>129</v>
      </c>
      <c r="AN1612">
        <v>37</v>
      </c>
      <c r="AO1612">
        <v>25046.690000000002</v>
      </c>
    </row>
    <row r="1613" spans="33:41" x14ac:dyDescent="0.25">
      <c r="AG1613">
        <f>YEAR(CF[[#This Row],[Fecha]])</f>
        <v>2019</v>
      </c>
      <c r="AH1613">
        <f>MONTH(CF[[#This Row],[Fecha]])</f>
        <v>8</v>
      </c>
      <c r="AI1613">
        <f>WEEKNUM(CF[[#This Row],[Fecha]],2)</f>
        <v>31</v>
      </c>
      <c r="AJ1613" s="25">
        <v>43678</v>
      </c>
      <c r="AK1613" t="s">
        <v>113</v>
      </c>
      <c r="AL1613" t="s">
        <v>96</v>
      </c>
      <c r="AM1613" t="s">
        <v>129</v>
      </c>
      <c r="AN1613">
        <v>29</v>
      </c>
      <c r="AO1613">
        <v>21829.59</v>
      </c>
    </row>
    <row r="1614" spans="33:41" x14ac:dyDescent="0.25">
      <c r="AG1614">
        <f>YEAR(CF[[#This Row],[Fecha]])</f>
        <v>2019</v>
      </c>
      <c r="AH1614">
        <f>MONTH(CF[[#This Row],[Fecha]])</f>
        <v>9</v>
      </c>
      <c r="AI1614">
        <f>WEEKNUM(CF[[#This Row],[Fecha]],2)</f>
        <v>35</v>
      </c>
      <c r="AJ1614" s="25">
        <v>43709</v>
      </c>
      <c r="AK1614" t="s">
        <v>113</v>
      </c>
      <c r="AL1614" t="s">
        <v>96</v>
      </c>
      <c r="AM1614" t="s">
        <v>129</v>
      </c>
      <c r="AN1614">
        <v>33</v>
      </c>
      <c r="AO1614">
        <v>28249.01</v>
      </c>
    </row>
    <row r="1615" spans="33:41" x14ac:dyDescent="0.25">
      <c r="AG1615">
        <f>YEAR(CF[[#This Row],[Fecha]])</f>
        <v>2019</v>
      </c>
      <c r="AH1615">
        <f>MONTH(CF[[#This Row],[Fecha]])</f>
        <v>10</v>
      </c>
      <c r="AI1615">
        <f>WEEKNUM(CF[[#This Row],[Fecha]],2)</f>
        <v>40</v>
      </c>
      <c r="AJ1615" s="25">
        <v>43739</v>
      </c>
      <c r="AK1615" t="s">
        <v>113</v>
      </c>
      <c r="AL1615" t="s">
        <v>96</v>
      </c>
      <c r="AM1615" t="s">
        <v>129</v>
      </c>
      <c r="AN1615">
        <v>36</v>
      </c>
      <c r="AO1615">
        <v>22626.47</v>
      </c>
    </row>
    <row r="1616" spans="33:41" x14ac:dyDescent="0.25">
      <c r="AG1616">
        <f>YEAR(CF[[#This Row],[Fecha]])</f>
        <v>2019</v>
      </c>
      <c r="AH1616">
        <f>MONTH(CF[[#This Row],[Fecha]])</f>
        <v>11</v>
      </c>
      <c r="AI1616">
        <f>WEEKNUM(CF[[#This Row],[Fecha]],2)</f>
        <v>44</v>
      </c>
      <c r="AJ1616" s="25">
        <v>43770</v>
      </c>
      <c r="AK1616" t="s">
        <v>113</v>
      </c>
      <c r="AL1616" t="s">
        <v>96</v>
      </c>
      <c r="AM1616" t="s">
        <v>129</v>
      </c>
      <c r="AN1616">
        <v>29</v>
      </c>
      <c r="AO1616">
        <v>15725.439999999999</v>
      </c>
    </row>
    <row r="1617" spans="33:41" x14ac:dyDescent="0.25">
      <c r="AG1617">
        <f>YEAR(CF[[#This Row],[Fecha]])</f>
        <v>2019</v>
      </c>
      <c r="AH1617">
        <f>MONTH(CF[[#This Row],[Fecha]])</f>
        <v>12</v>
      </c>
      <c r="AI1617">
        <f>WEEKNUM(CF[[#This Row],[Fecha]],2)</f>
        <v>48</v>
      </c>
      <c r="AJ1617" s="25">
        <v>43800</v>
      </c>
      <c r="AK1617" t="s">
        <v>113</v>
      </c>
      <c r="AL1617" t="s">
        <v>96</v>
      </c>
      <c r="AM1617" t="s">
        <v>129</v>
      </c>
      <c r="AN1617">
        <v>25</v>
      </c>
      <c r="AO1617">
        <v>14481.2</v>
      </c>
    </row>
    <row r="1618" spans="33:41" x14ac:dyDescent="0.25">
      <c r="AG1618">
        <f>YEAR(CF[[#This Row],[Fecha]])</f>
        <v>2020</v>
      </c>
      <c r="AH1618">
        <f>MONTH(CF[[#This Row],[Fecha]])</f>
        <v>1</v>
      </c>
      <c r="AI1618">
        <f>WEEKNUM(CF[[#This Row],[Fecha]],2)</f>
        <v>1</v>
      </c>
      <c r="AJ1618" s="25">
        <v>43831</v>
      </c>
      <c r="AK1618" t="s">
        <v>113</v>
      </c>
      <c r="AL1618" t="s">
        <v>96</v>
      </c>
      <c r="AM1618" t="s">
        <v>129</v>
      </c>
      <c r="AN1618">
        <v>30</v>
      </c>
      <c r="AO1618">
        <v>19876.47</v>
      </c>
    </row>
    <row r="1619" spans="33:41" x14ac:dyDescent="0.25">
      <c r="AG1619">
        <f>YEAR(CF[[#This Row],[Fecha]])</f>
        <v>2020</v>
      </c>
      <c r="AH1619">
        <f>MONTH(CF[[#This Row],[Fecha]])</f>
        <v>2</v>
      </c>
      <c r="AI1619">
        <f>WEEKNUM(CF[[#This Row],[Fecha]],2)</f>
        <v>5</v>
      </c>
      <c r="AJ1619" s="25">
        <v>43862</v>
      </c>
      <c r="AK1619" t="s">
        <v>113</v>
      </c>
      <c r="AL1619" t="s">
        <v>96</v>
      </c>
      <c r="AM1619" t="s">
        <v>129</v>
      </c>
      <c r="AN1619">
        <v>31</v>
      </c>
      <c r="AO1619">
        <v>20523.57</v>
      </c>
    </row>
    <row r="1620" spans="33:41" x14ac:dyDescent="0.25">
      <c r="AG1620">
        <f>YEAR(CF[[#This Row],[Fecha]])</f>
        <v>2020</v>
      </c>
      <c r="AH1620">
        <f>MONTH(CF[[#This Row],[Fecha]])</f>
        <v>3</v>
      </c>
      <c r="AI1620">
        <f>WEEKNUM(CF[[#This Row],[Fecha]],2)</f>
        <v>9</v>
      </c>
      <c r="AJ1620" s="25">
        <v>43891</v>
      </c>
      <c r="AK1620" t="s">
        <v>113</v>
      </c>
      <c r="AL1620" t="s">
        <v>96</v>
      </c>
      <c r="AM1620" t="s">
        <v>129</v>
      </c>
      <c r="AN1620">
        <v>44</v>
      </c>
      <c r="AO1620">
        <v>27006.15</v>
      </c>
    </row>
    <row r="1621" spans="33:41" x14ac:dyDescent="0.25">
      <c r="AG1621">
        <f>YEAR(CF[[#This Row],[Fecha]])</f>
        <v>2020</v>
      </c>
      <c r="AH1621">
        <f>MONTH(CF[[#This Row],[Fecha]])</f>
        <v>4</v>
      </c>
      <c r="AI1621">
        <f>WEEKNUM(CF[[#This Row],[Fecha]],2)</f>
        <v>14</v>
      </c>
      <c r="AJ1621" s="25">
        <v>43922</v>
      </c>
      <c r="AK1621" t="s">
        <v>113</v>
      </c>
      <c r="AL1621" t="s">
        <v>96</v>
      </c>
      <c r="AM1621" t="s">
        <v>129</v>
      </c>
      <c r="AN1621">
        <v>30</v>
      </c>
      <c r="AO1621">
        <v>20580.939999999999</v>
      </c>
    </row>
    <row r="1622" spans="33:41" x14ac:dyDescent="0.25">
      <c r="AG1622">
        <f>YEAR(CF[[#This Row],[Fecha]])</f>
        <v>2020</v>
      </c>
      <c r="AH1622">
        <f>MONTH(CF[[#This Row],[Fecha]])</f>
        <v>5</v>
      </c>
      <c r="AI1622">
        <f>WEEKNUM(CF[[#This Row],[Fecha]],2)</f>
        <v>18</v>
      </c>
      <c r="AJ1622" s="25">
        <v>43952</v>
      </c>
      <c r="AK1622" t="s">
        <v>113</v>
      </c>
      <c r="AL1622" t="s">
        <v>96</v>
      </c>
      <c r="AM1622" t="s">
        <v>129</v>
      </c>
      <c r="AN1622">
        <v>20</v>
      </c>
      <c r="AO1622">
        <v>10434.280000000001</v>
      </c>
    </row>
    <row r="1623" spans="33:41" x14ac:dyDescent="0.25">
      <c r="AG1623">
        <f>YEAR(CF[[#This Row],[Fecha]])</f>
        <v>2020</v>
      </c>
      <c r="AH1623">
        <f>MONTH(CF[[#This Row],[Fecha]])</f>
        <v>6</v>
      </c>
      <c r="AI1623">
        <f>WEEKNUM(CF[[#This Row],[Fecha]],2)</f>
        <v>23</v>
      </c>
      <c r="AJ1623" s="25">
        <v>43983</v>
      </c>
      <c r="AK1623" t="s">
        <v>113</v>
      </c>
      <c r="AL1623" t="s">
        <v>96</v>
      </c>
      <c r="AM1623" t="s">
        <v>129</v>
      </c>
      <c r="AN1623">
        <v>33</v>
      </c>
      <c r="AO1623">
        <v>13147.670000000002</v>
      </c>
    </row>
    <row r="1624" spans="33:41" x14ac:dyDescent="0.25">
      <c r="AG1624">
        <f>YEAR(CF[[#This Row],[Fecha]])</f>
        <v>2020</v>
      </c>
      <c r="AH1624">
        <f>MONTH(CF[[#This Row],[Fecha]])</f>
        <v>7</v>
      </c>
      <c r="AI1624">
        <f>WEEKNUM(CF[[#This Row],[Fecha]],2)</f>
        <v>27</v>
      </c>
      <c r="AJ1624" s="25">
        <v>44013</v>
      </c>
      <c r="AK1624" t="s">
        <v>113</v>
      </c>
      <c r="AL1624" t="s">
        <v>96</v>
      </c>
      <c r="AM1624" t="s">
        <v>129</v>
      </c>
      <c r="AN1624">
        <v>34</v>
      </c>
      <c r="AO1624">
        <v>10974.24</v>
      </c>
    </row>
    <row r="1625" spans="33:41" x14ac:dyDescent="0.25">
      <c r="AG1625">
        <f>YEAR(CF[[#This Row],[Fecha]])</f>
        <v>2020</v>
      </c>
      <c r="AH1625">
        <f>MONTH(CF[[#This Row],[Fecha]])</f>
        <v>8</v>
      </c>
      <c r="AI1625">
        <f>WEEKNUM(CF[[#This Row],[Fecha]],2)</f>
        <v>31</v>
      </c>
      <c r="AJ1625" s="25">
        <v>44044</v>
      </c>
      <c r="AK1625" t="s">
        <v>113</v>
      </c>
      <c r="AL1625" t="s">
        <v>96</v>
      </c>
      <c r="AM1625" t="s">
        <v>129</v>
      </c>
      <c r="AN1625">
        <v>34</v>
      </c>
      <c r="AO1625">
        <v>13847.95</v>
      </c>
    </row>
    <row r="1626" spans="33:41" x14ac:dyDescent="0.25">
      <c r="AG1626">
        <f>YEAR(CF[[#This Row],[Fecha]])</f>
        <v>2020</v>
      </c>
      <c r="AH1626">
        <f>MONTH(CF[[#This Row],[Fecha]])</f>
        <v>9</v>
      </c>
      <c r="AI1626">
        <f>WEEKNUM(CF[[#This Row],[Fecha]],2)</f>
        <v>36</v>
      </c>
      <c r="AJ1626" s="25">
        <v>44075</v>
      </c>
      <c r="AK1626" t="s">
        <v>113</v>
      </c>
      <c r="AL1626" t="s">
        <v>96</v>
      </c>
      <c r="AM1626" t="s">
        <v>129</v>
      </c>
      <c r="AN1626">
        <v>47</v>
      </c>
      <c r="AO1626">
        <v>18451.25</v>
      </c>
    </row>
    <row r="1627" spans="33:41" x14ac:dyDescent="0.25">
      <c r="AG1627">
        <f>YEAR(CF[[#This Row],[Fecha]])</f>
        <v>2020</v>
      </c>
      <c r="AH1627">
        <f>MONTH(CF[[#This Row],[Fecha]])</f>
        <v>10</v>
      </c>
      <c r="AI1627">
        <f>WEEKNUM(CF[[#This Row],[Fecha]],2)</f>
        <v>40</v>
      </c>
      <c r="AJ1627" s="25">
        <v>44105</v>
      </c>
      <c r="AK1627" t="s">
        <v>113</v>
      </c>
      <c r="AL1627" t="s">
        <v>96</v>
      </c>
      <c r="AM1627" t="s">
        <v>129</v>
      </c>
      <c r="AN1627">
        <v>34</v>
      </c>
      <c r="AO1627">
        <v>13472.519999999999</v>
      </c>
    </row>
    <row r="1628" spans="33:41" x14ac:dyDescent="0.25">
      <c r="AG1628">
        <f>YEAR(CF[[#This Row],[Fecha]])</f>
        <v>2020</v>
      </c>
      <c r="AH1628">
        <f>MONTH(CF[[#This Row],[Fecha]])</f>
        <v>11</v>
      </c>
      <c r="AI1628">
        <f>WEEKNUM(CF[[#This Row],[Fecha]],2)</f>
        <v>44</v>
      </c>
      <c r="AJ1628" s="25">
        <v>44136</v>
      </c>
      <c r="AK1628" t="s">
        <v>113</v>
      </c>
      <c r="AL1628" t="s">
        <v>96</v>
      </c>
      <c r="AM1628" t="s">
        <v>129</v>
      </c>
      <c r="AN1628">
        <v>35</v>
      </c>
      <c r="AO1628">
        <v>19708.689999999999</v>
      </c>
    </row>
    <row r="1629" spans="33:41" x14ac:dyDescent="0.25">
      <c r="AG1629">
        <f>YEAR(CF[[#This Row],[Fecha]])</f>
        <v>2020</v>
      </c>
      <c r="AH1629">
        <f>MONTH(CF[[#This Row],[Fecha]])</f>
        <v>12</v>
      </c>
      <c r="AI1629">
        <f>WEEKNUM(CF[[#This Row],[Fecha]],2)</f>
        <v>49</v>
      </c>
      <c r="AJ1629" s="25">
        <v>44166</v>
      </c>
      <c r="AK1629" t="s">
        <v>113</v>
      </c>
      <c r="AL1629" t="s">
        <v>96</v>
      </c>
      <c r="AM1629" t="s">
        <v>129</v>
      </c>
      <c r="AN1629">
        <v>48</v>
      </c>
      <c r="AO1629">
        <v>24282.179999999997</v>
      </c>
    </row>
    <row r="1630" spans="33:41" x14ac:dyDescent="0.25">
      <c r="AG1630">
        <f>YEAR(CF[[#This Row],[Fecha]])</f>
        <v>2019</v>
      </c>
      <c r="AH1630">
        <f>MONTH(CF[[#This Row],[Fecha]])</f>
        <v>8</v>
      </c>
      <c r="AI1630">
        <f>WEEKNUM(CF[[#This Row],[Fecha]],2)</f>
        <v>31</v>
      </c>
      <c r="AJ1630" s="25">
        <v>43678</v>
      </c>
      <c r="AK1630" t="s">
        <v>113</v>
      </c>
      <c r="AL1630" t="s">
        <v>98</v>
      </c>
      <c r="AM1630" t="s">
        <v>129</v>
      </c>
      <c r="AN1630">
        <v>12</v>
      </c>
      <c r="AO1630">
        <v>10400.150000000001</v>
      </c>
    </row>
    <row r="1631" spans="33:41" x14ac:dyDescent="0.25">
      <c r="AG1631">
        <f>YEAR(CF[[#This Row],[Fecha]])</f>
        <v>2019</v>
      </c>
      <c r="AH1631">
        <f>MONTH(CF[[#This Row],[Fecha]])</f>
        <v>9</v>
      </c>
      <c r="AI1631">
        <f>WEEKNUM(CF[[#This Row],[Fecha]],2)</f>
        <v>35</v>
      </c>
      <c r="AJ1631" s="25">
        <v>43709</v>
      </c>
      <c r="AK1631" t="s">
        <v>113</v>
      </c>
      <c r="AL1631" t="s">
        <v>98</v>
      </c>
      <c r="AM1631" t="s">
        <v>129</v>
      </c>
      <c r="AN1631">
        <v>19</v>
      </c>
      <c r="AO1631">
        <v>24202.53</v>
      </c>
    </row>
    <row r="1632" spans="33:41" x14ac:dyDescent="0.25">
      <c r="AG1632">
        <f>YEAR(CF[[#This Row],[Fecha]])</f>
        <v>2019</v>
      </c>
      <c r="AH1632">
        <f>MONTH(CF[[#This Row],[Fecha]])</f>
        <v>10</v>
      </c>
      <c r="AI1632">
        <f>WEEKNUM(CF[[#This Row],[Fecha]],2)</f>
        <v>40</v>
      </c>
      <c r="AJ1632" s="25">
        <v>43739</v>
      </c>
      <c r="AK1632" t="s">
        <v>113</v>
      </c>
      <c r="AL1632" t="s">
        <v>98</v>
      </c>
      <c r="AM1632" t="s">
        <v>129</v>
      </c>
      <c r="AN1632">
        <v>23</v>
      </c>
      <c r="AO1632">
        <v>18539.29</v>
      </c>
    </row>
    <row r="1633" spans="33:41" x14ac:dyDescent="0.25">
      <c r="AG1633">
        <f>YEAR(CF[[#This Row],[Fecha]])</f>
        <v>2019</v>
      </c>
      <c r="AH1633">
        <f>MONTH(CF[[#This Row],[Fecha]])</f>
        <v>11</v>
      </c>
      <c r="AI1633">
        <f>WEEKNUM(CF[[#This Row],[Fecha]],2)</f>
        <v>44</v>
      </c>
      <c r="AJ1633" s="25">
        <v>43770</v>
      </c>
      <c r="AK1633" t="s">
        <v>113</v>
      </c>
      <c r="AL1633" t="s">
        <v>98</v>
      </c>
      <c r="AM1633" t="s">
        <v>129</v>
      </c>
      <c r="AN1633">
        <v>19</v>
      </c>
      <c r="AO1633">
        <v>14679.880000000001</v>
      </c>
    </row>
    <row r="1634" spans="33:41" x14ac:dyDescent="0.25">
      <c r="AG1634">
        <f>YEAR(CF[[#This Row],[Fecha]])</f>
        <v>2019</v>
      </c>
      <c r="AH1634">
        <f>MONTH(CF[[#This Row],[Fecha]])</f>
        <v>12</v>
      </c>
      <c r="AI1634">
        <f>WEEKNUM(CF[[#This Row],[Fecha]],2)</f>
        <v>48</v>
      </c>
      <c r="AJ1634" s="25">
        <v>43800</v>
      </c>
      <c r="AK1634" t="s">
        <v>113</v>
      </c>
      <c r="AL1634" t="s">
        <v>98</v>
      </c>
      <c r="AM1634" t="s">
        <v>129</v>
      </c>
      <c r="AN1634">
        <v>18</v>
      </c>
      <c r="AO1634">
        <v>12815.1</v>
      </c>
    </row>
    <row r="1635" spans="33:41" x14ac:dyDescent="0.25">
      <c r="AG1635">
        <f>YEAR(CF[[#This Row],[Fecha]])</f>
        <v>2020</v>
      </c>
      <c r="AH1635">
        <f>MONTH(CF[[#This Row],[Fecha]])</f>
        <v>1</v>
      </c>
      <c r="AI1635">
        <f>WEEKNUM(CF[[#This Row],[Fecha]],2)</f>
        <v>1</v>
      </c>
      <c r="AJ1635" s="25">
        <v>43831</v>
      </c>
      <c r="AK1635" t="s">
        <v>113</v>
      </c>
      <c r="AL1635" t="s">
        <v>98</v>
      </c>
      <c r="AM1635" t="s">
        <v>129</v>
      </c>
      <c r="AN1635">
        <v>39</v>
      </c>
      <c r="AO1635">
        <v>21055.559999999998</v>
      </c>
    </row>
    <row r="1636" spans="33:41" x14ac:dyDescent="0.25">
      <c r="AG1636">
        <f>YEAR(CF[[#This Row],[Fecha]])</f>
        <v>2020</v>
      </c>
      <c r="AH1636">
        <f>MONTH(CF[[#This Row],[Fecha]])</f>
        <v>2</v>
      </c>
      <c r="AI1636">
        <f>WEEKNUM(CF[[#This Row],[Fecha]],2)</f>
        <v>5</v>
      </c>
      <c r="AJ1636" s="25">
        <v>43862</v>
      </c>
      <c r="AK1636" t="s">
        <v>113</v>
      </c>
      <c r="AL1636" t="s">
        <v>98</v>
      </c>
      <c r="AM1636" t="s">
        <v>129</v>
      </c>
      <c r="AN1636">
        <v>29</v>
      </c>
      <c r="AO1636">
        <v>20149.02</v>
      </c>
    </row>
    <row r="1637" spans="33:41" x14ac:dyDescent="0.25">
      <c r="AG1637">
        <f>YEAR(CF[[#This Row],[Fecha]])</f>
        <v>2020</v>
      </c>
      <c r="AH1637">
        <f>MONTH(CF[[#This Row],[Fecha]])</f>
        <v>3</v>
      </c>
      <c r="AI1637">
        <f>WEEKNUM(CF[[#This Row],[Fecha]],2)</f>
        <v>9</v>
      </c>
      <c r="AJ1637" s="25">
        <v>43891</v>
      </c>
      <c r="AK1637" t="s">
        <v>113</v>
      </c>
      <c r="AL1637" t="s">
        <v>98</v>
      </c>
      <c r="AM1637" t="s">
        <v>129</v>
      </c>
      <c r="AN1637">
        <v>24</v>
      </c>
      <c r="AO1637">
        <v>12355.75</v>
      </c>
    </row>
    <row r="1638" spans="33:41" x14ac:dyDescent="0.25">
      <c r="AG1638">
        <f>YEAR(CF[[#This Row],[Fecha]])</f>
        <v>2020</v>
      </c>
      <c r="AH1638">
        <f>MONTH(CF[[#This Row],[Fecha]])</f>
        <v>4</v>
      </c>
      <c r="AI1638">
        <f>WEEKNUM(CF[[#This Row],[Fecha]],2)</f>
        <v>14</v>
      </c>
      <c r="AJ1638" s="25">
        <v>43922</v>
      </c>
      <c r="AK1638" t="s">
        <v>113</v>
      </c>
      <c r="AL1638" t="s">
        <v>98</v>
      </c>
      <c r="AM1638" t="s">
        <v>129</v>
      </c>
      <c r="AN1638">
        <v>26</v>
      </c>
      <c r="AO1638">
        <v>18001.93</v>
      </c>
    </row>
    <row r="1639" spans="33:41" x14ac:dyDescent="0.25">
      <c r="AG1639">
        <f>YEAR(CF[[#This Row],[Fecha]])</f>
        <v>2020</v>
      </c>
      <c r="AH1639">
        <f>MONTH(CF[[#This Row],[Fecha]])</f>
        <v>5</v>
      </c>
      <c r="AI1639">
        <f>WEEKNUM(CF[[#This Row],[Fecha]],2)</f>
        <v>18</v>
      </c>
      <c r="AJ1639" s="25">
        <v>43952</v>
      </c>
      <c r="AK1639" t="s">
        <v>113</v>
      </c>
      <c r="AL1639" t="s">
        <v>98</v>
      </c>
      <c r="AM1639" t="s">
        <v>129</v>
      </c>
      <c r="AN1639">
        <v>26</v>
      </c>
      <c r="AO1639">
        <v>11422.93</v>
      </c>
    </row>
    <row r="1640" spans="33:41" x14ac:dyDescent="0.25">
      <c r="AG1640">
        <f>YEAR(CF[[#This Row],[Fecha]])</f>
        <v>2020</v>
      </c>
      <c r="AH1640">
        <f>MONTH(CF[[#This Row],[Fecha]])</f>
        <v>6</v>
      </c>
      <c r="AI1640">
        <f>WEEKNUM(CF[[#This Row],[Fecha]],2)</f>
        <v>23</v>
      </c>
      <c r="AJ1640" s="25">
        <v>43983</v>
      </c>
      <c r="AK1640" t="s">
        <v>113</v>
      </c>
      <c r="AL1640" t="s">
        <v>98</v>
      </c>
      <c r="AM1640" t="s">
        <v>129</v>
      </c>
      <c r="AN1640">
        <v>50</v>
      </c>
      <c r="AO1640">
        <v>21769.68</v>
      </c>
    </row>
    <row r="1641" spans="33:41" x14ac:dyDescent="0.25">
      <c r="AG1641">
        <f>YEAR(CF[[#This Row],[Fecha]])</f>
        <v>2020</v>
      </c>
      <c r="AH1641">
        <f>MONTH(CF[[#This Row],[Fecha]])</f>
        <v>7</v>
      </c>
      <c r="AI1641">
        <f>WEEKNUM(CF[[#This Row],[Fecha]],2)</f>
        <v>27</v>
      </c>
      <c r="AJ1641" s="25">
        <v>44013</v>
      </c>
      <c r="AK1641" t="s">
        <v>113</v>
      </c>
      <c r="AL1641" t="s">
        <v>98</v>
      </c>
      <c r="AM1641" t="s">
        <v>129</v>
      </c>
      <c r="AN1641">
        <v>52</v>
      </c>
      <c r="AO1641">
        <v>19138.629999999997</v>
      </c>
    </row>
    <row r="1642" spans="33:41" x14ac:dyDescent="0.25">
      <c r="AG1642">
        <f>YEAR(CF[[#This Row],[Fecha]])</f>
        <v>2019</v>
      </c>
      <c r="AH1642">
        <f>MONTH(CF[[#This Row],[Fecha]])</f>
        <v>6</v>
      </c>
      <c r="AI1642">
        <f>WEEKNUM(CF[[#This Row],[Fecha]],2)</f>
        <v>22</v>
      </c>
      <c r="AJ1642" s="25">
        <v>43617</v>
      </c>
      <c r="AK1642" t="s">
        <v>113</v>
      </c>
      <c r="AL1642" t="s">
        <v>88</v>
      </c>
      <c r="AM1642" t="s">
        <v>129</v>
      </c>
      <c r="AN1642">
        <v>1</v>
      </c>
      <c r="AO1642">
        <v>913.64</v>
      </c>
    </row>
    <row r="1643" spans="33:41" x14ac:dyDescent="0.25">
      <c r="AG1643">
        <f>YEAR(CF[[#This Row],[Fecha]])</f>
        <v>2019</v>
      </c>
      <c r="AH1643">
        <f>MONTH(CF[[#This Row],[Fecha]])</f>
        <v>10</v>
      </c>
      <c r="AI1643">
        <f>WEEKNUM(CF[[#This Row],[Fecha]],2)</f>
        <v>40</v>
      </c>
      <c r="AJ1643" s="25">
        <v>43739</v>
      </c>
      <c r="AK1643" t="s">
        <v>113</v>
      </c>
      <c r="AL1643" t="s">
        <v>88</v>
      </c>
      <c r="AM1643" t="s">
        <v>129</v>
      </c>
      <c r="AN1643">
        <v>1</v>
      </c>
      <c r="AO1643">
        <v>549.02</v>
      </c>
    </row>
    <row r="1644" spans="33:41" x14ac:dyDescent="0.25">
      <c r="AG1644">
        <f>YEAR(CF[[#This Row],[Fecha]])</f>
        <v>2019</v>
      </c>
      <c r="AH1644">
        <f>MONTH(CF[[#This Row],[Fecha]])</f>
        <v>11</v>
      </c>
      <c r="AI1644">
        <f>WEEKNUM(CF[[#This Row],[Fecha]],2)</f>
        <v>44</v>
      </c>
      <c r="AJ1644" s="25">
        <v>43770</v>
      </c>
      <c r="AK1644" t="s">
        <v>113</v>
      </c>
      <c r="AL1644" t="s">
        <v>88</v>
      </c>
      <c r="AM1644" t="s">
        <v>129</v>
      </c>
      <c r="AN1644">
        <v>1</v>
      </c>
      <c r="AO1644">
        <v>719.72</v>
      </c>
    </row>
    <row r="1645" spans="33:41" x14ac:dyDescent="0.25">
      <c r="AG1645">
        <f>YEAR(CF[[#This Row],[Fecha]])</f>
        <v>2019</v>
      </c>
      <c r="AH1645">
        <f>MONTH(CF[[#This Row],[Fecha]])</f>
        <v>12</v>
      </c>
      <c r="AI1645">
        <f>WEEKNUM(CF[[#This Row],[Fecha]],2)</f>
        <v>48</v>
      </c>
      <c r="AJ1645" s="25">
        <v>43800</v>
      </c>
      <c r="AK1645" t="s">
        <v>113</v>
      </c>
      <c r="AL1645" t="s">
        <v>88</v>
      </c>
      <c r="AM1645" t="s">
        <v>129</v>
      </c>
      <c r="AN1645">
        <v>1</v>
      </c>
      <c r="AO1645">
        <v>878.05</v>
      </c>
    </row>
    <row r="1646" spans="33:41" x14ac:dyDescent="0.25">
      <c r="AG1646">
        <f>YEAR(CF[[#This Row],[Fecha]])</f>
        <v>2020</v>
      </c>
      <c r="AH1646">
        <f>MONTH(CF[[#This Row],[Fecha]])</f>
        <v>1</v>
      </c>
      <c r="AI1646">
        <f>WEEKNUM(CF[[#This Row],[Fecha]],2)</f>
        <v>1</v>
      </c>
      <c r="AJ1646" s="25">
        <v>43831</v>
      </c>
      <c r="AK1646" t="s">
        <v>113</v>
      </c>
      <c r="AL1646" t="s">
        <v>88</v>
      </c>
      <c r="AM1646" t="s">
        <v>129</v>
      </c>
      <c r="AN1646">
        <v>2</v>
      </c>
      <c r="AO1646">
        <v>3823.59</v>
      </c>
    </row>
    <row r="1647" spans="33:41" x14ac:dyDescent="0.25">
      <c r="AG1647">
        <f>YEAR(CF[[#This Row],[Fecha]])</f>
        <v>2020</v>
      </c>
      <c r="AH1647">
        <f>MONTH(CF[[#This Row],[Fecha]])</f>
        <v>3</v>
      </c>
      <c r="AI1647">
        <f>WEEKNUM(CF[[#This Row],[Fecha]],2)</f>
        <v>9</v>
      </c>
      <c r="AJ1647" s="25">
        <v>43891</v>
      </c>
      <c r="AK1647" t="s">
        <v>113</v>
      </c>
      <c r="AL1647" t="s">
        <v>88</v>
      </c>
      <c r="AM1647" t="s">
        <v>129</v>
      </c>
      <c r="AN1647">
        <v>1</v>
      </c>
      <c r="AO1647">
        <v>2987.34</v>
      </c>
    </row>
    <row r="1648" spans="33:41" x14ac:dyDescent="0.25">
      <c r="AG1648">
        <f>YEAR(CF[[#This Row],[Fecha]])</f>
        <v>2020</v>
      </c>
      <c r="AH1648">
        <f>MONTH(CF[[#This Row],[Fecha]])</f>
        <v>4</v>
      </c>
      <c r="AI1648">
        <f>WEEKNUM(CF[[#This Row],[Fecha]],2)</f>
        <v>14</v>
      </c>
      <c r="AJ1648" s="25">
        <v>43922</v>
      </c>
      <c r="AK1648" t="s">
        <v>113</v>
      </c>
      <c r="AL1648" t="s">
        <v>88</v>
      </c>
      <c r="AM1648" t="s">
        <v>129</v>
      </c>
      <c r="AN1648">
        <v>1</v>
      </c>
      <c r="AO1648">
        <v>470.5</v>
      </c>
    </row>
    <row r="1649" spans="33:41" x14ac:dyDescent="0.25">
      <c r="AG1649">
        <f>YEAR(CF[[#This Row],[Fecha]])</f>
        <v>2020</v>
      </c>
      <c r="AH1649">
        <f>MONTH(CF[[#This Row],[Fecha]])</f>
        <v>7</v>
      </c>
      <c r="AI1649">
        <f>WEEKNUM(CF[[#This Row],[Fecha]],2)</f>
        <v>27</v>
      </c>
      <c r="AJ1649" s="25">
        <v>44013</v>
      </c>
      <c r="AK1649" t="s">
        <v>113</v>
      </c>
      <c r="AL1649" t="s">
        <v>88</v>
      </c>
      <c r="AM1649" t="s">
        <v>129</v>
      </c>
      <c r="AN1649">
        <v>2</v>
      </c>
      <c r="AO1649">
        <v>662.37</v>
      </c>
    </row>
    <row r="1650" spans="33:41" x14ac:dyDescent="0.25">
      <c r="AG1650">
        <f>YEAR(CF[[#This Row],[Fecha]])</f>
        <v>2020</v>
      </c>
      <c r="AH1650">
        <f>MONTH(CF[[#This Row],[Fecha]])</f>
        <v>9</v>
      </c>
      <c r="AI1650">
        <f>WEEKNUM(CF[[#This Row],[Fecha]],2)</f>
        <v>36</v>
      </c>
      <c r="AJ1650" s="25">
        <v>44075</v>
      </c>
      <c r="AK1650" t="s">
        <v>113</v>
      </c>
      <c r="AL1650" t="s">
        <v>88</v>
      </c>
      <c r="AM1650" t="s">
        <v>129</v>
      </c>
      <c r="AN1650">
        <v>1</v>
      </c>
      <c r="AO1650">
        <v>430.63</v>
      </c>
    </row>
    <row r="1651" spans="33:41" x14ac:dyDescent="0.25">
      <c r="AG1651">
        <f>YEAR(CF[[#This Row],[Fecha]])</f>
        <v>2020</v>
      </c>
      <c r="AH1651">
        <f>MONTH(CF[[#This Row],[Fecha]])</f>
        <v>10</v>
      </c>
      <c r="AI1651">
        <f>WEEKNUM(CF[[#This Row],[Fecha]],2)</f>
        <v>40</v>
      </c>
      <c r="AJ1651" s="25">
        <v>44105</v>
      </c>
      <c r="AK1651" t="s">
        <v>113</v>
      </c>
      <c r="AL1651" t="s">
        <v>88</v>
      </c>
      <c r="AM1651" t="s">
        <v>129</v>
      </c>
      <c r="AN1651">
        <v>1</v>
      </c>
      <c r="AO1651">
        <v>430.63</v>
      </c>
    </row>
    <row r="1652" spans="33:41" x14ac:dyDescent="0.25">
      <c r="AG1652">
        <f>YEAR(CF[[#This Row],[Fecha]])</f>
        <v>2019</v>
      </c>
      <c r="AH1652">
        <f>MONTH(CF[[#This Row],[Fecha]])</f>
        <v>6</v>
      </c>
      <c r="AI1652">
        <f>WEEKNUM(CF[[#This Row],[Fecha]],2)</f>
        <v>22</v>
      </c>
      <c r="AJ1652" s="25">
        <v>43617</v>
      </c>
      <c r="AK1652" t="s">
        <v>113</v>
      </c>
      <c r="AL1652" t="s">
        <v>90</v>
      </c>
      <c r="AM1652" t="s">
        <v>129</v>
      </c>
      <c r="AN1652">
        <v>1</v>
      </c>
      <c r="AO1652">
        <v>1102.1099999999999</v>
      </c>
    </row>
    <row r="1653" spans="33:41" x14ac:dyDescent="0.25">
      <c r="AG1653">
        <f>YEAR(CF[[#This Row],[Fecha]])</f>
        <v>2019</v>
      </c>
      <c r="AH1653">
        <f>MONTH(CF[[#This Row],[Fecha]])</f>
        <v>10</v>
      </c>
      <c r="AI1653">
        <f>WEEKNUM(CF[[#This Row],[Fecha]],2)</f>
        <v>40</v>
      </c>
      <c r="AJ1653" s="25">
        <v>43739</v>
      </c>
      <c r="AK1653" t="s">
        <v>113</v>
      </c>
      <c r="AL1653" t="s">
        <v>90</v>
      </c>
      <c r="AM1653" t="s">
        <v>129</v>
      </c>
      <c r="AN1653">
        <v>1</v>
      </c>
      <c r="AO1653">
        <v>719.72</v>
      </c>
    </row>
    <row r="1654" spans="33:41" x14ac:dyDescent="0.25">
      <c r="AG1654">
        <f>YEAR(CF[[#This Row],[Fecha]])</f>
        <v>2019</v>
      </c>
      <c r="AH1654">
        <f>MONTH(CF[[#This Row],[Fecha]])</f>
        <v>11</v>
      </c>
      <c r="AI1654">
        <f>WEEKNUM(CF[[#This Row],[Fecha]],2)</f>
        <v>44</v>
      </c>
      <c r="AJ1654" s="25">
        <v>43770</v>
      </c>
      <c r="AK1654" t="s">
        <v>113</v>
      </c>
      <c r="AL1654" t="s">
        <v>90</v>
      </c>
      <c r="AM1654" t="s">
        <v>129</v>
      </c>
      <c r="AN1654">
        <v>2</v>
      </c>
      <c r="AO1654">
        <v>1386.31</v>
      </c>
    </row>
    <row r="1655" spans="33:41" x14ac:dyDescent="0.25">
      <c r="AG1655">
        <f>YEAR(CF[[#This Row],[Fecha]])</f>
        <v>2019</v>
      </c>
      <c r="AH1655">
        <f>MONTH(CF[[#This Row],[Fecha]])</f>
        <v>12</v>
      </c>
      <c r="AI1655">
        <f>WEEKNUM(CF[[#This Row],[Fecha]],2)</f>
        <v>48</v>
      </c>
      <c r="AJ1655" s="25">
        <v>43800</v>
      </c>
      <c r="AK1655" t="s">
        <v>113</v>
      </c>
      <c r="AL1655" t="s">
        <v>90</v>
      </c>
      <c r="AM1655" t="s">
        <v>129</v>
      </c>
      <c r="AN1655">
        <v>4</v>
      </c>
      <c r="AO1655">
        <v>2388.42</v>
      </c>
    </row>
    <row r="1656" spans="33:41" x14ac:dyDescent="0.25">
      <c r="AG1656">
        <f>YEAR(CF[[#This Row],[Fecha]])</f>
        <v>2020</v>
      </c>
      <c r="AH1656">
        <f>MONTH(CF[[#This Row],[Fecha]])</f>
        <v>1</v>
      </c>
      <c r="AI1656">
        <f>WEEKNUM(CF[[#This Row],[Fecha]],2)</f>
        <v>1</v>
      </c>
      <c r="AJ1656" s="25">
        <v>43831</v>
      </c>
      <c r="AK1656" t="s">
        <v>113</v>
      </c>
      <c r="AL1656" t="s">
        <v>90</v>
      </c>
      <c r="AM1656" t="s">
        <v>129</v>
      </c>
      <c r="AN1656">
        <v>5</v>
      </c>
      <c r="AO1656">
        <v>5089.7300000000005</v>
      </c>
    </row>
    <row r="1657" spans="33:41" x14ac:dyDescent="0.25">
      <c r="AG1657">
        <f>YEAR(CF[[#This Row],[Fecha]])</f>
        <v>2020</v>
      </c>
      <c r="AH1657">
        <f>MONTH(CF[[#This Row],[Fecha]])</f>
        <v>2</v>
      </c>
      <c r="AI1657">
        <f>WEEKNUM(CF[[#This Row],[Fecha]],2)</f>
        <v>5</v>
      </c>
      <c r="AJ1657" s="25">
        <v>43862</v>
      </c>
      <c r="AK1657" t="s">
        <v>113</v>
      </c>
      <c r="AL1657" t="s">
        <v>90</v>
      </c>
      <c r="AM1657" t="s">
        <v>129</v>
      </c>
      <c r="AN1657">
        <v>7</v>
      </c>
      <c r="AO1657">
        <v>7429.7100000000009</v>
      </c>
    </row>
    <row r="1658" spans="33:41" x14ac:dyDescent="0.25">
      <c r="AG1658">
        <f>YEAR(CF[[#This Row],[Fecha]])</f>
        <v>2020</v>
      </c>
      <c r="AH1658">
        <f>MONTH(CF[[#This Row],[Fecha]])</f>
        <v>3</v>
      </c>
      <c r="AI1658">
        <f>WEEKNUM(CF[[#This Row],[Fecha]],2)</f>
        <v>9</v>
      </c>
      <c r="AJ1658" s="25">
        <v>43891</v>
      </c>
      <c r="AK1658" t="s">
        <v>113</v>
      </c>
      <c r="AL1658" t="s">
        <v>90</v>
      </c>
      <c r="AM1658" t="s">
        <v>129</v>
      </c>
      <c r="AN1658">
        <v>4</v>
      </c>
      <c r="AO1658">
        <v>1946.63</v>
      </c>
    </row>
    <row r="1659" spans="33:41" x14ac:dyDescent="0.25">
      <c r="AG1659">
        <f>YEAR(CF[[#This Row],[Fecha]])</f>
        <v>2020</v>
      </c>
      <c r="AH1659">
        <f>MONTH(CF[[#This Row],[Fecha]])</f>
        <v>4</v>
      </c>
      <c r="AI1659">
        <f>WEEKNUM(CF[[#This Row],[Fecha]],2)</f>
        <v>14</v>
      </c>
      <c r="AJ1659" s="25">
        <v>43922</v>
      </c>
      <c r="AK1659" t="s">
        <v>113</v>
      </c>
      <c r="AL1659" t="s">
        <v>90</v>
      </c>
      <c r="AM1659" t="s">
        <v>129</v>
      </c>
      <c r="AN1659">
        <v>7</v>
      </c>
      <c r="AO1659">
        <v>3329.76</v>
      </c>
    </row>
    <row r="1660" spans="33:41" x14ac:dyDescent="0.25">
      <c r="AG1660">
        <f>YEAR(CF[[#This Row],[Fecha]])</f>
        <v>2020</v>
      </c>
      <c r="AH1660">
        <f>MONTH(CF[[#This Row],[Fecha]])</f>
        <v>5</v>
      </c>
      <c r="AI1660">
        <f>WEEKNUM(CF[[#This Row],[Fecha]],2)</f>
        <v>18</v>
      </c>
      <c r="AJ1660" s="25">
        <v>43952</v>
      </c>
      <c r="AK1660" t="s">
        <v>113</v>
      </c>
      <c r="AL1660" t="s">
        <v>90</v>
      </c>
      <c r="AM1660" t="s">
        <v>129</v>
      </c>
      <c r="AN1660">
        <v>2</v>
      </c>
      <c r="AO1660">
        <v>366.35</v>
      </c>
    </row>
    <row r="1661" spans="33:41" x14ac:dyDescent="0.25">
      <c r="AG1661">
        <f>YEAR(CF[[#This Row],[Fecha]])</f>
        <v>2020</v>
      </c>
      <c r="AH1661">
        <f>MONTH(CF[[#This Row],[Fecha]])</f>
        <v>6</v>
      </c>
      <c r="AI1661">
        <f>WEEKNUM(CF[[#This Row],[Fecha]],2)</f>
        <v>23</v>
      </c>
      <c r="AJ1661" s="25">
        <v>43983</v>
      </c>
      <c r="AK1661" t="s">
        <v>113</v>
      </c>
      <c r="AL1661" t="s">
        <v>90</v>
      </c>
      <c r="AM1661" t="s">
        <v>129</v>
      </c>
      <c r="AN1661">
        <v>1</v>
      </c>
      <c r="AO1661">
        <v>192.95</v>
      </c>
    </row>
    <row r="1662" spans="33:41" x14ac:dyDescent="0.25">
      <c r="AG1662">
        <f>YEAR(CF[[#This Row],[Fecha]])</f>
        <v>2020</v>
      </c>
      <c r="AH1662">
        <f>MONTH(CF[[#This Row],[Fecha]])</f>
        <v>7</v>
      </c>
      <c r="AI1662">
        <f>WEEKNUM(CF[[#This Row],[Fecha]],2)</f>
        <v>27</v>
      </c>
      <c r="AJ1662" s="25">
        <v>44013</v>
      </c>
      <c r="AK1662" t="s">
        <v>113</v>
      </c>
      <c r="AL1662" t="s">
        <v>90</v>
      </c>
      <c r="AM1662" t="s">
        <v>129</v>
      </c>
      <c r="AN1662">
        <v>2</v>
      </c>
      <c r="AO1662">
        <v>660.73</v>
      </c>
    </row>
    <row r="1663" spans="33:41" x14ac:dyDescent="0.25">
      <c r="AG1663">
        <f>YEAR(CF[[#This Row],[Fecha]])</f>
        <v>2020</v>
      </c>
      <c r="AH1663">
        <f>MONTH(CF[[#This Row],[Fecha]])</f>
        <v>8</v>
      </c>
      <c r="AI1663">
        <f>WEEKNUM(CF[[#This Row],[Fecha]],2)</f>
        <v>31</v>
      </c>
      <c r="AJ1663" s="25">
        <v>44044</v>
      </c>
      <c r="AK1663" t="s">
        <v>113</v>
      </c>
      <c r="AL1663" t="s">
        <v>90</v>
      </c>
      <c r="AM1663" t="s">
        <v>129</v>
      </c>
      <c r="AN1663">
        <v>2</v>
      </c>
      <c r="AO1663">
        <v>176.35</v>
      </c>
    </row>
    <row r="1664" spans="33:41" x14ac:dyDescent="0.25">
      <c r="AG1664">
        <f>YEAR(CF[[#This Row],[Fecha]])</f>
        <v>2020</v>
      </c>
      <c r="AH1664">
        <f>MONTH(CF[[#This Row],[Fecha]])</f>
        <v>10</v>
      </c>
      <c r="AI1664">
        <f>WEEKNUM(CF[[#This Row],[Fecha]],2)</f>
        <v>40</v>
      </c>
      <c r="AJ1664" s="25">
        <v>44105</v>
      </c>
      <c r="AK1664" t="s">
        <v>113</v>
      </c>
      <c r="AL1664" t="s">
        <v>90</v>
      </c>
      <c r="AM1664" t="s">
        <v>129</v>
      </c>
      <c r="AN1664">
        <v>1</v>
      </c>
      <c r="AO1664">
        <v>430.63</v>
      </c>
    </row>
    <row r="1665" spans="33:41" x14ac:dyDescent="0.25">
      <c r="AG1665">
        <f>YEAR(CF[[#This Row],[Fecha]])</f>
        <v>2020</v>
      </c>
      <c r="AH1665">
        <f>MONTH(CF[[#This Row],[Fecha]])</f>
        <v>11</v>
      </c>
      <c r="AI1665">
        <f>WEEKNUM(CF[[#This Row],[Fecha]],2)</f>
        <v>44</v>
      </c>
      <c r="AJ1665" s="25">
        <v>44136</v>
      </c>
      <c r="AK1665" t="s">
        <v>113</v>
      </c>
      <c r="AL1665" t="s">
        <v>90</v>
      </c>
      <c r="AM1665" t="s">
        <v>129</v>
      </c>
      <c r="AN1665">
        <v>2</v>
      </c>
      <c r="AO1665">
        <v>861.26</v>
      </c>
    </row>
    <row r="1666" spans="33:41" x14ac:dyDescent="0.25">
      <c r="AG1666">
        <f>YEAR(CF[[#This Row],[Fecha]])</f>
        <v>2020</v>
      </c>
      <c r="AH1666">
        <f>MONTH(CF[[#This Row],[Fecha]])</f>
        <v>12</v>
      </c>
      <c r="AI1666">
        <f>WEEKNUM(CF[[#This Row],[Fecha]],2)</f>
        <v>49</v>
      </c>
      <c r="AJ1666" s="25">
        <v>44166</v>
      </c>
      <c r="AK1666" t="s">
        <v>113</v>
      </c>
      <c r="AL1666" t="s">
        <v>90</v>
      </c>
      <c r="AM1666" t="s">
        <v>129</v>
      </c>
      <c r="AN1666">
        <v>1</v>
      </c>
      <c r="AO1666">
        <v>160.63</v>
      </c>
    </row>
    <row r="1667" spans="33:41" x14ac:dyDescent="0.25">
      <c r="AG1667">
        <f>YEAR(CF[[#This Row],[Fecha]])</f>
        <v>2019</v>
      </c>
      <c r="AH1667">
        <f>MONTH(CF[[#This Row],[Fecha]])</f>
        <v>7</v>
      </c>
      <c r="AI1667">
        <f>WEEKNUM(CF[[#This Row],[Fecha]],2)</f>
        <v>27</v>
      </c>
      <c r="AJ1667" s="25">
        <v>43647</v>
      </c>
      <c r="AK1667" t="s">
        <v>113</v>
      </c>
      <c r="AL1667" t="s">
        <v>9</v>
      </c>
      <c r="AM1667" t="s">
        <v>129</v>
      </c>
      <c r="AN1667">
        <v>3.5</v>
      </c>
      <c r="AO1667">
        <v>3701.6100000000006</v>
      </c>
    </row>
    <row r="1668" spans="33:41" x14ac:dyDescent="0.25">
      <c r="AG1668">
        <f>YEAR(CF[[#This Row],[Fecha]])</f>
        <v>2020</v>
      </c>
      <c r="AH1668">
        <f>MONTH(CF[[#This Row],[Fecha]])</f>
        <v>11</v>
      </c>
      <c r="AI1668">
        <f>WEEKNUM(CF[[#This Row],[Fecha]],2)</f>
        <v>44</v>
      </c>
      <c r="AJ1668" s="25">
        <v>44136</v>
      </c>
      <c r="AK1668" t="s">
        <v>113</v>
      </c>
      <c r="AL1668" t="s">
        <v>9</v>
      </c>
      <c r="AM1668" t="s">
        <v>129</v>
      </c>
      <c r="AN1668">
        <v>6</v>
      </c>
      <c r="AO1668">
        <v>3185.06</v>
      </c>
    </row>
    <row r="1669" spans="33:41" x14ac:dyDescent="0.25">
      <c r="AG1669">
        <f>YEAR(CF[[#This Row],[Fecha]])</f>
        <v>2020</v>
      </c>
      <c r="AH1669">
        <f>MONTH(CF[[#This Row],[Fecha]])</f>
        <v>8</v>
      </c>
      <c r="AI1669">
        <f>WEEKNUM(CF[[#This Row],[Fecha]],2)</f>
        <v>31</v>
      </c>
      <c r="AJ1669" s="25">
        <v>44044</v>
      </c>
      <c r="AK1669" t="s">
        <v>113</v>
      </c>
      <c r="AL1669" t="s">
        <v>9</v>
      </c>
      <c r="AM1669" t="s">
        <v>129</v>
      </c>
      <c r="AN1669">
        <v>24</v>
      </c>
      <c r="AO1669">
        <v>11180.51</v>
      </c>
    </row>
    <row r="1670" spans="33:41" x14ac:dyDescent="0.25">
      <c r="AG1670">
        <f>YEAR(CF[[#This Row],[Fecha]])</f>
        <v>2020</v>
      </c>
      <c r="AH1670">
        <f>MONTH(CF[[#This Row],[Fecha]])</f>
        <v>12</v>
      </c>
      <c r="AI1670">
        <f>WEEKNUM(CF[[#This Row],[Fecha]],2)</f>
        <v>49</v>
      </c>
      <c r="AJ1670" s="25">
        <v>44166</v>
      </c>
      <c r="AK1670" t="s">
        <v>113</v>
      </c>
      <c r="AL1670" t="s">
        <v>9</v>
      </c>
      <c r="AM1670" t="s">
        <v>129</v>
      </c>
      <c r="AN1670">
        <v>18</v>
      </c>
      <c r="AO1670">
        <v>4164.66</v>
      </c>
    </row>
    <row r="1671" spans="33:41" x14ac:dyDescent="0.25">
      <c r="AG1671">
        <f>YEAR(CF[[#This Row],[Fecha]])</f>
        <v>2020</v>
      </c>
      <c r="AH1671">
        <f>MONTH(CF[[#This Row],[Fecha]])</f>
        <v>9</v>
      </c>
      <c r="AI1671">
        <f>WEEKNUM(CF[[#This Row],[Fecha]],2)</f>
        <v>36</v>
      </c>
      <c r="AJ1671" s="25">
        <v>44075</v>
      </c>
      <c r="AK1671" t="s">
        <v>113</v>
      </c>
      <c r="AL1671" t="s">
        <v>9</v>
      </c>
      <c r="AM1671" t="s">
        <v>129</v>
      </c>
      <c r="AN1671">
        <v>27</v>
      </c>
      <c r="AO1671">
        <v>8867.07</v>
      </c>
    </row>
    <row r="1672" spans="33:41" x14ac:dyDescent="0.25">
      <c r="AG1672">
        <f>YEAR(CF[[#This Row],[Fecha]])</f>
        <v>2020</v>
      </c>
      <c r="AH1672">
        <f>MONTH(CF[[#This Row],[Fecha]])</f>
        <v>10</v>
      </c>
      <c r="AI1672">
        <f>WEEKNUM(CF[[#This Row],[Fecha]],2)</f>
        <v>40</v>
      </c>
      <c r="AJ1672" s="25">
        <v>44105</v>
      </c>
      <c r="AK1672" t="s">
        <v>113</v>
      </c>
      <c r="AL1672" t="s">
        <v>9</v>
      </c>
      <c r="AM1672" t="s">
        <v>129</v>
      </c>
      <c r="AN1672">
        <v>10</v>
      </c>
      <c r="AO1672">
        <v>3226.33</v>
      </c>
    </row>
    <row r="1673" spans="33:41" x14ac:dyDescent="0.25">
      <c r="AG1673">
        <f>YEAR(CF[[#This Row],[Fecha]])</f>
        <v>2019</v>
      </c>
      <c r="AH1673">
        <f>MONTH(CF[[#This Row],[Fecha]])</f>
        <v>7</v>
      </c>
      <c r="AI1673">
        <f>WEEKNUM(CF[[#This Row],[Fecha]],2)</f>
        <v>27</v>
      </c>
      <c r="AJ1673" s="25">
        <v>43647</v>
      </c>
      <c r="AK1673" t="s">
        <v>113</v>
      </c>
      <c r="AL1673" t="s">
        <v>101</v>
      </c>
      <c r="AM1673" t="s">
        <v>129</v>
      </c>
      <c r="AN1673">
        <v>4.5</v>
      </c>
      <c r="AO1673">
        <v>3504.89</v>
      </c>
    </row>
    <row r="1674" spans="33:41" x14ac:dyDescent="0.25">
      <c r="AG1674">
        <f>YEAR(CF[[#This Row],[Fecha]])</f>
        <v>2020</v>
      </c>
      <c r="AH1674">
        <f>MONTH(CF[[#This Row],[Fecha]])</f>
        <v>11</v>
      </c>
      <c r="AI1674">
        <f>WEEKNUM(CF[[#This Row],[Fecha]],2)</f>
        <v>44</v>
      </c>
      <c r="AJ1674" s="25">
        <v>44136</v>
      </c>
      <c r="AK1674" t="s">
        <v>113</v>
      </c>
      <c r="AL1674" t="s">
        <v>101</v>
      </c>
      <c r="AM1674" t="s">
        <v>129</v>
      </c>
      <c r="AN1674">
        <v>6</v>
      </c>
      <c r="AO1674">
        <v>1420.14</v>
      </c>
    </row>
    <row r="1675" spans="33:41" x14ac:dyDescent="0.25">
      <c r="AG1675">
        <f>YEAR(CF[[#This Row],[Fecha]])</f>
        <v>2018</v>
      </c>
      <c r="AH1675">
        <f>MONTH(CF[[#This Row],[Fecha]])</f>
        <v>1</v>
      </c>
      <c r="AI1675">
        <f>WEEKNUM(CF[[#This Row],[Fecha]],2)</f>
        <v>1</v>
      </c>
      <c r="AJ1675" s="25">
        <v>43101</v>
      </c>
      <c r="AK1675" t="s">
        <v>114</v>
      </c>
      <c r="AL1675" t="s">
        <v>94</v>
      </c>
      <c r="AM1675" t="s">
        <v>129</v>
      </c>
      <c r="AN1675">
        <v>13</v>
      </c>
      <c r="AO1675">
        <v>2783.52</v>
      </c>
    </row>
    <row r="1676" spans="33:41" x14ac:dyDescent="0.25">
      <c r="AG1676">
        <f>YEAR(CF[[#This Row],[Fecha]])</f>
        <v>2018</v>
      </c>
      <c r="AH1676">
        <f>MONTH(CF[[#This Row],[Fecha]])</f>
        <v>2</v>
      </c>
      <c r="AI1676">
        <f>WEEKNUM(CF[[#This Row],[Fecha]],2)</f>
        <v>5</v>
      </c>
      <c r="AJ1676" s="25">
        <v>43132</v>
      </c>
      <c r="AK1676" t="s">
        <v>114</v>
      </c>
      <c r="AL1676" t="s">
        <v>94</v>
      </c>
      <c r="AM1676" t="s">
        <v>129</v>
      </c>
      <c r="AN1676">
        <v>18</v>
      </c>
      <c r="AO1676">
        <v>4727.03</v>
      </c>
    </row>
    <row r="1677" spans="33:41" x14ac:dyDescent="0.25">
      <c r="AG1677">
        <f>YEAR(CF[[#This Row],[Fecha]])</f>
        <v>2018</v>
      </c>
      <c r="AH1677">
        <f>MONTH(CF[[#This Row],[Fecha]])</f>
        <v>3</v>
      </c>
      <c r="AI1677">
        <f>WEEKNUM(CF[[#This Row],[Fecha]],2)</f>
        <v>9</v>
      </c>
      <c r="AJ1677" s="25">
        <v>43160</v>
      </c>
      <c r="AK1677" t="s">
        <v>114</v>
      </c>
      <c r="AL1677" t="s">
        <v>94</v>
      </c>
      <c r="AM1677" t="s">
        <v>129</v>
      </c>
      <c r="AN1677">
        <v>13</v>
      </c>
      <c r="AO1677">
        <v>6648.87</v>
      </c>
    </row>
    <row r="1678" spans="33:41" x14ac:dyDescent="0.25">
      <c r="AG1678">
        <f>YEAR(CF[[#This Row],[Fecha]])</f>
        <v>2018</v>
      </c>
      <c r="AH1678">
        <f>MONTH(CF[[#This Row],[Fecha]])</f>
        <v>4</v>
      </c>
      <c r="AI1678">
        <f>WEEKNUM(CF[[#This Row],[Fecha]],2)</f>
        <v>13</v>
      </c>
      <c r="AJ1678" s="25">
        <v>43191</v>
      </c>
      <c r="AK1678" t="s">
        <v>114</v>
      </c>
      <c r="AL1678" t="s">
        <v>94</v>
      </c>
      <c r="AM1678" t="s">
        <v>129</v>
      </c>
      <c r="AN1678">
        <v>25</v>
      </c>
      <c r="AO1678">
        <v>10421.27</v>
      </c>
    </row>
    <row r="1679" spans="33:41" x14ac:dyDescent="0.25">
      <c r="AG1679">
        <f>YEAR(CF[[#This Row],[Fecha]])</f>
        <v>2018</v>
      </c>
      <c r="AH1679">
        <f>MONTH(CF[[#This Row],[Fecha]])</f>
        <v>5</v>
      </c>
      <c r="AI1679">
        <f>WEEKNUM(CF[[#This Row],[Fecha]],2)</f>
        <v>18</v>
      </c>
      <c r="AJ1679" s="25">
        <v>43221</v>
      </c>
      <c r="AK1679" t="s">
        <v>114</v>
      </c>
      <c r="AL1679" t="s">
        <v>94</v>
      </c>
      <c r="AM1679" t="s">
        <v>129</v>
      </c>
      <c r="AN1679">
        <v>24</v>
      </c>
      <c r="AO1679">
        <v>10749.769999999999</v>
      </c>
    </row>
    <row r="1680" spans="33:41" x14ac:dyDescent="0.25">
      <c r="AG1680">
        <f>YEAR(CF[[#This Row],[Fecha]])</f>
        <v>2018</v>
      </c>
      <c r="AH1680">
        <f>MONTH(CF[[#This Row],[Fecha]])</f>
        <v>6</v>
      </c>
      <c r="AI1680">
        <f>WEEKNUM(CF[[#This Row],[Fecha]],2)</f>
        <v>22</v>
      </c>
      <c r="AJ1680" s="25">
        <v>43252</v>
      </c>
      <c r="AK1680" t="s">
        <v>114</v>
      </c>
      <c r="AL1680" t="s">
        <v>94</v>
      </c>
      <c r="AM1680" t="s">
        <v>129</v>
      </c>
      <c r="AN1680">
        <v>17</v>
      </c>
      <c r="AO1680">
        <v>8897.52</v>
      </c>
    </row>
    <row r="1681" spans="33:41" x14ac:dyDescent="0.25">
      <c r="AG1681">
        <f>YEAR(CF[[#This Row],[Fecha]])</f>
        <v>2018</v>
      </c>
      <c r="AH1681">
        <f>MONTH(CF[[#This Row],[Fecha]])</f>
        <v>7</v>
      </c>
      <c r="AI1681">
        <f>WEEKNUM(CF[[#This Row],[Fecha]],2)</f>
        <v>26</v>
      </c>
      <c r="AJ1681" s="25">
        <v>43282</v>
      </c>
      <c r="AK1681" t="s">
        <v>114</v>
      </c>
      <c r="AL1681" t="s">
        <v>94</v>
      </c>
      <c r="AM1681" t="s">
        <v>129</v>
      </c>
      <c r="AN1681">
        <v>27</v>
      </c>
      <c r="AO1681">
        <v>10310.42</v>
      </c>
    </row>
    <row r="1682" spans="33:41" x14ac:dyDescent="0.25">
      <c r="AG1682">
        <f>YEAR(CF[[#This Row],[Fecha]])</f>
        <v>2018</v>
      </c>
      <c r="AH1682">
        <f>MONTH(CF[[#This Row],[Fecha]])</f>
        <v>8</v>
      </c>
      <c r="AI1682">
        <f>WEEKNUM(CF[[#This Row],[Fecha]],2)</f>
        <v>31</v>
      </c>
      <c r="AJ1682" s="25">
        <v>43313</v>
      </c>
      <c r="AK1682" t="s">
        <v>114</v>
      </c>
      <c r="AL1682" t="s">
        <v>94</v>
      </c>
      <c r="AM1682" t="s">
        <v>129</v>
      </c>
      <c r="AN1682">
        <v>23</v>
      </c>
      <c r="AO1682">
        <v>12394.21</v>
      </c>
    </row>
    <row r="1683" spans="33:41" x14ac:dyDescent="0.25">
      <c r="AG1683">
        <f>YEAR(CF[[#This Row],[Fecha]])</f>
        <v>2018</v>
      </c>
      <c r="AH1683">
        <f>MONTH(CF[[#This Row],[Fecha]])</f>
        <v>9</v>
      </c>
      <c r="AI1683">
        <f>WEEKNUM(CF[[#This Row],[Fecha]],2)</f>
        <v>35</v>
      </c>
      <c r="AJ1683" s="25">
        <v>43344</v>
      </c>
      <c r="AK1683" t="s">
        <v>114</v>
      </c>
      <c r="AL1683" t="s">
        <v>94</v>
      </c>
      <c r="AM1683" t="s">
        <v>129</v>
      </c>
      <c r="AN1683">
        <v>28</v>
      </c>
      <c r="AO1683">
        <v>13462.16</v>
      </c>
    </row>
    <row r="1684" spans="33:41" x14ac:dyDescent="0.25">
      <c r="AG1684">
        <f>YEAR(CF[[#This Row],[Fecha]])</f>
        <v>2018</v>
      </c>
      <c r="AH1684">
        <f>MONTH(CF[[#This Row],[Fecha]])</f>
        <v>10</v>
      </c>
      <c r="AI1684">
        <f>WEEKNUM(CF[[#This Row],[Fecha]],2)</f>
        <v>40</v>
      </c>
      <c r="AJ1684" s="25">
        <v>43374</v>
      </c>
      <c r="AK1684" t="s">
        <v>114</v>
      </c>
      <c r="AL1684" t="s">
        <v>94</v>
      </c>
      <c r="AM1684" t="s">
        <v>129</v>
      </c>
      <c r="AN1684">
        <v>36</v>
      </c>
      <c r="AO1684">
        <v>17322.900000000001</v>
      </c>
    </row>
    <row r="1685" spans="33:41" x14ac:dyDescent="0.25">
      <c r="AG1685">
        <f>YEAR(CF[[#This Row],[Fecha]])</f>
        <v>2018</v>
      </c>
      <c r="AH1685">
        <f>MONTH(CF[[#This Row],[Fecha]])</f>
        <v>11</v>
      </c>
      <c r="AI1685">
        <f>WEEKNUM(CF[[#This Row],[Fecha]],2)</f>
        <v>44</v>
      </c>
      <c r="AJ1685" s="25">
        <v>43405</v>
      </c>
      <c r="AK1685" t="s">
        <v>114</v>
      </c>
      <c r="AL1685" t="s">
        <v>94</v>
      </c>
      <c r="AM1685" t="s">
        <v>129</v>
      </c>
      <c r="AN1685">
        <v>28</v>
      </c>
      <c r="AO1685">
        <v>13371.909999999998</v>
      </c>
    </row>
    <row r="1686" spans="33:41" x14ac:dyDescent="0.25">
      <c r="AG1686">
        <f>YEAR(CF[[#This Row],[Fecha]])</f>
        <v>2018</v>
      </c>
      <c r="AH1686">
        <f>MONTH(CF[[#This Row],[Fecha]])</f>
        <v>4</v>
      </c>
      <c r="AI1686">
        <f>WEEKNUM(CF[[#This Row],[Fecha]],2)</f>
        <v>13</v>
      </c>
      <c r="AJ1686" s="25">
        <v>43191</v>
      </c>
      <c r="AK1686" t="s">
        <v>114</v>
      </c>
      <c r="AL1686" t="s">
        <v>7</v>
      </c>
      <c r="AM1686" t="s">
        <v>129</v>
      </c>
      <c r="AN1686">
        <v>1</v>
      </c>
      <c r="AO1686">
        <v>425.78</v>
      </c>
    </row>
    <row r="1687" spans="33:41" x14ac:dyDescent="0.25">
      <c r="AG1687">
        <f>YEAR(CF[[#This Row],[Fecha]])</f>
        <v>2018</v>
      </c>
      <c r="AH1687">
        <f>MONTH(CF[[#This Row],[Fecha]])</f>
        <v>2</v>
      </c>
      <c r="AI1687">
        <f>WEEKNUM(CF[[#This Row],[Fecha]],2)</f>
        <v>5</v>
      </c>
      <c r="AJ1687" s="25">
        <v>43132</v>
      </c>
      <c r="AK1687" t="s">
        <v>114</v>
      </c>
      <c r="AL1687" t="s">
        <v>8</v>
      </c>
      <c r="AM1687" t="s">
        <v>129</v>
      </c>
      <c r="AN1687">
        <v>53.04</v>
      </c>
      <c r="AO1687">
        <v>12745.849999999999</v>
      </c>
    </row>
    <row r="1688" spans="33:41" x14ac:dyDescent="0.25">
      <c r="AG1688">
        <f>YEAR(CF[[#This Row],[Fecha]])</f>
        <v>2018</v>
      </c>
      <c r="AH1688">
        <f>MONTH(CF[[#This Row],[Fecha]])</f>
        <v>5</v>
      </c>
      <c r="AI1688">
        <f>WEEKNUM(CF[[#This Row],[Fecha]],2)</f>
        <v>18</v>
      </c>
      <c r="AJ1688" s="25">
        <v>43221</v>
      </c>
      <c r="AK1688" t="s">
        <v>114</v>
      </c>
      <c r="AL1688" t="s">
        <v>8</v>
      </c>
      <c r="AM1688" t="s">
        <v>129</v>
      </c>
      <c r="AN1688">
        <v>44</v>
      </c>
      <c r="AO1688">
        <v>28247.929999999997</v>
      </c>
    </row>
    <row r="1689" spans="33:41" x14ac:dyDescent="0.25">
      <c r="AG1689">
        <f>YEAR(CF[[#This Row],[Fecha]])</f>
        <v>2018</v>
      </c>
      <c r="AH1689">
        <f>MONTH(CF[[#This Row],[Fecha]])</f>
        <v>6</v>
      </c>
      <c r="AI1689">
        <f>WEEKNUM(CF[[#This Row],[Fecha]],2)</f>
        <v>22</v>
      </c>
      <c r="AJ1689" s="25">
        <v>43252</v>
      </c>
      <c r="AK1689" t="s">
        <v>114</v>
      </c>
      <c r="AL1689" t="s">
        <v>8</v>
      </c>
      <c r="AM1689" t="s">
        <v>129</v>
      </c>
      <c r="AN1689">
        <v>41</v>
      </c>
      <c r="AO1689">
        <v>18774.09</v>
      </c>
    </row>
    <row r="1690" spans="33:41" x14ac:dyDescent="0.25">
      <c r="AG1690">
        <f>YEAR(CF[[#This Row],[Fecha]])</f>
        <v>2018</v>
      </c>
      <c r="AH1690">
        <f>MONTH(CF[[#This Row],[Fecha]])</f>
        <v>9</v>
      </c>
      <c r="AI1690">
        <f>WEEKNUM(CF[[#This Row],[Fecha]],2)</f>
        <v>35</v>
      </c>
      <c r="AJ1690" s="25">
        <v>43344</v>
      </c>
      <c r="AK1690" t="s">
        <v>114</v>
      </c>
      <c r="AL1690" t="s">
        <v>8</v>
      </c>
      <c r="AM1690" t="s">
        <v>129</v>
      </c>
      <c r="AN1690">
        <v>65</v>
      </c>
      <c r="AO1690">
        <v>29869.33</v>
      </c>
    </row>
    <row r="1691" spans="33:41" x14ac:dyDescent="0.25">
      <c r="AG1691">
        <f>YEAR(CF[[#This Row],[Fecha]])</f>
        <v>2018</v>
      </c>
      <c r="AH1691">
        <f>MONTH(CF[[#This Row],[Fecha]])</f>
        <v>3</v>
      </c>
      <c r="AI1691">
        <f>WEEKNUM(CF[[#This Row],[Fecha]],2)</f>
        <v>9</v>
      </c>
      <c r="AJ1691" s="25">
        <v>43160</v>
      </c>
      <c r="AK1691" t="s">
        <v>114</v>
      </c>
      <c r="AL1691" t="s">
        <v>8</v>
      </c>
      <c r="AM1691" t="s">
        <v>129</v>
      </c>
      <c r="AN1691">
        <v>57</v>
      </c>
      <c r="AO1691">
        <v>27351.78</v>
      </c>
    </row>
    <row r="1692" spans="33:41" x14ac:dyDescent="0.25">
      <c r="AG1692">
        <f>YEAR(CF[[#This Row],[Fecha]])</f>
        <v>2018</v>
      </c>
      <c r="AH1692">
        <f>MONTH(CF[[#This Row],[Fecha]])</f>
        <v>7</v>
      </c>
      <c r="AI1692">
        <f>WEEKNUM(CF[[#This Row],[Fecha]],2)</f>
        <v>26</v>
      </c>
      <c r="AJ1692" s="25">
        <v>43282</v>
      </c>
      <c r="AK1692" t="s">
        <v>114</v>
      </c>
      <c r="AL1692" t="s">
        <v>8</v>
      </c>
      <c r="AM1692" t="s">
        <v>129</v>
      </c>
      <c r="AN1692">
        <v>94</v>
      </c>
      <c r="AO1692">
        <v>34882.53</v>
      </c>
    </row>
    <row r="1693" spans="33:41" x14ac:dyDescent="0.25">
      <c r="AG1693">
        <f>YEAR(CF[[#This Row],[Fecha]])</f>
        <v>2018</v>
      </c>
      <c r="AH1693">
        <f>MONTH(CF[[#This Row],[Fecha]])</f>
        <v>8</v>
      </c>
      <c r="AI1693">
        <f>WEEKNUM(CF[[#This Row],[Fecha]],2)</f>
        <v>31</v>
      </c>
      <c r="AJ1693" s="25">
        <v>43313</v>
      </c>
      <c r="AK1693" t="s">
        <v>114</v>
      </c>
      <c r="AL1693" t="s">
        <v>8</v>
      </c>
      <c r="AM1693" t="s">
        <v>129</v>
      </c>
      <c r="AN1693">
        <v>52</v>
      </c>
      <c r="AO1693">
        <v>29191.039999999997</v>
      </c>
    </row>
    <row r="1694" spans="33:41" x14ac:dyDescent="0.25">
      <c r="AG1694">
        <f>YEAR(CF[[#This Row],[Fecha]])</f>
        <v>2018</v>
      </c>
      <c r="AH1694">
        <f>MONTH(CF[[#This Row],[Fecha]])</f>
        <v>10</v>
      </c>
      <c r="AI1694">
        <f>WEEKNUM(CF[[#This Row],[Fecha]],2)</f>
        <v>40</v>
      </c>
      <c r="AJ1694" s="25">
        <v>43374</v>
      </c>
      <c r="AK1694" t="s">
        <v>114</v>
      </c>
      <c r="AL1694" t="s">
        <v>8</v>
      </c>
      <c r="AM1694" t="s">
        <v>129</v>
      </c>
      <c r="AN1694">
        <v>56</v>
      </c>
      <c r="AO1694">
        <v>23164.690000000006</v>
      </c>
    </row>
    <row r="1695" spans="33:41" x14ac:dyDescent="0.25">
      <c r="AG1695">
        <f>YEAR(CF[[#This Row],[Fecha]])</f>
        <v>2018</v>
      </c>
      <c r="AH1695">
        <f>MONTH(CF[[#This Row],[Fecha]])</f>
        <v>1</v>
      </c>
      <c r="AI1695">
        <f>WEEKNUM(CF[[#This Row],[Fecha]],2)</f>
        <v>1</v>
      </c>
      <c r="AJ1695" s="25">
        <v>43101</v>
      </c>
      <c r="AK1695" t="s">
        <v>114</v>
      </c>
      <c r="AL1695" t="s">
        <v>8</v>
      </c>
      <c r="AM1695" t="s">
        <v>129</v>
      </c>
      <c r="AN1695">
        <v>39</v>
      </c>
      <c r="AO1695">
        <v>4972.4999999999991</v>
      </c>
    </row>
    <row r="1696" spans="33:41" x14ac:dyDescent="0.25">
      <c r="AG1696">
        <f>YEAR(CF[[#This Row],[Fecha]])</f>
        <v>2018</v>
      </c>
      <c r="AH1696">
        <f>MONTH(CF[[#This Row],[Fecha]])</f>
        <v>4</v>
      </c>
      <c r="AI1696">
        <f>WEEKNUM(CF[[#This Row],[Fecha]],2)</f>
        <v>13</v>
      </c>
      <c r="AJ1696" s="25">
        <v>43191</v>
      </c>
      <c r="AK1696" t="s">
        <v>114</v>
      </c>
      <c r="AL1696" t="s">
        <v>8</v>
      </c>
      <c r="AM1696" t="s">
        <v>129</v>
      </c>
      <c r="AN1696">
        <v>65</v>
      </c>
      <c r="AO1696">
        <v>30538.049999999996</v>
      </c>
    </row>
    <row r="1697" spans="33:41" x14ac:dyDescent="0.25">
      <c r="AG1697">
        <f>YEAR(CF[[#This Row],[Fecha]])</f>
        <v>2018</v>
      </c>
      <c r="AH1697">
        <f>MONTH(CF[[#This Row],[Fecha]])</f>
        <v>11</v>
      </c>
      <c r="AI1697">
        <f>WEEKNUM(CF[[#This Row],[Fecha]],2)</f>
        <v>44</v>
      </c>
      <c r="AJ1697" s="25">
        <v>43405</v>
      </c>
      <c r="AK1697" t="s">
        <v>114</v>
      </c>
      <c r="AL1697" t="s">
        <v>8</v>
      </c>
      <c r="AM1697" t="s">
        <v>129</v>
      </c>
      <c r="AN1697">
        <v>76</v>
      </c>
      <c r="AO1697">
        <v>27060.49</v>
      </c>
    </row>
    <row r="1698" spans="33:41" x14ac:dyDescent="0.25">
      <c r="AG1698">
        <f>YEAR(CF[[#This Row],[Fecha]])</f>
        <v>2018</v>
      </c>
      <c r="AH1698">
        <f>MONTH(CF[[#This Row],[Fecha]])</f>
        <v>12</v>
      </c>
      <c r="AI1698">
        <f>WEEKNUM(CF[[#This Row],[Fecha]],2)</f>
        <v>48</v>
      </c>
      <c r="AJ1698" s="25">
        <v>43435</v>
      </c>
      <c r="AK1698" t="s">
        <v>114</v>
      </c>
      <c r="AL1698" t="s">
        <v>94</v>
      </c>
      <c r="AM1698" t="s">
        <v>129</v>
      </c>
      <c r="AN1698">
        <v>35</v>
      </c>
      <c r="AO1698">
        <v>13023.789999999999</v>
      </c>
    </row>
    <row r="1699" spans="33:41" x14ac:dyDescent="0.25">
      <c r="AG1699">
        <f>YEAR(CF[[#This Row],[Fecha]])</f>
        <v>2019</v>
      </c>
      <c r="AH1699">
        <f>MONTH(CF[[#This Row],[Fecha]])</f>
        <v>1</v>
      </c>
      <c r="AI1699">
        <f>WEEKNUM(CF[[#This Row],[Fecha]],2)</f>
        <v>1</v>
      </c>
      <c r="AJ1699" s="25">
        <v>43466</v>
      </c>
      <c r="AK1699" t="s">
        <v>114</v>
      </c>
      <c r="AL1699" t="s">
        <v>94</v>
      </c>
      <c r="AM1699" t="s">
        <v>129</v>
      </c>
      <c r="AN1699">
        <v>25</v>
      </c>
      <c r="AO1699">
        <v>9102.85</v>
      </c>
    </row>
    <row r="1700" spans="33:41" x14ac:dyDescent="0.25">
      <c r="AG1700">
        <f>YEAR(CF[[#This Row],[Fecha]])</f>
        <v>2019</v>
      </c>
      <c r="AH1700">
        <f>MONTH(CF[[#This Row],[Fecha]])</f>
        <v>2</v>
      </c>
      <c r="AI1700">
        <f>WEEKNUM(CF[[#This Row],[Fecha]],2)</f>
        <v>5</v>
      </c>
      <c r="AJ1700" s="25">
        <v>43497</v>
      </c>
      <c r="AK1700" t="s">
        <v>114</v>
      </c>
      <c r="AL1700" t="s">
        <v>94</v>
      </c>
      <c r="AM1700" t="s">
        <v>129</v>
      </c>
      <c r="AN1700">
        <v>25</v>
      </c>
      <c r="AO1700">
        <v>9924.48</v>
      </c>
    </row>
    <row r="1701" spans="33:41" x14ac:dyDescent="0.25">
      <c r="AG1701">
        <f>YEAR(CF[[#This Row],[Fecha]])</f>
        <v>2019</v>
      </c>
      <c r="AH1701">
        <f>MONTH(CF[[#This Row],[Fecha]])</f>
        <v>3</v>
      </c>
      <c r="AI1701">
        <f>WEEKNUM(CF[[#This Row],[Fecha]],2)</f>
        <v>9</v>
      </c>
      <c r="AJ1701" s="25">
        <v>43525</v>
      </c>
      <c r="AK1701" t="s">
        <v>114</v>
      </c>
      <c r="AL1701" t="s">
        <v>94</v>
      </c>
      <c r="AM1701" t="s">
        <v>129</v>
      </c>
      <c r="AN1701">
        <v>13</v>
      </c>
      <c r="AO1701">
        <v>3139.88</v>
      </c>
    </row>
    <row r="1702" spans="33:41" x14ac:dyDescent="0.25">
      <c r="AG1702">
        <f>YEAR(CF[[#This Row],[Fecha]])</f>
        <v>2019</v>
      </c>
      <c r="AH1702">
        <f>MONTH(CF[[#This Row],[Fecha]])</f>
        <v>4</v>
      </c>
      <c r="AI1702">
        <f>WEEKNUM(CF[[#This Row],[Fecha]],2)</f>
        <v>14</v>
      </c>
      <c r="AJ1702" s="25">
        <v>43556</v>
      </c>
      <c r="AK1702" t="s">
        <v>114</v>
      </c>
      <c r="AL1702" t="s">
        <v>94</v>
      </c>
      <c r="AM1702" t="s">
        <v>129</v>
      </c>
      <c r="AN1702">
        <v>26</v>
      </c>
      <c r="AO1702">
        <v>9745.9599999999991</v>
      </c>
    </row>
    <row r="1703" spans="33:41" x14ac:dyDescent="0.25">
      <c r="AG1703">
        <f>YEAR(CF[[#This Row],[Fecha]])</f>
        <v>2019</v>
      </c>
      <c r="AH1703">
        <f>MONTH(CF[[#This Row],[Fecha]])</f>
        <v>5</v>
      </c>
      <c r="AI1703">
        <f>WEEKNUM(CF[[#This Row],[Fecha]],2)</f>
        <v>18</v>
      </c>
      <c r="AJ1703" s="25">
        <v>43586</v>
      </c>
      <c r="AK1703" t="s">
        <v>114</v>
      </c>
      <c r="AL1703" t="s">
        <v>94</v>
      </c>
      <c r="AM1703" t="s">
        <v>129</v>
      </c>
      <c r="AN1703">
        <v>23</v>
      </c>
      <c r="AO1703">
        <v>13931.380000000001</v>
      </c>
    </row>
    <row r="1704" spans="33:41" x14ac:dyDescent="0.25">
      <c r="AG1704">
        <f>YEAR(CF[[#This Row],[Fecha]])</f>
        <v>2019</v>
      </c>
      <c r="AH1704">
        <f>MONTH(CF[[#This Row],[Fecha]])</f>
        <v>6</v>
      </c>
      <c r="AI1704">
        <f>WEEKNUM(CF[[#This Row],[Fecha]],2)</f>
        <v>22</v>
      </c>
      <c r="AJ1704" s="25">
        <v>43617</v>
      </c>
      <c r="AK1704" t="s">
        <v>114</v>
      </c>
      <c r="AL1704" t="s">
        <v>94</v>
      </c>
      <c r="AM1704" t="s">
        <v>129</v>
      </c>
      <c r="AN1704">
        <v>29</v>
      </c>
      <c r="AO1704">
        <v>11644.28</v>
      </c>
    </row>
    <row r="1705" spans="33:41" x14ac:dyDescent="0.25">
      <c r="AG1705">
        <f>YEAR(CF[[#This Row],[Fecha]])</f>
        <v>2019</v>
      </c>
      <c r="AH1705">
        <f>MONTH(CF[[#This Row],[Fecha]])</f>
        <v>7</v>
      </c>
      <c r="AI1705">
        <f>WEEKNUM(CF[[#This Row],[Fecha]],2)</f>
        <v>27</v>
      </c>
      <c r="AJ1705" s="25">
        <v>43647</v>
      </c>
      <c r="AK1705" t="s">
        <v>114</v>
      </c>
      <c r="AL1705" t="s">
        <v>94</v>
      </c>
      <c r="AM1705" t="s">
        <v>129</v>
      </c>
      <c r="AN1705">
        <v>34</v>
      </c>
      <c r="AO1705">
        <v>16547.98</v>
      </c>
    </row>
    <row r="1706" spans="33:41" x14ac:dyDescent="0.25">
      <c r="AG1706">
        <f>YEAR(CF[[#This Row],[Fecha]])</f>
        <v>2019</v>
      </c>
      <c r="AH1706">
        <f>MONTH(CF[[#This Row],[Fecha]])</f>
        <v>8</v>
      </c>
      <c r="AI1706">
        <f>WEEKNUM(CF[[#This Row],[Fecha]],2)</f>
        <v>31</v>
      </c>
      <c r="AJ1706" s="25">
        <v>43678</v>
      </c>
      <c r="AK1706" t="s">
        <v>114</v>
      </c>
      <c r="AL1706" t="s">
        <v>94</v>
      </c>
      <c r="AM1706" t="s">
        <v>129</v>
      </c>
      <c r="AN1706">
        <v>23</v>
      </c>
      <c r="AO1706">
        <v>9786.2699999999986</v>
      </c>
    </row>
    <row r="1707" spans="33:41" x14ac:dyDescent="0.25">
      <c r="AG1707">
        <f>YEAR(CF[[#This Row],[Fecha]])</f>
        <v>2019</v>
      </c>
      <c r="AH1707">
        <f>MONTH(CF[[#This Row],[Fecha]])</f>
        <v>9</v>
      </c>
      <c r="AI1707">
        <f>WEEKNUM(CF[[#This Row],[Fecha]],2)</f>
        <v>35</v>
      </c>
      <c r="AJ1707" s="25">
        <v>43709</v>
      </c>
      <c r="AK1707" t="s">
        <v>114</v>
      </c>
      <c r="AL1707" t="s">
        <v>94</v>
      </c>
      <c r="AM1707" t="s">
        <v>129</v>
      </c>
      <c r="AN1707">
        <v>31</v>
      </c>
      <c r="AO1707">
        <v>9439.369999999999</v>
      </c>
    </row>
    <row r="1708" spans="33:41" x14ac:dyDescent="0.25">
      <c r="AG1708">
        <f>YEAR(CF[[#This Row],[Fecha]])</f>
        <v>2019</v>
      </c>
      <c r="AH1708">
        <f>MONTH(CF[[#This Row],[Fecha]])</f>
        <v>10</v>
      </c>
      <c r="AI1708">
        <f>WEEKNUM(CF[[#This Row],[Fecha]],2)</f>
        <v>40</v>
      </c>
      <c r="AJ1708" s="25">
        <v>43739</v>
      </c>
      <c r="AK1708" t="s">
        <v>114</v>
      </c>
      <c r="AL1708" t="s">
        <v>94</v>
      </c>
      <c r="AM1708" t="s">
        <v>129</v>
      </c>
      <c r="AN1708">
        <v>34</v>
      </c>
      <c r="AO1708">
        <v>9129.73</v>
      </c>
    </row>
    <row r="1709" spans="33:41" x14ac:dyDescent="0.25">
      <c r="AG1709">
        <f>YEAR(CF[[#This Row],[Fecha]])</f>
        <v>2019</v>
      </c>
      <c r="AH1709">
        <f>MONTH(CF[[#This Row],[Fecha]])</f>
        <v>11</v>
      </c>
      <c r="AI1709">
        <f>WEEKNUM(CF[[#This Row],[Fecha]],2)</f>
        <v>44</v>
      </c>
      <c r="AJ1709" s="25">
        <v>43770</v>
      </c>
      <c r="AK1709" t="s">
        <v>114</v>
      </c>
      <c r="AL1709" t="s">
        <v>94</v>
      </c>
      <c r="AM1709" t="s">
        <v>129</v>
      </c>
      <c r="AN1709">
        <v>31</v>
      </c>
      <c r="AO1709">
        <v>10293.130000000001</v>
      </c>
    </row>
    <row r="1710" spans="33:41" x14ac:dyDescent="0.25">
      <c r="AG1710">
        <f>YEAR(CF[[#This Row],[Fecha]])</f>
        <v>2019</v>
      </c>
      <c r="AH1710">
        <f>MONTH(CF[[#This Row],[Fecha]])</f>
        <v>12</v>
      </c>
      <c r="AI1710">
        <f>WEEKNUM(CF[[#This Row],[Fecha]],2)</f>
        <v>48</v>
      </c>
      <c r="AJ1710" s="25">
        <v>43800</v>
      </c>
      <c r="AK1710" t="s">
        <v>114</v>
      </c>
      <c r="AL1710" t="s">
        <v>94</v>
      </c>
      <c r="AM1710" t="s">
        <v>129</v>
      </c>
      <c r="AN1710">
        <v>22</v>
      </c>
      <c r="AO1710">
        <v>3490.0200000000004</v>
      </c>
    </row>
    <row r="1711" spans="33:41" x14ac:dyDescent="0.25">
      <c r="AG1711">
        <f>YEAR(CF[[#This Row],[Fecha]])</f>
        <v>2020</v>
      </c>
      <c r="AH1711">
        <f>MONTH(CF[[#This Row],[Fecha]])</f>
        <v>1</v>
      </c>
      <c r="AI1711">
        <f>WEEKNUM(CF[[#This Row],[Fecha]],2)</f>
        <v>1</v>
      </c>
      <c r="AJ1711" s="25">
        <v>43831</v>
      </c>
      <c r="AK1711" t="s">
        <v>114</v>
      </c>
      <c r="AL1711" t="s">
        <v>94</v>
      </c>
      <c r="AM1711" t="s">
        <v>129</v>
      </c>
      <c r="AN1711">
        <v>40</v>
      </c>
      <c r="AO1711">
        <v>3907.27</v>
      </c>
    </row>
    <row r="1712" spans="33:41" x14ac:dyDescent="0.25">
      <c r="AG1712">
        <f>YEAR(CF[[#This Row],[Fecha]])</f>
        <v>2020</v>
      </c>
      <c r="AH1712">
        <f>MONTH(CF[[#This Row],[Fecha]])</f>
        <v>2</v>
      </c>
      <c r="AI1712">
        <f>WEEKNUM(CF[[#This Row],[Fecha]],2)</f>
        <v>5</v>
      </c>
      <c r="AJ1712" s="25">
        <v>43862</v>
      </c>
      <c r="AK1712" t="s">
        <v>114</v>
      </c>
      <c r="AL1712" t="s">
        <v>94</v>
      </c>
      <c r="AM1712" t="s">
        <v>129</v>
      </c>
      <c r="AN1712">
        <v>33</v>
      </c>
      <c r="AO1712">
        <v>7299.31</v>
      </c>
    </row>
    <row r="1713" spans="33:41" x14ac:dyDescent="0.25">
      <c r="AG1713">
        <f>YEAR(CF[[#This Row],[Fecha]])</f>
        <v>2020</v>
      </c>
      <c r="AH1713">
        <f>MONTH(CF[[#This Row],[Fecha]])</f>
        <v>3</v>
      </c>
      <c r="AI1713">
        <f>WEEKNUM(CF[[#This Row],[Fecha]],2)</f>
        <v>9</v>
      </c>
      <c r="AJ1713" s="25">
        <v>43891</v>
      </c>
      <c r="AK1713" t="s">
        <v>114</v>
      </c>
      <c r="AL1713" t="s">
        <v>94</v>
      </c>
      <c r="AM1713" t="s">
        <v>129</v>
      </c>
      <c r="AN1713">
        <v>42</v>
      </c>
      <c r="AO1713">
        <v>7209.15</v>
      </c>
    </row>
    <row r="1714" spans="33:41" x14ac:dyDescent="0.25">
      <c r="AG1714">
        <f>YEAR(CF[[#This Row],[Fecha]])</f>
        <v>2020</v>
      </c>
      <c r="AH1714">
        <f>MONTH(CF[[#This Row],[Fecha]])</f>
        <v>4</v>
      </c>
      <c r="AI1714">
        <f>WEEKNUM(CF[[#This Row],[Fecha]],2)</f>
        <v>14</v>
      </c>
      <c r="AJ1714" s="25">
        <v>43922</v>
      </c>
      <c r="AK1714" t="s">
        <v>114</v>
      </c>
      <c r="AL1714" t="s">
        <v>94</v>
      </c>
      <c r="AM1714" t="s">
        <v>129</v>
      </c>
      <c r="AN1714">
        <v>31</v>
      </c>
      <c r="AO1714">
        <v>6060.87</v>
      </c>
    </row>
    <row r="1715" spans="33:41" x14ac:dyDescent="0.25">
      <c r="AG1715">
        <f>YEAR(CF[[#This Row],[Fecha]])</f>
        <v>2020</v>
      </c>
      <c r="AH1715">
        <f>MONTH(CF[[#This Row],[Fecha]])</f>
        <v>5</v>
      </c>
      <c r="AI1715">
        <f>WEEKNUM(CF[[#This Row],[Fecha]],2)</f>
        <v>18</v>
      </c>
      <c r="AJ1715" s="25">
        <v>43952</v>
      </c>
      <c r="AK1715" t="s">
        <v>114</v>
      </c>
      <c r="AL1715" t="s">
        <v>94</v>
      </c>
      <c r="AM1715" t="s">
        <v>129</v>
      </c>
      <c r="AN1715">
        <v>25</v>
      </c>
      <c r="AO1715">
        <v>7512.07</v>
      </c>
    </row>
    <row r="1716" spans="33:41" x14ac:dyDescent="0.25">
      <c r="AG1716">
        <f>YEAR(CF[[#This Row],[Fecha]])</f>
        <v>2020</v>
      </c>
      <c r="AH1716">
        <f>MONTH(CF[[#This Row],[Fecha]])</f>
        <v>6</v>
      </c>
      <c r="AI1716">
        <f>WEEKNUM(CF[[#This Row],[Fecha]],2)</f>
        <v>23</v>
      </c>
      <c r="AJ1716" s="25">
        <v>43983</v>
      </c>
      <c r="AK1716" t="s">
        <v>114</v>
      </c>
      <c r="AL1716" t="s">
        <v>94</v>
      </c>
      <c r="AM1716" t="s">
        <v>129</v>
      </c>
      <c r="AN1716">
        <v>32</v>
      </c>
      <c r="AO1716">
        <v>9082.8499999999985</v>
      </c>
    </row>
    <row r="1717" spans="33:41" x14ac:dyDescent="0.25">
      <c r="AG1717">
        <f>YEAR(CF[[#This Row],[Fecha]])</f>
        <v>2020</v>
      </c>
      <c r="AH1717">
        <f>MONTH(CF[[#This Row],[Fecha]])</f>
        <v>7</v>
      </c>
      <c r="AI1717">
        <f>WEEKNUM(CF[[#This Row],[Fecha]],2)</f>
        <v>27</v>
      </c>
      <c r="AJ1717" s="25">
        <v>44013</v>
      </c>
      <c r="AK1717" t="s">
        <v>114</v>
      </c>
      <c r="AL1717" t="s">
        <v>94</v>
      </c>
      <c r="AM1717" t="s">
        <v>129</v>
      </c>
      <c r="AN1717">
        <v>16</v>
      </c>
      <c r="AO1717">
        <v>1965.98</v>
      </c>
    </row>
    <row r="1718" spans="33:41" x14ac:dyDescent="0.25">
      <c r="AG1718">
        <f>YEAR(CF[[#This Row],[Fecha]])</f>
        <v>2020</v>
      </c>
      <c r="AH1718">
        <f>MONTH(CF[[#This Row],[Fecha]])</f>
        <v>8</v>
      </c>
      <c r="AI1718">
        <f>WEEKNUM(CF[[#This Row],[Fecha]],2)</f>
        <v>31</v>
      </c>
      <c r="AJ1718" s="25">
        <v>44044</v>
      </c>
      <c r="AK1718" t="s">
        <v>114</v>
      </c>
      <c r="AL1718" t="s">
        <v>94</v>
      </c>
      <c r="AM1718" t="s">
        <v>129</v>
      </c>
      <c r="AN1718">
        <v>23</v>
      </c>
      <c r="AO1718">
        <v>3558.96</v>
      </c>
    </row>
    <row r="1719" spans="33:41" x14ac:dyDescent="0.25">
      <c r="AG1719">
        <f>YEAR(CF[[#This Row],[Fecha]])</f>
        <v>2020</v>
      </c>
      <c r="AH1719">
        <f>MONTH(CF[[#This Row],[Fecha]])</f>
        <v>9</v>
      </c>
      <c r="AI1719">
        <f>WEEKNUM(CF[[#This Row],[Fecha]],2)</f>
        <v>36</v>
      </c>
      <c r="AJ1719" s="25">
        <v>44075</v>
      </c>
      <c r="AK1719" t="s">
        <v>114</v>
      </c>
      <c r="AL1719" t="s">
        <v>94</v>
      </c>
      <c r="AM1719" t="s">
        <v>129</v>
      </c>
      <c r="AN1719">
        <v>24</v>
      </c>
      <c r="AO1719">
        <v>2551.89</v>
      </c>
    </row>
    <row r="1720" spans="33:41" x14ac:dyDescent="0.25">
      <c r="AG1720">
        <f>YEAR(CF[[#This Row],[Fecha]])</f>
        <v>2020</v>
      </c>
      <c r="AH1720">
        <f>MONTH(CF[[#This Row],[Fecha]])</f>
        <v>10</v>
      </c>
      <c r="AI1720">
        <f>WEEKNUM(CF[[#This Row],[Fecha]],2)</f>
        <v>40</v>
      </c>
      <c r="AJ1720" s="25">
        <v>44105</v>
      </c>
      <c r="AK1720" t="s">
        <v>114</v>
      </c>
      <c r="AL1720" t="s">
        <v>94</v>
      </c>
      <c r="AM1720" t="s">
        <v>129</v>
      </c>
      <c r="AN1720">
        <v>30</v>
      </c>
      <c r="AO1720">
        <v>7949.86</v>
      </c>
    </row>
    <row r="1721" spans="33:41" x14ac:dyDescent="0.25">
      <c r="AG1721">
        <f>YEAR(CF[[#This Row],[Fecha]])</f>
        <v>2020</v>
      </c>
      <c r="AH1721">
        <f>MONTH(CF[[#This Row],[Fecha]])</f>
        <v>11</v>
      </c>
      <c r="AI1721">
        <f>WEEKNUM(CF[[#This Row],[Fecha]],2)</f>
        <v>44</v>
      </c>
      <c r="AJ1721" s="25">
        <v>44136</v>
      </c>
      <c r="AK1721" t="s">
        <v>114</v>
      </c>
      <c r="AL1721" t="s">
        <v>94</v>
      </c>
      <c r="AM1721" t="s">
        <v>129</v>
      </c>
      <c r="AN1721">
        <v>21</v>
      </c>
      <c r="AO1721">
        <v>2567.9899999999998</v>
      </c>
    </row>
    <row r="1722" spans="33:41" x14ac:dyDescent="0.25">
      <c r="AG1722">
        <f>YEAR(CF[[#This Row],[Fecha]])</f>
        <v>2020</v>
      </c>
      <c r="AH1722">
        <f>MONTH(CF[[#This Row],[Fecha]])</f>
        <v>12</v>
      </c>
      <c r="AI1722">
        <f>WEEKNUM(CF[[#This Row],[Fecha]],2)</f>
        <v>49</v>
      </c>
      <c r="AJ1722" s="25">
        <v>44166</v>
      </c>
      <c r="AK1722" t="s">
        <v>114</v>
      </c>
      <c r="AL1722" t="s">
        <v>94</v>
      </c>
      <c r="AM1722" t="s">
        <v>129</v>
      </c>
      <c r="AN1722">
        <v>29</v>
      </c>
      <c r="AO1722">
        <v>3718.44</v>
      </c>
    </row>
    <row r="1723" spans="33:41" x14ac:dyDescent="0.25">
      <c r="AG1723">
        <f>YEAR(CF[[#This Row],[Fecha]])</f>
        <v>2019</v>
      </c>
      <c r="AH1723">
        <f>MONTH(CF[[#This Row],[Fecha]])</f>
        <v>10</v>
      </c>
      <c r="AI1723">
        <f>WEEKNUM(CF[[#This Row],[Fecha]],2)</f>
        <v>40</v>
      </c>
      <c r="AJ1723" s="25">
        <v>43739</v>
      </c>
      <c r="AK1723" t="s">
        <v>114</v>
      </c>
      <c r="AL1723" t="s">
        <v>98</v>
      </c>
      <c r="AM1723" t="s">
        <v>129</v>
      </c>
      <c r="AN1723">
        <v>21</v>
      </c>
      <c r="AO1723">
        <v>4125.3</v>
      </c>
    </row>
    <row r="1724" spans="33:41" x14ac:dyDescent="0.25">
      <c r="AG1724">
        <f>YEAR(CF[[#This Row],[Fecha]])</f>
        <v>2019</v>
      </c>
      <c r="AH1724">
        <f>MONTH(CF[[#This Row],[Fecha]])</f>
        <v>11</v>
      </c>
      <c r="AI1724">
        <f>WEEKNUM(CF[[#This Row],[Fecha]],2)</f>
        <v>44</v>
      </c>
      <c r="AJ1724" s="25">
        <v>43770</v>
      </c>
      <c r="AK1724" t="s">
        <v>114</v>
      </c>
      <c r="AL1724" t="s">
        <v>98</v>
      </c>
      <c r="AM1724" t="s">
        <v>129</v>
      </c>
      <c r="AN1724">
        <v>21</v>
      </c>
      <c r="AO1724">
        <v>13343.600000000002</v>
      </c>
    </row>
    <row r="1725" spans="33:41" x14ac:dyDescent="0.25">
      <c r="AG1725">
        <f>YEAR(CF[[#This Row],[Fecha]])</f>
        <v>2019</v>
      </c>
      <c r="AH1725">
        <f>MONTH(CF[[#This Row],[Fecha]])</f>
        <v>12</v>
      </c>
      <c r="AI1725">
        <f>WEEKNUM(CF[[#This Row],[Fecha]],2)</f>
        <v>48</v>
      </c>
      <c r="AJ1725" s="25">
        <v>43800</v>
      </c>
      <c r="AK1725" t="s">
        <v>114</v>
      </c>
      <c r="AL1725" t="s">
        <v>98</v>
      </c>
      <c r="AM1725" t="s">
        <v>129</v>
      </c>
      <c r="AN1725">
        <v>35</v>
      </c>
      <c r="AO1725">
        <v>16075.66</v>
      </c>
    </row>
    <row r="1726" spans="33:41" x14ac:dyDescent="0.25">
      <c r="AG1726">
        <f>YEAR(CF[[#This Row],[Fecha]])</f>
        <v>2020</v>
      </c>
      <c r="AH1726">
        <f>MONTH(CF[[#This Row],[Fecha]])</f>
        <v>1</v>
      </c>
      <c r="AI1726">
        <f>WEEKNUM(CF[[#This Row],[Fecha]],2)</f>
        <v>1</v>
      </c>
      <c r="AJ1726" s="25">
        <v>43831</v>
      </c>
      <c r="AK1726" t="s">
        <v>114</v>
      </c>
      <c r="AL1726" t="s">
        <v>98</v>
      </c>
      <c r="AM1726" t="s">
        <v>129</v>
      </c>
      <c r="AN1726">
        <v>34</v>
      </c>
      <c r="AO1726">
        <v>10480.919999999998</v>
      </c>
    </row>
    <row r="1727" spans="33:41" x14ac:dyDescent="0.25">
      <c r="AG1727">
        <f>YEAR(CF[[#This Row],[Fecha]])</f>
        <v>2020</v>
      </c>
      <c r="AH1727">
        <f>MONTH(CF[[#This Row],[Fecha]])</f>
        <v>2</v>
      </c>
      <c r="AI1727">
        <f>WEEKNUM(CF[[#This Row],[Fecha]],2)</f>
        <v>5</v>
      </c>
      <c r="AJ1727" s="25">
        <v>43862</v>
      </c>
      <c r="AK1727" t="s">
        <v>114</v>
      </c>
      <c r="AL1727" t="s">
        <v>98</v>
      </c>
      <c r="AM1727" t="s">
        <v>129</v>
      </c>
      <c r="AN1727">
        <v>26</v>
      </c>
      <c r="AO1727">
        <v>2514.11</v>
      </c>
    </row>
    <row r="1728" spans="33:41" x14ac:dyDescent="0.25">
      <c r="AG1728">
        <f>YEAR(CF[[#This Row],[Fecha]])</f>
        <v>2020</v>
      </c>
      <c r="AH1728">
        <f>MONTH(CF[[#This Row],[Fecha]])</f>
        <v>3</v>
      </c>
      <c r="AI1728">
        <f>WEEKNUM(CF[[#This Row],[Fecha]],2)</f>
        <v>9</v>
      </c>
      <c r="AJ1728" s="25">
        <v>43891</v>
      </c>
      <c r="AK1728" t="s">
        <v>114</v>
      </c>
      <c r="AL1728" t="s">
        <v>98</v>
      </c>
      <c r="AM1728" t="s">
        <v>129</v>
      </c>
      <c r="AN1728">
        <v>47</v>
      </c>
      <c r="AO1728">
        <v>5911.5999999999995</v>
      </c>
    </row>
    <row r="1729" spans="33:41" x14ac:dyDescent="0.25">
      <c r="AG1729">
        <f>YEAR(CF[[#This Row],[Fecha]])</f>
        <v>2020</v>
      </c>
      <c r="AH1729">
        <f>MONTH(CF[[#This Row],[Fecha]])</f>
        <v>4</v>
      </c>
      <c r="AI1729">
        <f>WEEKNUM(CF[[#This Row],[Fecha]],2)</f>
        <v>14</v>
      </c>
      <c r="AJ1729" s="25">
        <v>43922</v>
      </c>
      <c r="AK1729" t="s">
        <v>114</v>
      </c>
      <c r="AL1729" t="s">
        <v>98</v>
      </c>
      <c r="AM1729" t="s">
        <v>129</v>
      </c>
      <c r="AN1729">
        <v>20</v>
      </c>
      <c r="AO1729">
        <v>2474.08</v>
      </c>
    </row>
    <row r="1730" spans="33:41" x14ac:dyDescent="0.25">
      <c r="AG1730">
        <f>YEAR(CF[[#This Row],[Fecha]])</f>
        <v>2020</v>
      </c>
      <c r="AH1730">
        <f>MONTH(CF[[#This Row],[Fecha]])</f>
        <v>5</v>
      </c>
      <c r="AI1730">
        <f>WEEKNUM(CF[[#This Row],[Fecha]],2)</f>
        <v>18</v>
      </c>
      <c r="AJ1730" s="25">
        <v>43952</v>
      </c>
      <c r="AK1730" t="s">
        <v>114</v>
      </c>
      <c r="AL1730" t="s">
        <v>98</v>
      </c>
      <c r="AM1730" t="s">
        <v>129</v>
      </c>
      <c r="AN1730">
        <v>24</v>
      </c>
      <c r="AO1730">
        <v>2736.4300000000003</v>
      </c>
    </row>
    <row r="1731" spans="33:41" x14ac:dyDescent="0.25">
      <c r="AG1731">
        <f>YEAR(CF[[#This Row],[Fecha]])</f>
        <v>2020</v>
      </c>
      <c r="AH1731">
        <f>MONTH(CF[[#This Row],[Fecha]])</f>
        <v>6</v>
      </c>
      <c r="AI1731">
        <f>WEEKNUM(CF[[#This Row],[Fecha]],2)</f>
        <v>23</v>
      </c>
      <c r="AJ1731" s="25">
        <v>43983</v>
      </c>
      <c r="AK1731" t="s">
        <v>114</v>
      </c>
      <c r="AL1731" t="s">
        <v>98</v>
      </c>
      <c r="AM1731" t="s">
        <v>129</v>
      </c>
      <c r="AN1731">
        <v>34</v>
      </c>
      <c r="AO1731">
        <v>4118.68</v>
      </c>
    </row>
    <row r="1732" spans="33:41" x14ac:dyDescent="0.25">
      <c r="AG1732">
        <f>YEAR(CF[[#This Row],[Fecha]])</f>
        <v>2020</v>
      </c>
      <c r="AH1732">
        <f>MONTH(CF[[#This Row],[Fecha]])</f>
        <v>7</v>
      </c>
      <c r="AI1732">
        <f>WEEKNUM(CF[[#This Row],[Fecha]],2)</f>
        <v>27</v>
      </c>
      <c r="AJ1732" s="25">
        <v>44013</v>
      </c>
      <c r="AK1732" t="s">
        <v>114</v>
      </c>
      <c r="AL1732" t="s">
        <v>98</v>
      </c>
      <c r="AM1732" t="s">
        <v>129</v>
      </c>
      <c r="AN1732">
        <v>18</v>
      </c>
      <c r="AO1732">
        <v>2211.7399999999998</v>
      </c>
    </row>
    <row r="1733" spans="33:41" x14ac:dyDescent="0.25">
      <c r="AG1733">
        <f>YEAR(CF[[#This Row],[Fecha]])</f>
        <v>2018</v>
      </c>
      <c r="AH1733">
        <f>MONTH(CF[[#This Row],[Fecha]])</f>
        <v>12</v>
      </c>
      <c r="AI1733">
        <f>WEEKNUM(CF[[#This Row],[Fecha]],2)</f>
        <v>48</v>
      </c>
      <c r="AJ1733" s="25">
        <v>43435</v>
      </c>
      <c r="AK1733" t="s">
        <v>114</v>
      </c>
      <c r="AL1733" t="s">
        <v>8</v>
      </c>
      <c r="AM1733" t="s">
        <v>129</v>
      </c>
      <c r="AN1733">
        <v>72</v>
      </c>
      <c r="AO1733">
        <v>37211.000000000007</v>
      </c>
    </row>
    <row r="1734" spans="33:41" x14ac:dyDescent="0.25">
      <c r="AG1734">
        <f>YEAR(CF[[#This Row],[Fecha]])</f>
        <v>2019</v>
      </c>
      <c r="AH1734">
        <f>MONTH(CF[[#This Row],[Fecha]])</f>
        <v>1</v>
      </c>
      <c r="AI1734">
        <f>WEEKNUM(CF[[#This Row],[Fecha]],2)</f>
        <v>1</v>
      </c>
      <c r="AJ1734" s="25">
        <v>43466</v>
      </c>
      <c r="AK1734" t="s">
        <v>114</v>
      </c>
      <c r="AL1734" t="s">
        <v>8</v>
      </c>
      <c r="AM1734" t="s">
        <v>129</v>
      </c>
      <c r="AN1734">
        <v>41</v>
      </c>
      <c r="AO1734">
        <v>27241.96</v>
      </c>
    </row>
    <row r="1735" spans="33:41" x14ac:dyDescent="0.25">
      <c r="AG1735">
        <f>YEAR(CF[[#This Row],[Fecha]])</f>
        <v>2019</v>
      </c>
      <c r="AH1735">
        <f>MONTH(CF[[#This Row],[Fecha]])</f>
        <v>4</v>
      </c>
      <c r="AI1735">
        <f>WEEKNUM(CF[[#This Row],[Fecha]],2)</f>
        <v>14</v>
      </c>
      <c r="AJ1735" s="25">
        <v>43556</v>
      </c>
      <c r="AK1735" t="s">
        <v>114</v>
      </c>
      <c r="AL1735" t="s">
        <v>8</v>
      </c>
      <c r="AM1735" t="s">
        <v>129</v>
      </c>
      <c r="AN1735">
        <v>89</v>
      </c>
      <c r="AO1735">
        <v>128499.96999999999</v>
      </c>
    </row>
    <row r="1736" spans="33:41" x14ac:dyDescent="0.25">
      <c r="AG1736">
        <f>YEAR(CF[[#This Row],[Fecha]])</f>
        <v>2019</v>
      </c>
      <c r="AH1736">
        <f>MONTH(CF[[#This Row],[Fecha]])</f>
        <v>5</v>
      </c>
      <c r="AI1736">
        <f>WEEKNUM(CF[[#This Row],[Fecha]],2)</f>
        <v>18</v>
      </c>
      <c r="AJ1736" s="25">
        <v>43586</v>
      </c>
      <c r="AK1736" t="s">
        <v>114</v>
      </c>
      <c r="AL1736" t="s">
        <v>8</v>
      </c>
      <c r="AM1736" t="s">
        <v>129</v>
      </c>
      <c r="AN1736">
        <v>51</v>
      </c>
      <c r="AO1736">
        <v>75074.73000000001</v>
      </c>
    </row>
    <row r="1737" spans="33:41" x14ac:dyDescent="0.25">
      <c r="AG1737">
        <f>YEAR(CF[[#This Row],[Fecha]])</f>
        <v>2019</v>
      </c>
      <c r="AH1737">
        <f>MONTH(CF[[#This Row],[Fecha]])</f>
        <v>7</v>
      </c>
      <c r="AI1737">
        <f>WEEKNUM(CF[[#This Row],[Fecha]],2)</f>
        <v>27</v>
      </c>
      <c r="AJ1737" s="25">
        <v>43647</v>
      </c>
      <c r="AK1737" t="s">
        <v>114</v>
      </c>
      <c r="AL1737" t="s">
        <v>8</v>
      </c>
      <c r="AM1737" t="s">
        <v>129</v>
      </c>
      <c r="AN1737">
        <v>98</v>
      </c>
      <c r="AO1737">
        <v>43847.11</v>
      </c>
    </row>
    <row r="1738" spans="33:41" x14ac:dyDescent="0.25">
      <c r="AG1738">
        <f>YEAR(CF[[#This Row],[Fecha]])</f>
        <v>2019</v>
      </c>
      <c r="AH1738">
        <f>MONTH(CF[[#This Row],[Fecha]])</f>
        <v>8</v>
      </c>
      <c r="AI1738">
        <f>WEEKNUM(CF[[#This Row],[Fecha]],2)</f>
        <v>31</v>
      </c>
      <c r="AJ1738" s="25">
        <v>43678</v>
      </c>
      <c r="AK1738" t="s">
        <v>114</v>
      </c>
      <c r="AL1738" t="s">
        <v>8</v>
      </c>
      <c r="AM1738" t="s">
        <v>129</v>
      </c>
      <c r="AN1738">
        <v>45</v>
      </c>
      <c r="AO1738">
        <v>14562.07</v>
      </c>
    </row>
    <row r="1739" spans="33:41" x14ac:dyDescent="0.25">
      <c r="AG1739">
        <f>YEAR(CF[[#This Row],[Fecha]])</f>
        <v>2019</v>
      </c>
      <c r="AH1739">
        <f>MONTH(CF[[#This Row],[Fecha]])</f>
        <v>11</v>
      </c>
      <c r="AI1739">
        <f>WEEKNUM(CF[[#This Row],[Fecha]],2)</f>
        <v>44</v>
      </c>
      <c r="AJ1739" s="25">
        <v>43770</v>
      </c>
      <c r="AK1739" t="s">
        <v>114</v>
      </c>
      <c r="AL1739" t="s">
        <v>8</v>
      </c>
      <c r="AM1739" t="s">
        <v>129</v>
      </c>
      <c r="AN1739">
        <v>68</v>
      </c>
      <c r="AO1739">
        <v>15664.09</v>
      </c>
    </row>
    <row r="1740" spans="33:41" x14ac:dyDescent="0.25">
      <c r="AG1740">
        <f>YEAR(CF[[#This Row],[Fecha]])</f>
        <v>2019</v>
      </c>
      <c r="AH1740">
        <f>MONTH(CF[[#This Row],[Fecha]])</f>
        <v>12</v>
      </c>
      <c r="AI1740">
        <f>WEEKNUM(CF[[#This Row],[Fecha]],2)</f>
        <v>48</v>
      </c>
      <c r="AJ1740" s="25">
        <v>43800</v>
      </c>
      <c r="AK1740" t="s">
        <v>114</v>
      </c>
      <c r="AL1740" t="s">
        <v>8</v>
      </c>
      <c r="AM1740" t="s">
        <v>129</v>
      </c>
      <c r="AN1740">
        <v>47</v>
      </c>
      <c r="AO1740">
        <v>7408.11</v>
      </c>
    </row>
    <row r="1741" spans="33:41" x14ac:dyDescent="0.25">
      <c r="AG1741">
        <f>YEAR(CF[[#This Row],[Fecha]])</f>
        <v>2020</v>
      </c>
      <c r="AH1741">
        <f>MONTH(CF[[#This Row],[Fecha]])</f>
        <v>2</v>
      </c>
      <c r="AI1741">
        <f>WEEKNUM(CF[[#This Row],[Fecha]],2)</f>
        <v>5</v>
      </c>
      <c r="AJ1741" s="25">
        <v>43862</v>
      </c>
      <c r="AK1741" t="s">
        <v>114</v>
      </c>
      <c r="AL1741" t="s">
        <v>8</v>
      </c>
      <c r="AM1741" t="s">
        <v>129</v>
      </c>
      <c r="AN1741">
        <v>62</v>
      </c>
      <c r="AO1741">
        <v>22940.47</v>
      </c>
    </row>
    <row r="1742" spans="33:41" x14ac:dyDescent="0.25">
      <c r="AG1742">
        <f>YEAR(CF[[#This Row],[Fecha]])</f>
        <v>2020</v>
      </c>
      <c r="AH1742">
        <f>MONTH(CF[[#This Row],[Fecha]])</f>
        <v>3</v>
      </c>
      <c r="AI1742">
        <f>WEEKNUM(CF[[#This Row],[Fecha]],2)</f>
        <v>9</v>
      </c>
      <c r="AJ1742" s="25">
        <v>43891</v>
      </c>
      <c r="AK1742" t="s">
        <v>114</v>
      </c>
      <c r="AL1742" t="s">
        <v>8</v>
      </c>
      <c r="AM1742" t="s">
        <v>129</v>
      </c>
      <c r="AN1742">
        <v>63</v>
      </c>
      <c r="AO1742">
        <v>34243.200000000004</v>
      </c>
    </row>
    <row r="1743" spans="33:41" x14ac:dyDescent="0.25">
      <c r="AG1743">
        <f>YEAR(CF[[#This Row],[Fecha]])</f>
        <v>2020</v>
      </c>
      <c r="AH1743">
        <f>MONTH(CF[[#This Row],[Fecha]])</f>
        <v>6</v>
      </c>
      <c r="AI1743">
        <f>WEEKNUM(CF[[#This Row],[Fecha]],2)</f>
        <v>23</v>
      </c>
      <c r="AJ1743" s="25">
        <v>43983</v>
      </c>
      <c r="AK1743" t="s">
        <v>114</v>
      </c>
      <c r="AL1743" t="s">
        <v>8</v>
      </c>
      <c r="AM1743" t="s">
        <v>129</v>
      </c>
      <c r="AN1743">
        <v>80</v>
      </c>
      <c r="AO1743">
        <v>42218.719999999994</v>
      </c>
    </row>
    <row r="1744" spans="33:41" x14ac:dyDescent="0.25">
      <c r="AG1744">
        <f>YEAR(CF[[#This Row],[Fecha]])</f>
        <v>2020</v>
      </c>
      <c r="AH1744">
        <f>MONTH(CF[[#This Row],[Fecha]])</f>
        <v>9</v>
      </c>
      <c r="AI1744">
        <f>WEEKNUM(CF[[#This Row],[Fecha]],2)</f>
        <v>36</v>
      </c>
      <c r="AJ1744" s="25">
        <v>44075</v>
      </c>
      <c r="AK1744" t="s">
        <v>114</v>
      </c>
      <c r="AL1744" t="s">
        <v>8</v>
      </c>
      <c r="AM1744" t="s">
        <v>129</v>
      </c>
      <c r="AN1744">
        <v>80</v>
      </c>
      <c r="AO1744">
        <v>32564.920000000002</v>
      </c>
    </row>
    <row r="1745" spans="33:41" x14ac:dyDescent="0.25">
      <c r="AG1745">
        <f>YEAR(CF[[#This Row],[Fecha]])</f>
        <v>2020</v>
      </c>
      <c r="AH1745">
        <f>MONTH(CF[[#This Row],[Fecha]])</f>
        <v>10</v>
      </c>
      <c r="AI1745">
        <f>WEEKNUM(CF[[#This Row],[Fecha]],2)</f>
        <v>40</v>
      </c>
      <c r="AJ1745" s="25">
        <v>44105</v>
      </c>
      <c r="AK1745" t="s">
        <v>114</v>
      </c>
      <c r="AL1745" t="s">
        <v>8</v>
      </c>
      <c r="AM1745" t="s">
        <v>129</v>
      </c>
      <c r="AN1745">
        <v>73</v>
      </c>
      <c r="AO1745">
        <v>26821.310000000005</v>
      </c>
    </row>
    <row r="1746" spans="33:41" x14ac:dyDescent="0.25">
      <c r="AG1746">
        <f>YEAR(CF[[#This Row],[Fecha]])</f>
        <v>2020</v>
      </c>
      <c r="AH1746">
        <f>MONTH(CF[[#This Row],[Fecha]])</f>
        <v>12</v>
      </c>
      <c r="AI1746">
        <f>WEEKNUM(CF[[#This Row],[Fecha]],2)</f>
        <v>49</v>
      </c>
      <c r="AJ1746" s="25">
        <v>44166</v>
      </c>
      <c r="AK1746" t="s">
        <v>114</v>
      </c>
      <c r="AL1746" t="s">
        <v>8</v>
      </c>
      <c r="AM1746" t="s">
        <v>129</v>
      </c>
      <c r="AN1746">
        <v>91</v>
      </c>
      <c r="AO1746">
        <v>29609.680000000004</v>
      </c>
    </row>
    <row r="1747" spans="33:41" x14ac:dyDescent="0.25">
      <c r="AG1747">
        <f>YEAR(CF[[#This Row],[Fecha]])</f>
        <v>2020</v>
      </c>
      <c r="AH1747">
        <f>MONTH(CF[[#This Row],[Fecha]])</f>
        <v>7</v>
      </c>
      <c r="AI1747">
        <f>WEEKNUM(CF[[#This Row],[Fecha]],2)</f>
        <v>27</v>
      </c>
      <c r="AJ1747" s="25">
        <v>44013</v>
      </c>
      <c r="AK1747" t="s">
        <v>114</v>
      </c>
      <c r="AL1747" t="s">
        <v>8</v>
      </c>
      <c r="AM1747" t="s">
        <v>129</v>
      </c>
      <c r="AN1747">
        <v>42</v>
      </c>
      <c r="AO1747">
        <v>22122.99</v>
      </c>
    </row>
    <row r="1748" spans="33:41" x14ac:dyDescent="0.25">
      <c r="AG1748">
        <f>YEAR(CF[[#This Row],[Fecha]])</f>
        <v>2019</v>
      </c>
      <c r="AH1748">
        <f>MONTH(CF[[#This Row],[Fecha]])</f>
        <v>9</v>
      </c>
      <c r="AI1748">
        <f>WEEKNUM(CF[[#This Row],[Fecha]],2)</f>
        <v>35</v>
      </c>
      <c r="AJ1748" s="25">
        <v>43709</v>
      </c>
      <c r="AK1748" t="s">
        <v>114</v>
      </c>
      <c r="AL1748" t="s">
        <v>8</v>
      </c>
      <c r="AM1748" t="s">
        <v>129</v>
      </c>
      <c r="AN1748">
        <v>46</v>
      </c>
      <c r="AO1748">
        <v>12060.899999999998</v>
      </c>
    </row>
    <row r="1749" spans="33:41" x14ac:dyDescent="0.25">
      <c r="AG1749">
        <f>YEAR(CF[[#This Row],[Fecha]])</f>
        <v>2020</v>
      </c>
      <c r="AH1749">
        <f>MONTH(CF[[#This Row],[Fecha]])</f>
        <v>4</v>
      </c>
      <c r="AI1749">
        <f>WEEKNUM(CF[[#This Row],[Fecha]],2)</f>
        <v>14</v>
      </c>
      <c r="AJ1749" s="25">
        <v>43922</v>
      </c>
      <c r="AK1749" t="s">
        <v>114</v>
      </c>
      <c r="AL1749" t="s">
        <v>8</v>
      </c>
      <c r="AM1749" t="s">
        <v>129</v>
      </c>
      <c r="AN1749">
        <v>68</v>
      </c>
      <c r="AO1749">
        <v>24979.649999999994</v>
      </c>
    </row>
    <row r="1750" spans="33:41" x14ac:dyDescent="0.25">
      <c r="AG1750">
        <f>YEAR(CF[[#This Row],[Fecha]])</f>
        <v>2019</v>
      </c>
      <c r="AH1750">
        <f>MONTH(CF[[#This Row],[Fecha]])</f>
        <v>3</v>
      </c>
      <c r="AI1750">
        <f>WEEKNUM(CF[[#This Row],[Fecha]],2)</f>
        <v>9</v>
      </c>
      <c r="AJ1750" s="25">
        <v>43525</v>
      </c>
      <c r="AK1750" t="s">
        <v>114</v>
      </c>
      <c r="AL1750" t="s">
        <v>8</v>
      </c>
      <c r="AM1750" t="s">
        <v>129</v>
      </c>
      <c r="AN1750">
        <v>47</v>
      </c>
      <c r="AO1750">
        <v>49709.169999999991</v>
      </c>
    </row>
    <row r="1751" spans="33:41" x14ac:dyDescent="0.25">
      <c r="AG1751">
        <f>YEAR(CF[[#This Row],[Fecha]])</f>
        <v>2019</v>
      </c>
      <c r="AH1751">
        <f>MONTH(CF[[#This Row],[Fecha]])</f>
        <v>10</v>
      </c>
      <c r="AI1751">
        <f>WEEKNUM(CF[[#This Row],[Fecha]],2)</f>
        <v>40</v>
      </c>
      <c r="AJ1751" s="25">
        <v>43739</v>
      </c>
      <c r="AK1751" t="s">
        <v>114</v>
      </c>
      <c r="AL1751" t="s">
        <v>8</v>
      </c>
      <c r="AM1751" t="s">
        <v>129</v>
      </c>
      <c r="AN1751">
        <v>86</v>
      </c>
      <c r="AO1751">
        <v>21811.14</v>
      </c>
    </row>
    <row r="1752" spans="33:41" x14ac:dyDescent="0.25">
      <c r="AG1752">
        <f>YEAR(CF[[#This Row],[Fecha]])</f>
        <v>2020</v>
      </c>
      <c r="AH1752">
        <f>MONTH(CF[[#This Row],[Fecha]])</f>
        <v>1</v>
      </c>
      <c r="AI1752">
        <f>WEEKNUM(CF[[#This Row],[Fecha]],2)</f>
        <v>1</v>
      </c>
      <c r="AJ1752" s="25">
        <v>43831</v>
      </c>
      <c r="AK1752" t="s">
        <v>114</v>
      </c>
      <c r="AL1752" t="s">
        <v>8</v>
      </c>
      <c r="AM1752" t="s">
        <v>129</v>
      </c>
      <c r="AN1752">
        <v>87</v>
      </c>
      <c r="AO1752">
        <v>10837.289999999997</v>
      </c>
    </row>
    <row r="1753" spans="33:41" x14ac:dyDescent="0.25">
      <c r="AG1753">
        <f>YEAR(CF[[#This Row],[Fecha]])</f>
        <v>2020</v>
      </c>
      <c r="AH1753">
        <f>MONTH(CF[[#This Row],[Fecha]])</f>
        <v>5</v>
      </c>
      <c r="AI1753">
        <f>WEEKNUM(CF[[#This Row],[Fecha]],2)</f>
        <v>18</v>
      </c>
      <c r="AJ1753" s="25">
        <v>43952</v>
      </c>
      <c r="AK1753" t="s">
        <v>114</v>
      </c>
      <c r="AL1753" t="s">
        <v>8</v>
      </c>
      <c r="AM1753" t="s">
        <v>129</v>
      </c>
      <c r="AN1753">
        <v>77</v>
      </c>
      <c r="AO1753">
        <v>31736.829999999994</v>
      </c>
    </row>
    <row r="1754" spans="33:41" x14ac:dyDescent="0.25">
      <c r="AG1754">
        <f>YEAR(CF[[#This Row],[Fecha]])</f>
        <v>2020</v>
      </c>
      <c r="AH1754">
        <f>MONTH(CF[[#This Row],[Fecha]])</f>
        <v>8</v>
      </c>
      <c r="AI1754">
        <f>WEEKNUM(CF[[#This Row],[Fecha]],2)</f>
        <v>31</v>
      </c>
      <c r="AJ1754" s="25">
        <v>44044</v>
      </c>
      <c r="AK1754" t="s">
        <v>114</v>
      </c>
      <c r="AL1754" t="s">
        <v>8</v>
      </c>
      <c r="AM1754" t="s">
        <v>129</v>
      </c>
      <c r="AN1754">
        <v>61</v>
      </c>
      <c r="AO1754">
        <v>28315.400000000005</v>
      </c>
    </row>
    <row r="1755" spans="33:41" x14ac:dyDescent="0.25">
      <c r="AG1755">
        <f>YEAR(CF[[#This Row],[Fecha]])</f>
        <v>2019</v>
      </c>
      <c r="AH1755">
        <f>MONTH(CF[[#This Row],[Fecha]])</f>
        <v>2</v>
      </c>
      <c r="AI1755">
        <f>WEEKNUM(CF[[#This Row],[Fecha]],2)</f>
        <v>5</v>
      </c>
      <c r="AJ1755" s="25">
        <v>43497</v>
      </c>
      <c r="AK1755" t="s">
        <v>114</v>
      </c>
      <c r="AL1755" t="s">
        <v>8</v>
      </c>
      <c r="AM1755" t="s">
        <v>129</v>
      </c>
      <c r="AN1755">
        <v>54</v>
      </c>
      <c r="AO1755">
        <v>56464.959999999992</v>
      </c>
    </row>
    <row r="1756" spans="33:41" x14ac:dyDescent="0.25">
      <c r="AG1756">
        <f>YEAR(CF[[#This Row],[Fecha]])</f>
        <v>2019</v>
      </c>
      <c r="AH1756">
        <f>MONTH(CF[[#This Row],[Fecha]])</f>
        <v>6</v>
      </c>
      <c r="AI1756">
        <f>WEEKNUM(CF[[#This Row],[Fecha]],2)</f>
        <v>22</v>
      </c>
      <c r="AJ1756" s="25">
        <v>43617</v>
      </c>
      <c r="AK1756" t="s">
        <v>114</v>
      </c>
      <c r="AL1756" t="s">
        <v>8</v>
      </c>
      <c r="AM1756" t="s">
        <v>129</v>
      </c>
      <c r="AN1756">
        <v>74</v>
      </c>
      <c r="AO1756">
        <v>81318.450000000012</v>
      </c>
    </row>
    <row r="1757" spans="33:41" x14ac:dyDescent="0.25">
      <c r="AG1757">
        <f>YEAR(CF[[#This Row],[Fecha]])</f>
        <v>2020</v>
      </c>
      <c r="AH1757">
        <f>MONTH(CF[[#This Row],[Fecha]])</f>
        <v>11</v>
      </c>
      <c r="AI1757">
        <f>WEEKNUM(CF[[#This Row],[Fecha]],2)</f>
        <v>44</v>
      </c>
      <c r="AJ1757" s="25">
        <v>44136</v>
      </c>
      <c r="AK1757" t="s">
        <v>114</v>
      </c>
      <c r="AL1757" t="s">
        <v>8</v>
      </c>
      <c r="AM1757" t="s">
        <v>129</v>
      </c>
      <c r="AN1757">
        <v>45</v>
      </c>
      <c r="AO1757">
        <v>11626.350000000002</v>
      </c>
    </row>
    <row r="1758" spans="33:41" x14ac:dyDescent="0.25">
      <c r="AG1758">
        <f>YEAR(CF[[#This Row],[Fecha]])</f>
        <v>2020</v>
      </c>
      <c r="AH1758">
        <f>MONTH(CF[[#This Row],[Fecha]])</f>
        <v>8</v>
      </c>
      <c r="AI1758">
        <f>WEEKNUM(CF[[#This Row],[Fecha]],2)</f>
        <v>31</v>
      </c>
      <c r="AJ1758" s="25">
        <v>44044</v>
      </c>
      <c r="AK1758" t="s">
        <v>114</v>
      </c>
      <c r="AL1758" t="s">
        <v>9</v>
      </c>
      <c r="AM1758" t="s">
        <v>129</v>
      </c>
      <c r="AN1758">
        <v>26</v>
      </c>
      <c r="AO1758">
        <v>3204.62</v>
      </c>
    </row>
    <row r="1759" spans="33:41" x14ac:dyDescent="0.25">
      <c r="AG1759">
        <f>YEAR(CF[[#This Row],[Fecha]])</f>
        <v>2020</v>
      </c>
      <c r="AH1759">
        <f>MONTH(CF[[#This Row],[Fecha]])</f>
        <v>9</v>
      </c>
      <c r="AI1759">
        <f>WEEKNUM(CF[[#This Row],[Fecha]],2)</f>
        <v>36</v>
      </c>
      <c r="AJ1759" s="25">
        <v>44075</v>
      </c>
      <c r="AK1759" t="s">
        <v>114</v>
      </c>
      <c r="AL1759" t="s">
        <v>9</v>
      </c>
      <c r="AM1759" t="s">
        <v>129</v>
      </c>
      <c r="AN1759">
        <v>39</v>
      </c>
      <c r="AO1759">
        <v>8454.369999999999</v>
      </c>
    </row>
    <row r="1760" spans="33:41" x14ac:dyDescent="0.25">
      <c r="AG1760">
        <f>YEAR(CF[[#This Row],[Fecha]])</f>
        <v>2020</v>
      </c>
      <c r="AH1760">
        <f>MONTH(CF[[#This Row],[Fecha]])</f>
        <v>11</v>
      </c>
      <c r="AI1760">
        <f>WEEKNUM(CF[[#This Row],[Fecha]],2)</f>
        <v>44</v>
      </c>
      <c r="AJ1760" s="25">
        <v>44136</v>
      </c>
      <c r="AK1760" t="s">
        <v>114</v>
      </c>
      <c r="AL1760" t="s">
        <v>9</v>
      </c>
      <c r="AM1760" t="s">
        <v>129</v>
      </c>
      <c r="AN1760">
        <v>35</v>
      </c>
      <c r="AO1760">
        <v>3725.64</v>
      </c>
    </row>
    <row r="1761" spans="33:41" x14ac:dyDescent="0.25">
      <c r="AG1761">
        <f>YEAR(CF[[#This Row],[Fecha]])</f>
        <v>2020</v>
      </c>
      <c r="AH1761">
        <f>MONTH(CF[[#This Row],[Fecha]])</f>
        <v>12</v>
      </c>
      <c r="AI1761">
        <f>WEEKNUM(CF[[#This Row],[Fecha]],2)</f>
        <v>49</v>
      </c>
      <c r="AJ1761" s="25">
        <v>44166</v>
      </c>
      <c r="AK1761" t="s">
        <v>114</v>
      </c>
      <c r="AL1761" t="s">
        <v>9</v>
      </c>
      <c r="AM1761" t="s">
        <v>129</v>
      </c>
      <c r="AN1761">
        <v>25</v>
      </c>
      <c r="AO1761">
        <v>2219.4700000000003</v>
      </c>
    </row>
    <row r="1762" spans="33:41" x14ac:dyDescent="0.25">
      <c r="AG1762">
        <f>YEAR(CF[[#This Row],[Fecha]])</f>
        <v>2018</v>
      </c>
      <c r="AH1762">
        <f>MONTH(CF[[#This Row],[Fecha]])</f>
        <v>1</v>
      </c>
      <c r="AI1762">
        <f>WEEKNUM(CF[[#This Row],[Fecha]],2)</f>
        <v>1</v>
      </c>
      <c r="AJ1762" s="25">
        <v>43101</v>
      </c>
      <c r="AK1762" t="s">
        <v>115</v>
      </c>
      <c r="AL1762" t="s">
        <v>94</v>
      </c>
      <c r="AM1762" t="s">
        <v>129</v>
      </c>
      <c r="AN1762">
        <v>46</v>
      </c>
      <c r="AO1762">
        <v>7974.9999999999991</v>
      </c>
    </row>
    <row r="1763" spans="33:41" x14ac:dyDescent="0.25">
      <c r="AG1763">
        <f>YEAR(CF[[#This Row],[Fecha]])</f>
        <v>2018</v>
      </c>
      <c r="AH1763">
        <f>MONTH(CF[[#This Row],[Fecha]])</f>
        <v>2</v>
      </c>
      <c r="AI1763">
        <f>WEEKNUM(CF[[#This Row],[Fecha]],2)</f>
        <v>5</v>
      </c>
      <c r="AJ1763" s="25">
        <v>43132</v>
      </c>
      <c r="AK1763" t="s">
        <v>115</v>
      </c>
      <c r="AL1763" t="s">
        <v>94</v>
      </c>
      <c r="AM1763" t="s">
        <v>129</v>
      </c>
      <c r="AN1763">
        <v>46</v>
      </c>
      <c r="AO1763">
        <v>9115.7099999999991</v>
      </c>
    </row>
    <row r="1764" spans="33:41" x14ac:dyDescent="0.25">
      <c r="AG1764">
        <f>YEAR(CF[[#This Row],[Fecha]])</f>
        <v>2018</v>
      </c>
      <c r="AH1764">
        <f>MONTH(CF[[#This Row],[Fecha]])</f>
        <v>3</v>
      </c>
      <c r="AI1764">
        <f>WEEKNUM(CF[[#This Row],[Fecha]],2)</f>
        <v>9</v>
      </c>
      <c r="AJ1764" s="25">
        <v>43160</v>
      </c>
      <c r="AK1764" t="s">
        <v>115</v>
      </c>
      <c r="AL1764" t="s">
        <v>94</v>
      </c>
      <c r="AM1764" t="s">
        <v>129</v>
      </c>
      <c r="AN1764">
        <v>36</v>
      </c>
      <c r="AO1764">
        <v>7433.6799999999994</v>
      </c>
    </row>
    <row r="1765" spans="33:41" x14ac:dyDescent="0.25">
      <c r="AG1765">
        <f>YEAR(CF[[#This Row],[Fecha]])</f>
        <v>2018</v>
      </c>
      <c r="AH1765">
        <f>MONTH(CF[[#This Row],[Fecha]])</f>
        <v>4</v>
      </c>
      <c r="AI1765">
        <f>WEEKNUM(CF[[#This Row],[Fecha]],2)</f>
        <v>13</v>
      </c>
      <c r="AJ1765" s="25">
        <v>43191</v>
      </c>
      <c r="AK1765" t="s">
        <v>115</v>
      </c>
      <c r="AL1765" t="s">
        <v>94</v>
      </c>
      <c r="AM1765" t="s">
        <v>129</v>
      </c>
      <c r="AN1765">
        <v>31</v>
      </c>
      <c r="AO1765">
        <v>6528.21</v>
      </c>
    </row>
    <row r="1766" spans="33:41" x14ac:dyDescent="0.25">
      <c r="AG1766">
        <f>YEAR(CF[[#This Row],[Fecha]])</f>
        <v>2018</v>
      </c>
      <c r="AH1766">
        <f>MONTH(CF[[#This Row],[Fecha]])</f>
        <v>5</v>
      </c>
      <c r="AI1766">
        <f>WEEKNUM(CF[[#This Row],[Fecha]],2)</f>
        <v>18</v>
      </c>
      <c r="AJ1766" s="25">
        <v>43221</v>
      </c>
      <c r="AK1766" t="s">
        <v>115</v>
      </c>
      <c r="AL1766" t="s">
        <v>94</v>
      </c>
      <c r="AM1766" t="s">
        <v>129</v>
      </c>
      <c r="AN1766">
        <v>42</v>
      </c>
      <c r="AO1766">
        <v>12061.13</v>
      </c>
    </row>
    <row r="1767" spans="33:41" x14ac:dyDescent="0.25">
      <c r="AG1767">
        <f>YEAR(CF[[#This Row],[Fecha]])</f>
        <v>2018</v>
      </c>
      <c r="AH1767">
        <f>MONTH(CF[[#This Row],[Fecha]])</f>
        <v>6</v>
      </c>
      <c r="AI1767">
        <f>WEEKNUM(CF[[#This Row],[Fecha]],2)</f>
        <v>22</v>
      </c>
      <c r="AJ1767" s="25">
        <v>43252</v>
      </c>
      <c r="AK1767" t="s">
        <v>115</v>
      </c>
      <c r="AL1767" t="s">
        <v>94</v>
      </c>
      <c r="AM1767" t="s">
        <v>129</v>
      </c>
      <c r="AN1767">
        <v>36</v>
      </c>
      <c r="AO1767">
        <v>6834.9800000000005</v>
      </c>
    </row>
    <row r="1768" spans="33:41" x14ac:dyDescent="0.25">
      <c r="AG1768">
        <f>YEAR(CF[[#This Row],[Fecha]])</f>
        <v>2018</v>
      </c>
      <c r="AH1768">
        <f>MONTH(CF[[#This Row],[Fecha]])</f>
        <v>7</v>
      </c>
      <c r="AI1768">
        <f>WEEKNUM(CF[[#This Row],[Fecha]],2)</f>
        <v>26</v>
      </c>
      <c r="AJ1768" s="25">
        <v>43282</v>
      </c>
      <c r="AK1768" t="s">
        <v>115</v>
      </c>
      <c r="AL1768" t="s">
        <v>94</v>
      </c>
      <c r="AM1768" t="s">
        <v>129</v>
      </c>
      <c r="AN1768">
        <v>20</v>
      </c>
      <c r="AO1768">
        <v>4410.59</v>
      </c>
    </row>
    <row r="1769" spans="33:41" x14ac:dyDescent="0.25">
      <c r="AG1769">
        <f>YEAR(CF[[#This Row],[Fecha]])</f>
        <v>2018</v>
      </c>
      <c r="AH1769">
        <f>MONTH(CF[[#This Row],[Fecha]])</f>
        <v>8</v>
      </c>
      <c r="AI1769">
        <f>WEEKNUM(CF[[#This Row],[Fecha]],2)</f>
        <v>31</v>
      </c>
      <c r="AJ1769" s="25">
        <v>43313</v>
      </c>
      <c r="AK1769" t="s">
        <v>115</v>
      </c>
      <c r="AL1769" t="s">
        <v>94</v>
      </c>
      <c r="AM1769" t="s">
        <v>129</v>
      </c>
      <c r="AN1769">
        <v>28</v>
      </c>
      <c r="AO1769">
        <v>11273.84</v>
      </c>
    </row>
    <row r="1770" spans="33:41" x14ac:dyDescent="0.25">
      <c r="AG1770">
        <f>YEAR(CF[[#This Row],[Fecha]])</f>
        <v>2018</v>
      </c>
      <c r="AH1770">
        <f>MONTH(CF[[#This Row],[Fecha]])</f>
        <v>9</v>
      </c>
      <c r="AI1770">
        <f>WEEKNUM(CF[[#This Row],[Fecha]],2)</f>
        <v>35</v>
      </c>
      <c r="AJ1770" s="25">
        <v>43344</v>
      </c>
      <c r="AK1770" t="s">
        <v>115</v>
      </c>
      <c r="AL1770" t="s">
        <v>94</v>
      </c>
      <c r="AM1770" t="s">
        <v>129</v>
      </c>
      <c r="AN1770">
        <v>39</v>
      </c>
      <c r="AO1770">
        <v>9743.1</v>
      </c>
    </row>
    <row r="1771" spans="33:41" x14ac:dyDescent="0.25">
      <c r="AG1771">
        <f>YEAR(CF[[#This Row],[Fecha]])</f>
        <v>2018</v>
      </c>
      <c r="AH1771">
        <f>MONTH(CF[[#This Row],[Fecha]])</f>
        <v>10</v>
      </c>
      <c r="AI1771">
        <f>WEEKNUM(CF[[#This Row],[Fecha]],2)</f>
        <v>40</v>
      </c>
      <c r="AJ1771" s="25">
        <v>43374</v>
      </c>
      <c r="AK1771" t="s">
        <v>115</v>
      </c>
      <c r="AL1771" t="s">
        <v>94</v>
      </c>
      <c r="AM1771" t="s">
        <v>129</v>
      </c>
      <c r="AN1771">
        <v>36</v>
      </c>
      <c r="AO1771">
        <v>7502.02</v>
      </c>
    </row>
    <row r="1772" spans="33:41" x14ac:dyDescent="0.25">
      <c r="AG1772">
        <f>YEAR(CF[[#This Row],[Fecha]])</f>
        <v>2018</v>
      </c>
      <c r="AH1772">
        <f>MONTH(CF[[#This Row],[Fecha]])</f>
        <v>11</v>
      </c>
      <c r="AI1772">
        <f>WEEKNUM(CF[[#This Row],[Fecha]],2)</f>
        <v>44</v>
      </c>
      <c r="AJ1772" s="25">
        <v>43405</v>
      </c>
      <c r="AK1772" t="s">
        <v>115</v>
      </c>
      <c r="AL1772" t="s">
        <v>94</v>
      </c>
      <c r="AM1772" t="s">
        <v>129</v>
      </c>
      <c r="AN1772">
        <v>31</v>
      </c>
      <c r="AO1772">
        <v>6560.8799999999992</v>
      </c>
    </row>
    <row r="1773" spans="33:41" x14ac:dyDescent="0.25">
      <c r="AG1773">
        <f>YEAR(CF[[#This Row],[Fecha]])</f>
        <v>2018</v>
      </c>
      <c r="AH1773">
        <f>MONTH(CF[[#This Row],[Fecha]])</f>
        <v>12</v>
      </c>
      <c r="AI1773">
        <f>WEEKNUM(CF[[#This Row],[Fecha]],2)</f>
        <v>48</v>
      </c>
      <c r="AJ1773" s="25">
        <v>43435</v>
      </c>
      <c r="AK1773" t="s">
        <v>115</v>
      </c>
      <c r="AL1773" t="s">
        <v>94</v>
      </c>
      <c r="AM1773" t="s">
        <v>129</v>
      </c>
      <c r="AN1773">
        <v>35</v>
      </c>
      <c r="AO1773">
        <v>12285.75</v>
      </c>
    </row>
    <row r="1774" spans="33:41" x14ac:dyDescent="0.25">
      <c r="AG1774">
        <f>YEAR(CF[[#This Row],[Fecha]])</f>
        <v>2019</v>
      </c>
      <c r="AH1774">
        <f>MONTH(CF[[#This Row],[Fecha]])</f>
        <v>1</v>
      </c>
      <c r="AI1774">
        <f>WEEKNUM(CF[[#This Row],[Fecha]],2)</f>
        <v>1</v>
      </c>
      <c r="AJ1774" s="25">
        <v>43466</v>
      </c>
      <c r="AK1774" t="s">
        <v>115</v>
      </c>
      <c r="AL1774" t="s">
        <v>94</v>
      </c>
      <c r="AM1774" t="s">
        <v>129</v>
      </c>
      <c r="AN1774">
        <v>20</v>
      </c>
      <c r="AO1774">
        <v>18920.910000000003</v>
      </c>
    </row>
    <row r="1775" spans="33:41" x14ac:dyDescent="0.25">
      <c r="AG1775">
        <f>YEAR(CF[[#This Row],[Fecha]])</f>
        <v>2019</v>
      </c>
      <c r="AH1775">
        <f>MONTH(CF[[#This Row],[Fecha]])</f>
        <v>2</v>
      </c>
      <c r="AI1775">
        <f>WEEKNUM(CF[[#This Row],[Fecha]],2)</f>
        <v>5</v>
      </c>
      <c r="AJ1775" s="25">
        <v>43497</v>
      </c>
      <c r="AK1775" t="s">
        <v>115</v>
      </c>
      <c r="AL1775" t="s">
        <v>94</v>
      </c>
      <c r="AM1775" t="s">
        <v>129</v>
      </c>
      <c r="AN1775">
        <v>16</v>
      </c>
      <c r="AO1775">
        <v>12334.18</v>
      </c>
    </row>
    <row r="1776" spans="33:41" x14ac:dyDescent="0.25">
      <c r="AG1776">
        <f>YEAR(CF[[#This Row],[Fecha]])</f>
        <v>2019</v>
      </c>
      <c r="AH1776">
        <f>MONTH(CF[[#This Row],[Fecha]])</f>
        <v>3</v>
      </c>
      <c r="AI1776">
        <f>WEEKNUM(CF[[#This Row],[Fecha]],2)</f>
        <v>9</v>
      </c>
      <c r="AJ1776" s="25">
        <v>43525</v>
      </c>
      <c r="AK1776" t="s">
        <v>115</v>
      </c>
      <c r="AL1776" t="s">
        <v>94</v>
      </c>
      <c r="AM1776" t="s">
        <v>129</v>
      </c>
      <c r="AN1776">
        <v>18</v>
      </c>
      <c r="AO1776">
        <v>12310.27</v>
      </c>
    </row>
    <row r="1777" spans="33:41" x14ac:dyDescent="0.25">
      <c r="AG1777">
        <f>YEAR(CF[[#This Row],[Fecha]])</f>
        <v>2019</v>
      </c>
      <c r="AH1777">
        <f>MONTH(CF[[#This Row],[Fecha]])</f>
        <v>4</v>
      </c>
      <c r="AI1777">
        <f>WEEKNUM(CF[[#This Row],[Fecha]],2)</f>
        <v>14</v>
      </c>
      <c r="AJ1777" s="25">
        <v>43556</v>
      </c>
      <c r="AK1777" t="s">
        <v>115</v>
      </c>
      <c r="AL1777" t="s">
        <v>94</v>
      </c>
      <c r="AM1777" t="s">
        <v>129</v>
      </c>
      <c r="AN1777">
        <v>26</v>
      </c>
      <c r="AO1777">
        <v>6625.95</v>
      </c>
    </row>
    <row r="1778" spans="33:41" x14ac:dyDescent="0.25">
      <c r="AG1778">
        <f>YEAR(CF[[#This Row],[Fecha]])</f>
        <v>2019</v>
      </c>
      <c r="AH1778">
        <f>MONTH(CF[[#This Row],[Fecha]])</f>
        <v>5</v>
      </c>
      <c r="AI1778">
        <f>WEEKNUM(CF[[#This Row],[Fecha]],2)</f>
        <v>18</v>
      </c>
      <c r="AJ1778" s="25">
        <v>43586</v>
      </c>
      <c r="AK1778" t="s">
        <v>115</v>
      </c>
      <c r="AL1778" t="s">
        <v>94</v>
      </c>
      <c r="AM1778" t="s">
        <v>129</v>
      </c>
      <c r="AN1778">
        <v>25</v>
      </c>
      <c r="AO1778">
        <v>8888.0499999999993</v>
      </c>
    </row>
    <row r="1779" spans="33:41" x14ac:dyDescent="0.25">
      <c r="AG1779">
        <f>YEAR(CF[[#This Row],[Fecha]])</f>
        <v>2019</v>
      </c>
      <c r="AH1779">
        <f>MONTH(CF[[#This Row],[Fecha]])</f>
        <v>6</v>
      </c>
      <c r="AI1779">
        <f>WEEKNUM(CF[[#This Row],[Fecha]],2)</f>
        <v>22</v>
      </c>
      <c r="AJ1779" s="25">
        <v>43617</v>
      </c>
      <c r="AK1779" t="s">
        <v>115</v>
      </c>
      <c r="AL1779" t="s">
        <v>94</v>
      </c>
      <c r="AM1779" t="s">
        <v>129</v>
      </c>
      <c r="AN1779">
        <v>27</v>
      </c>
      <c r="AO1779">
        <v>6838.97</v>
      </c>
    </row>
    <row r="1780" spans="33:41" x14ac:dyDescent="0.25">
      <c r="AG1780">
        <f>YEAR(CF[[#This Row],[Fecha]])</f>
        <v>2019</v>
      </c>
      <c r="AH1780">
        <f>MONTH(CF[[#This Row],[Fecha]])</f>
        <v>7</v>
      </c>
      <c r="AI1780">
        <f>WEEKNUM(CF[[#This Row],[Fecha]],2)</f>
        <v>27</v>
      </c>
      <c r="AJ1780" s="25">
        <v>43647</v>
      </c>
      <c r="AK1780" t="s">
        <v>115</v>
      </c>
      <c r="AL1780" t="s">
        <v>94</v>
      </c>
      <c r="AM1780" t="s">
        <v>129</v>
      </c>
      <c r="AN1780">
        <v>44</v>
      </c>
      <c r="AO1780">
        <v>12641.27</v>
      </c>
    </row>
    <row r="1781" spans="33:41" x14ac:dyDescent="0.25">
      <c r="AG1781">
        <f>YEAR(CF[[#This Row],[Fecha]])</f>
        <v>2019</v>
      </c>
      <c r="AH1781">
        <f>MONTH(CF[[#This Row],[Fecha]])</f>
        <v>8</v>
      </c>
      <c r="AI1781">
        <f>WEEKNUM(CF[[#This Row],[Fecha]],2)</f>
        <v>31</v>
      </c>
      <c r="AJ1781" s="25">
        <v>43678</v>
      </c>
      <c r="AK1781" t="s">
        <v>115</v>
      </c>
      <c r="AL1781" t="s">
        <v>94</v>
      </c>
      <c r="AM1781" t="s">
        <v>129</v>
      </c>
      <c r="AN1781">
        <v>45</v>
      </c>
      <c r="AO1781">
        <v>11707.4</v>
      </c>
    </row>
    <row r="1782" spans="33:41" x14ac:dyDescent="0.25">
      <c r="AG1782">
        <f>YEAR(CF[[#This Row],[Fecha]])</f>
        <v>2018</v>
      </c>
      <c r="AH1782">
        <f>MONTH(CF[[#This Row],[Fecha]])</f>
        <v>3</v>
      </c>
      <c r="AI1782">
        <f>WEEKNUM(CF[[#This Row],[Fecha]],2)</f>
        <v>9</v>
      </c>
      <c r="AJ1782" s="25">
        <v>43160</v>
      </c>
      <c r="AK1782" t="s">
        <v>115</v>
      </c>
      <c r="AL1782" t="s">
        <v>96</v>
      </c>
      <c r="AM1782" t="s">
        <v>129</v>
      </c>
      <c r="AN1782">
        <v>1</v>
      </c>
      <c r="AO1782">
        <v>134.51</v>
      </c>
    </row>
    <row r="1783" spans="33:41" x14ac:dyDescent="0.25">
      <c r="AG1783">
        <f>YEAR(CF[[#This Row],[Fecha]])</f>
        <v>2018</v>
      </c>
      <c r="AH1783">
        <f>MONTH(CF[[#This Row],[Fecha]])</f>
        <v>3</v>
      </c>
      <c r="AI1783">
        <f>WEEKNUM(CF[[#This Row],[Fecha]],2)</f>
        <v>9</v>
      </c>
      <c r="AJ1783" s="25">
        <v>43160</v>
      </c>
      <c r="AK1783" t="s">
        <v>115</v>
      </c>
      <c r="AL1783" t="s">
        <v>8</v>
      </c>
      <c r="AM1783" t="s">
        <v>129</v>
      </c>
      <c r="AN1783">
        <v>91</v>
      </c>
      <c r="AO1783">
        <v>15912.430000000004</v>
      </c>
    </row>
    <row r="1784" spans="33:41" x14ac:dyDescent="0.25">
      <c r="AG1784">
        <f>YEAR(CF[[#This Row],[Fecha]])</f>
        <v>2018</v>
      </c>
      <c r="AH1784">
        <f>MONTH(CF[[#This Row],[Fecha]])</f>
        <v>4</v>
      </c>
      <c r="AI1784">
        <f>WEEKNUM(CF[[#This Row],[Fecha]],2)</f>
        <v>13</v>
      </c>
      <c r="AJ1784" s="25">
        <v>43191</v>
      </c>
      <c r="AK1784" t="s">
        <v>115</v>
      </c>
      <c r="AL1784" t="s">
        <v>8</v>
      </c>
      <c r="AM1784" t="s">
        <v>129</v>
      </c>
      <c r="AN1784">
        <v>79</v>
      </c>
      <c r="AO1784">
        <v>17198.580000000002</v>
      </c>
    </row>
    <row r="1785" spans="33:41" x14ac:dyDescent="0.25">
      <c r="AG1785">
        <f>YEAR(CF[[#This Row],[Fecha]])</f>
        <v>2018</v>
      </c>
      <c r="AH1785">
        <f>MONTH(CF[[#This Row],[Fecha]])</f>
        <v>6</v>
      </c>
      <c r="AI1785">
        <f>WEEKNUM(CF[[#This Row],[Fecha]],2)</f>
        <v>22</v>
      </c>
      <c r="AJ1785" s="25">
        <v>43252</v>
      </c>
      <c r="AK1785" t="s">
        <v>115</v>
      </c>
      <c r="AL1785" t="s">
        <v>8</v>
      </c>
      <c r="AM1785" t="s">
        <v>129</v>
      </c>
      <c r="AN1785">
        <v>55</v>
      </c>
      <c r="AO1785">
        <v>12618.46</v>
      </c>
    </row>
    <row r="1786" spans="33:41" x14ac:dyDescent="0.25">
      <c r="AG1786">
        <f>YEAR(CF[[#This Row],[Fecha]])</f>
        <v>2018</v>
      </c>
      <c r="AH1786">
        <f>MONTH(CF[[#This Row],[Fecha]])</f>
        <v>7</v>
      </c>
      <c r="AI1786">
        <f>WEEKNUM(CF[[#This Row],[Fecha]],2)</f>
        <v>26</v>
      </c>
      <c r="AJ1786" s="25">
        <v>43282</v>
      </c>
      <c r="AK1786" t="s">
        <v>115</v>
      </c>
      <c r="AL1786" t="s">
        <v>8</v>
      </c>
      <c r="AM1786" t="s">
        <v>129</v>
      </c>
      <c r="AN1786">
        <v>58</v>
      </c>
      <c r="AO1786">
        <v>14237.590000000002</v>
      </c>
    </row>
    <row r="1787" spans="33:41" x14ac:dyDescent="0.25">
      <c r="AG1787">
        <f>YEAR(CF[[#This Row],[Fecha]])</f>
        <v>2018</v>
      </c>
      <c r="AH1787">
        <f>MONTH(CF[[#This Row],[Fecha]])</f>
        <v>8</v>
      </c>
      <c r="AI1787">
        <f>WEEKNUM(CF[[#This Row],[Fecha]],2)</f>
        <v>31</v>
      </c>
      <c r="AJ1787" s="25">
        <v>43313</v>
      </c>
      <c r="AK1787" t="s">
        <v>115</v>
      </c>
      <c r="AL1787" t="s">
        <v>8</v>
      </c>
      <c r="AM1787" t="s">
        <v>129</v>
      </c>
      <c r="AN1787">
        <v>124</v>
      </c>
      <c r="AO1787">
        <v>78134.300000000017</v>
      </c>
    </row>
    <row r="1788" spans="33:41" x14ac:dyDescent="0.25">
      <c r="AG1788">
        <f>YEAR(CF[[#This Row],[Fecha]])</f>
        <v>2018</v>
      </c>
      <c r="AH1788">
        <f>MONTH(CF[[#This Row],[Fecha]])</f>
        <v>10</v>
      </c>
      <c r="AI1788">
        <f>WEEKNUM(CF[[#This Row],[Fecha]],2)</f>
        <v>40</v>
      </c>
      <c r="AJ1788" s="25">
        <v>43374</v>
      </c>
      <c r="AK1788" t="s">
        <v>115</v>
      </c>
      <c r="AL1788" t="s">
        <v>8</v>
      </c>
      <c r="AM1788" t="s">
        <v>129</v>
      </c>
      <c r="AN1788">
        <v>89</v>
      </c>
      <c r="AO1788">
        <v>18586.600000000002</v>
      </c>
    </row>
    <row r="1789" spans="33:41" x14ac:dyDescent="0.25">
      <c r="AG1789">
        <f>YEAR(CF[[#This Row],[Fecha]])</f>
        <v>2018</v>
      </c>
      <c r="AH1789">
        <f>MONTH(CF[[#This Row],[Fecha]])</f>
        <v>11</v>
      </c>
      <c r="AI1789">
        <f>WEEKNUM(CF[[#This Row],[Fecha]],2)</f>
        <v>44</v>
      </c>
      <c r="AJ1789" s="25">
        <v>43405</v>
      </c>
      <c r="AK1789" t="s">
        <v>115</v>
      </c>
      <c r="AL1789" t="s">
        <v>8</v>
      </c>
      <c r="AM1789" t="s">
        <v>129</v>
      </c>
      <c r="AN1789">
        <v>87</v>
      </c>
      <c r="AO1789">
        <v>18140.600000000006</v>
      </c>
    </row>
    <row r="1790" spans="33:41" x14ac:dyDescent="0.25">
      <c r="AG1790">
        <f>YEAR(CF[[#This Row],[Fecha]])</f>
        <v>2019</v>
      </c>
      <c r="AH1790">
        <f>MONTH(CF[[#This Row],[Fecha]])</f>
        <v>1</v>
      </c>
      <c r="AI1790">
        <f>WEEKNUM(CF[[#This Row],[Fecha]],2)</f>
        <v>1</v>
      </c>
      <c r="AJ1790" s="25">
        <v>43466</v>
      </c>
      <c r="AK1790" t="s">
        <v>115</v>
      </c>
      <c r="AL1790" t="s">
        <v>8</v>
      </c>
      <c r="AM1790" t="s">
        <v>129</v>
      </c>
      <c r="AN1790">
        <v>41</v>
      </c>
      <c r="AO1790">
        <v>35936.039999999994</v>
      </c>
    </row>
    <row r="1791" spans="33:41" x14ac:dyDescent="0.25">
      <c r="AG1791">
        <f>YEAR(CF[[#This Row],[Fecha]])</f>
        <v>2019</v>
      </c>
      <c r="AH1791">
        <f>MONTH(CF[[#This Row],[Fecha]])</f>
        <v>5</v>
      </c>
      <c r="AI1791">
        <f>WEEKNUM(CF[[#This Row],[Fecha]],2)</f>
        <v>18</v>
      </c>
      <c r="AJ1791" s="25">
        <v>43586</v>
      </c>
      <c r="AK1791" t="s">
        <v>115</v>
      </c>
      <c r="AL1791" t="s">
        <v>8</v>
      </c>
      <c r="AM1791" t="s">
        <v>129</v>
      </c>
      <c r="AN1791">
        <v>47</v>
      </c>
      <c r="AO1791">
        <v>54749.73</v>
      </c>
    </row>
    <row r="1792" spans="33:41" x14ac:dyDescent="0.25">
      <c r="AG1792">
        <f>YEAR(CF[[#This Row],[Fecha]])</f>
        <v>2019</v>
      </c>
      <c r="AH1792">
        <f>MONTH(CF[[#This Row],[Fecha]])</f>
        <v>6</v>
      </c>
      <c r="AI1792">
        <f>WEEKNUM(CF[[#This Row],[Fecha]],2)</f>
        <v>22</v>
      </c>
      <c r="AJ1792" s="25">
        <v>43617</v>
      </c>
      <c r="AK1792" t="s">
        <v>115</v>
      </c>
      <c r="AL1792" t="s">
        <v>8</v>
      </c>
      <c r="AM1792" t="s">
        <v>129</v>
      </c>
      <c r="AN1792">
        <v>60</v>
      </c>
      <c r="AO1792">
        <v>64282.34</v>
      </c>
    </row>
    <row r="1793" spans="33:41" x14ac:dyDescent="0.25">
      <c r="AG1793">
        <f>YEAR(CF[[#This Row],[Fecha]])</f>
        <v>2019</v>
      </c>
      <c r="AH1793">
        <f>MONTH(CF[[#This Row],[Fecha]])</f>
        <v>8</v>
      </c>
      <c r="AI1793">
        <f>WEEKNUM(CF[[#This Row],[Fecha]],2)</f>
        <v>31</v>
      </c>
      <c r="AJ1793" s="25">
        <v>43678</v>
      </c>
      <c r="AK1793" t="s">
        <v>115</v>
      </c>
      <c r="AL1793" t="s">
        <v>8</v>
      </c>
      <c r="AM1793" t="s">
        <v>129</v>
      </c>
      <c r="AN1793">
        <v>128</v>
      </c>
      <c r="AO1793">
        <v>26425.49</v>
      </c>
    </row>
    <row r="1794" spans="33:41" x14ac:dyDescent="0.25">
      <c r="AG1794">
        <f>YEAR(CF[[#This Row],[Fecha]])</f>
        <v>2018</v>
      </c>
      <c r="AH1794">
        <f>MONTH(CF[[#This Row],[Fecha]])</f>
        <v>12</v>
      </c>
      <c r="AI1794">
        <f>WEEKNUM(CF[[#This Row],[Fecha]],2)</f>
        <v>48</v>
      </c>
      <c r="AJ1794" s="25">
        <v>43435</v>
      </c>
      <c r="AK1794" t="s">
        <v>115</v>
      </c>
      <c r="AL1794" t="s">
        <v>8</v>
      </c>
      <c r="AM1794" t="s">
        <v>129</v>
      </c>
      <c r="AN1794">
        <v>120</v>
      </c>
      <c r="AO1794">
        <v>47867.18</v>
      </c>
    </row>
    <row r="1795" spans="33:41" x14ac:dyDescent="0.25">
      <c r="AG1795">
        <f>YEAR(CF[[#This Row],[Fecha]])</f>
        <v>2019</v>
      </c>
      <c r="AH1795">
        <f>MONTH(CF[[#This Row],[Fecha]])</f>
        <v>2</v>
      </c>
      <c r="AI1795">
        <f>WEEKNUM(CF[[#This Row],[Fecha]],2)</f>
        <v>5</v>
      </c>
      <c r="AJ1795" s="25">
        <v>43497</v>
      </c>
      <c r="AK1795" t="s">
        <v>115</v>
      </c>
      <c r="AL1795" t="s">
        <v>8</v>
      </c>
      <c r="AM1795" t="s">
        <v>129</v>
      </c>
      <c r="AN1795">
        <v>20</v>
      </c>
      <c r="AO1795">
        <v>33967.96</v>
      </c>
    </row>
    <row r="1796" spans="33:41" x14ac:dyDescent="0.25">
      <c r="AG1796">
        <f>YEAR(CF[[#This Row],[Fecha]])</f>
        <v>2018</v>
      </c>
      <c r="AH1796">
        <f>MONTH(CF[[#This Row],[Fecha]])</f>
        <v>1</v>
      </c>
      <c r="AI1796">
        <f>WEEKNUM(CF[[#This Row],[Fecha]],2)</f>
        <v>1</v>
      </c>
      <c r="AJ1796" s="25">
        <v>43101</v>
      </c>
      <c r="AK1796" t="s">
        <v>115</v>
      </c>
      <c r="AL1796" t="s">
        <v>8</v>
      </c>
      <c r="AM1796" t="s">
        <v>129</v>
      </c>
      <c r="AN1796">
        <v>136</v>
      </c>
      <c r="AO1796">
        <v>26697.03</v>
      </c>
    </row>
    <row r="1797" spans="33:41" x14ac:dyDescent="0.25">
      <c r="AG1797">
        <f>YEAR(CF[[#This Row],[Fecha]])</f>
        <v>2018</v>
      </c>
      <c r="AH1797">
        <f>MONTH(CF[[#This Row],[Fecha]])</f>
        <v>2</v>
      </c>
      <c r="AI1797">
        <f>WEEKNUM(CF[[#This Row],[Fecha]],2)</f>
        <v>5</v>
      </c>
      <c r="AJ1797" s="25">
        <v>43132</v>
      </c>
      <c r="AK1797" t="s">
        <v>115</v>
      </c>
      <c r="AL1797" t="s">
        <v>8</v>
      </c>
      <c r="AM1797" t="s">
        <v>129</v>
      </c>
      <c r="AN1797">
        <v>94.05</v>
      </c>
      <c r="AO1797">
        <v>24692.539999999997</v>
      </c>
    </row>
    <row r="1798" spans="33:41" x14ac:dyDescent="0.25">
      <c r="AG1798">
        <f>YEAR(CF[[#This Row],[Fecha]])</f>
        <v>2018</v>
      </c>
      <c r="AH1798">
        <f>MONTH(CF[[#This Row],[Fecha]])</f>
        <v>5</v>
      </c>
      <c r="AI1798">
        <f>WEEKNUM(CF[[#This Row],[Fecha]],2)</f>
        <v>18</v>
      </c>
      <c r="AJ1798" s="25">
        <v>43221</v>
      </c>
      <c r="AK1798" t="s">
        <v>115</v>
      </c>
      <c r="AL1798" t="s">
        <v>8</v>
      </c>
      <c r="AM1798" t="s">
        <v>129</v>
      </c>
      <c r="AN1798">
        <v>60</v>
      </c>
      <c r="AO1798">
        <v>20676.769999999997</v>
      </c>
    </row>
    <row r="1799" spans="33:41" x14ac:dyDescent="0.25">
      <c r="AG1799">
        <f>YEAR(CF[[#This Row],[Fecha]])</f>
        <v>2018</v>
      </c>
      <c r="AH1799">
        <f>MONTH(CF[[#This Row],[Fecha]])</f>
        <v>9</v>
      </c>
      <c r="AI1799">
        <f>WEEKNUM(CF[[#This Row],[Fecha]],2)</f>
        <v>35</v>
      </c>
      <c r="AJ1799" s="25">
        <v>43344</v>
      </c>
      <c r="AK1799" t="s">
        <v>115</v>
      </c>
      <c r="AL1799" t="s">
        <v>8</v>
      </c>
      <c r="AM1799" t="s">
        <v>129</v>
      </c>
      <c r="AN1799">
        <v>71</v>
      </c>
      <c r="AO1799">
        <v>14782.120000000003</v>
      </c>
    </row>
    <row r="1800" spans="33:41" x14ac:dyDescent="0.25">
      <c r="AG1800">
        <f>YEAR(CF[[#This Row],[Fecha]])</f>
        <v>2019</v>
      </c>
      <c r="AH1800">
        <f>MONTH(CF[[#This Row],[Fecha]])</f>
        <v>4</v>
      </c>
      <c r="AI1800">
        <f>WEEKNUM(CF[[#This Row],[Fecha]],2)</f>
        <v>14</v>
      </c>
      <c r="AJ1800" s="25">
        <v>43556</v>
      </c>
      <c r="AK1800" t="s">
        <v>115</v>
      </c>
      <c r="AL1800" t="s">
        <v>8</v>
      </c>
      <c r="AM1800" t="s">
        <v>129</v>
      </c>
      <c r="AN1800">
        <v>66</v>
      </c>
      <c r="AO1800">
        <v>73968.260000000009</v>
      </c>
    </row>
    <row r="1801" spans="33:41" x14ac:dyDescent="0.25">
      <c r="AG1801">
        <f>YEAR(CF[[#This Row],[Fecha]])</f>
        <v>2019</v>
      </c>
      <c r="AH1801">
        <f>MONTH(CF[[#This Row],[Fecha]])</f>
        <v>7</v>
      </c>
      <c r="AI1801">
        <f>WEEKNUM(CF[[#This Row],[Fecha]],2)</f>
        <v>27</v>
      </c>
      <c r="AJ1801" s="25">
        <v>43647</v>
      </c>
      <c r="AK1801" t="s">
        <v>115</v>
      </c>
      <c r="AL1801" t="s">
        <v>8</v>
      </c>
      <c r="AM1801" t="s">
        <v>129</v>
      </c>
      <c r="AN1801">
        <v>128</v>
      </c>
      <c r="AO1801">
        <v>52149.680000000008</v>
      </c>
    </row>
    <row r="1802" spans="33:41" x14ac:dyDescent="0.25">
      <c r="AG1802">
        <f>YEAR(CF[[#This Row],[Fecha]])</f>
        <v>2019</v>
      </c>
      <c r="AH1802">
        <f>MONTH(CF[[#This Row],[Fecha]])</f>
        <v>3</v>
      </c>
      <c r="AI1802">
        <f>WEEKNUM(CF[[#This Row],[Fecha]],2)</f>
        <v>9</v>
      </c>
      <c r="AJ1802" s="25">
        <v>43525</v>
      </c>
      <c r="AK1802" t="s">
        <v>115</v>
      </c>
      <c r="AL1802" t="s">
        <v>8</v>
      </c>
      <c r="AM1802" t="s">
        <v>129</v>
      </c>
      <c r="AN1802">
        <v>54</v>
      </c>
      <c r="AO1802">
        <v>64601.279999999999</v>
      </c>
    </row>
    <row r="1803" spans="33:41" x14ac:dyDescent="0.25">
      <c r="AG1803">
        <f>YEAR(CF[[#This Row],[Fecha]])</f>
        <v>2019</v>
      </c>
      <c r="AH1803">
        <f>MONTH(CF[[#This Row],[Fecha]])</f>
        <v>9</v>
      </c>
      <c r="AI1803">
        <f>WEEKNUM(CF[[#This Row],[Fecha]],2)</f>
        <v>35</v>
      </c>
      <c r="AJ1803" s="25">
        <v>43709</v>
      </c>
      <c r="AK1803" t="s">
        <v>115</v>
      </c>
      <c r="AL1803" t="s">
        <v>94</v>
      </c>
      <c r="AM1803" t="s">
        <v>129</v>
      </c>
      <c r="AN1803">
        <v>38</v>
      </c>
      <c r="AO1803">
        <v>7278.3899999999994</v>
      </c>
    </row>
    <row r="1804" spans="33:41" x14ac:dyDescent="0.25">
      <c r="AG1804">
        <f>YEAR(CF[[#This Row],[Fecha]])</f>
        <v>2019</v>
      </c>
      <c r="AH1804">
        <f>MONTH(CF[[#This Row],[Fecha]])</f>
        <v>10</v>
      </c>
      <c r="AI1804">
        <f>WEEKNUM(CF[[#This Row],[Fecha]],2)</f>
        <v>40</v>
      </c>
      <c r="AJ1804" s="25">
        <v>43739</v>
      </c>
      <c r="AK1804" t="s">
        <v>115</v>
      </c>
      <c r="AL1804" t="s">
        <v>94</v>
      </c>
      <c r="AM1804" t="s">
        <v>129</v>
      </c>
      <c r="AN1804">
        <v>50</v>
      </c>
      <c r="AO1804">
        <v>4124.1000000000004</v>
      </c>
    </row>
    <row r="1805" spans="33:41" x14ac:dyDescent="0.25">
      <c r="AG1805">
        <f>YEAR(CF[[#This Row],[Fecha]])</f>
        <v>2019</v>
      </c>
      <c r="AH1805">
        <f>MONTH(CF[[#This Row],[Fecha]])</f>
        <v>11</v>
      </c>
      <c r="AI1805">
        <f>WEEKNUM(CF[[#This Row],[Fecha]],2)</f>
        <v>44</v>
      </c>
      <c r="AJ1805" s="25">
        <v>43770</v>
      </c>
      <c r="AK1805" t="s">
        <v>115</v>
      </c>
      <c r="AL1805" t="s">
        <v>94</v>
      </c>
      <c r="AM1805" t="s">
        <v>129</v>
      </c>
      <c r="AN1805">
        <v>37</v>
      </c>
      <c r="AO1805">
        <v>9648.51</v>
      </c>
    </row>
    <row r="1806" spans="33:41" x14ac:dyDescent="0.25">
      <c r="AG1806">
        <f>YEAR(CF[[#This Row],[Fecha]])</f>
        <v>2019</v>
      </c>
      <c r="AH1806">
        <f>MONTH(CF[[#This Row],[Fecha]])</f>
        <v>12</v>
      </c>
      <c r="AI1806">
        <f>WEEKNUM(CF[[#This Row],[Fecha]],2)</f>
        <v>48</v>
      </c>
      <c r="AJ1806" s="25">
        <v>43800</v>
      </c>
      <c r="AK1806" t="s">
        <v>115</v>
      </c>
      <c r="AL1806" t="s">
        <v>94</v>
      </c>
      <c r="AM1806" t="s">
        <v>129</v>
      </c>
      <c r="AN1806">
        <v>34</v>
      </c>
      <c r="AO1806">
        <v>2437.31</v>
      </c>
    </row>
    <row r="1807" spans="33:41" x14ac:dyDescent="0.25">
      <c r="AG1807">
        <f>YEAR(CF[[#This Row],[Fecha]])</f>
        <v>2020</v>
      </c>
      <c r="AH1807">
        <f>MONTH(CF[[#This Row],[Fecha]])</f>
        <v>1</v>
      </c>
      <c r="AI1807">
        <f>WEEKNUM(CF[[#This Row],[Fecha]],2)</f>
        <v>1</v>
      </c>
      <c r="AJ1807" s="25">
        <v>43831</v>
      </c>
      <c r="AK1807" t="s">
        <v>115</v>
      </c>
      <c r="AL1807" t="s">
        <v>94</v>
      </c>
      <c r="AM1807" t="s">
        <v>129</v>
      </c>
      <c r="AN1807">
        <v>40</v>
      </c>
      <c r="AO1807">
        <v>1411.32</v>
      </c>
    </row>
    <row r="1808" spans="33:41" x14ac:dyDescent="0.25">
      <c r="AG1808">
        <f>YEAR(CF[[#This Row],[Fecha]])</f>
        <v>2020</v>
      </c>
      <c r="AH1808">
        <f>MONTH(CF[[#This Row],[Fecha]])</f>
        <v>2</v>
      </c>
      <c r="AI1808">
        <f>WEEKNUM(CF[[#This Row],[Fecha]],2)</f>
        <v>5</v>
      </c>
      <c r="AJ1808" s="25">
        <v>43862</v>
      </c>
      <c r="AK1808" t="s">
        <v>115</v>
      </c>
      <c r="AL1808" t="s">
        <v>94</v>
      </c>
      <c r="AM1808" t="s">
        <v>129</v>
      </c>
      <c r="AN1808">
        <v>31</v>
      </c>
      <c r="AO1808">
        <v>12332.76</v>
      </c>
    </row>
    <row r="1809" spans="33:41" x14ac:dyDescent="0.25">
      <c r="AG1809">
        <f>YEAR(CF[[#This Row],[Fecha]])</f>
        <v>2020</v>
      </c>
      <c r="AH1809">
        <f>MONTH(CF[[#This Row],[Fecha]])</f>
        <v>3</v>
      </c>
      <c r="AI1809">
        <f>WEEKNUM(CF[[#This Row],[Fecha]],2)</f>
        <v>9</v>
      </c>
      <c r="AJ1809" s="25">
        <v>43891</v>
      </c>
      <c r="AK1809" t="s">
        <v>115</v>
      </c>
      <c r="AL1809" t="s">
        <v>94</v>
      </c>
      <c r="AM1809" t="s">
        <v>129</v>
      </c>
      <c r="AN1809">
        <v>40</v>
      </c>
      <c r="AO1809">
        <v>13507.01</v>
      </c>
    </row>
    <row r="1810" spans="33:41" x14ac:dyDescent="0.25">
      <c r="AG1810">
        <f>YEAR(CF[[#This Row],[Fecha]])</f>
        <v>2020</v>
      </c>
      <c r="AH1810">
        <f>MONTH(CF[[#This Row],[Fecha]])</f>
        <v>4</v>
      </c>
      <c r="AI1810">
        <f>WEEKNUM(CF[[#This Row],[Fecha]],2)</f>
        <v>14</v>
      </c>
      <c r="AJ1810" s="25">
        <v>43922</v>
      </c>
      <c r="AK1810" t="s">
        <v>115</v>
      </c>
      <c r="AL1810" t="s">
        <v>94</v>
      </c>
      <c r="AM1810" t="s">
        <v>129</v>
      </c>
      <c r="AN1810">
        <v>29</v>
      </c>
      <c r="AO1810">
        <v>11070.79</v>
      </c>
    </row>
    <row r="1811" spans="33:41" x14ac:dyDescent="0.25">
      <c r="AG1811">
        <f>YEAR(CF[[#This Row],[Fecha]])</f>
        <v>2020</v>
      </c>
      <c r="AH1811">
        <f>MONTH(CF[[#This Row],[Fecha]])</f>
        <v>5</v>
      </c>
      <c r="AI1811">
        <f>WEEKNUM(CF[[#This Row],[Fecha]],2)</f>
        <v>18</v>
      </c>
      <c r="AJ1811" s="25">
        <v>43952</v>
      </c>
      <c r="AK1811" t="s">
        <v>115</v>
      </c>
      <c r="AL1811" t="s">
        <v>94</v>
      </c>
      <c r="AM1811" t="s">
        <v>129</v>
      </c>
      <c r="AN1811">
        <v>26</v>
      </c>
      <c r="AO1811">
        <v>17061.260000000002</v>
      </c>
    </row>
    <row r="1812" spans="33:41" x14ac:dyDescent="0.25">
      <c r="AG1812">
        <f>YEAR(CF[[#This Row],[Fecha]])</f>
        <v>2020</v>
      </c>
      <c r="AH1812">
        <f>MONTH(CF[[#This Row],[Fecha]])</f>
        <v>6</v>
      </c>
      <c r="AI1812">
        <f>WEEKNUM(CF[[#This Row],[Fecha]],2)</f>
        <v>23</v>
      </c>
      <c r="AJ1812" s="25">
        <v>43983</v>
      </c>
      <c r="AK1812" t="s">
        <v>115</v>
      </c>
      <c r="AL1812" t="s">
        <v>94</v>
      </c>
      <c r="AM1812" t="s">
        <v>129</v>
      </c>
      <c r="AN1812">
        <v>39</v>
      </c>
      <c r="AO1812">
        <v>22949.43</v>
      </c>
    </row>
    <row r="1813" spans="33:41" x14ac:dyDescent="0.25">
      <c r="AG1813">
        <f>YEAR(CF[[#This Row],[Fecha]])</f>
        <v>2020</v>
      </c>
      <c r="AH1813">
        <f>MONTH(CF[[#This Row],[Fecha]])</f>
        <v>7</v>
      </c>
      <c r="AI1813">
        <f>WEEKNUM(CF[[#This Row],[Fecha]],2)</f>
        <v>27</v>
      </c>
      <c r="AJ1813" s="25">
        <v>44013</v>
      </c>
      <c r="AK1813" t="s">
        <v>115</v>
      </c>
      <c r="AL1813" t="s">
        <v>94</v>
      </c>
      <c r="AM1813" t="s">
        <v>129</v>
      </c>
      <c r="AN1813">
        <v>17</v>
      </c>
      <c r="AO1813">
        <v>9384.1200000000008</v>
      </c>
    </row>
    <row r="1814" spans="33:41" x14ac:dyDescent="0.25">
      <c r="AG1814">
        <f>YEAR(CF[[#This Row],[Fecha]])</f>
        <v>2020</v>
      </c>
      <c r="AH1814">
        <f>MONTH(CF[[#This Row],[Fecha]])</f>
        <v>8</v>
      </c>
      <c r="AI1814">
        <f>WEEKNUM(CF[[#This Row],[Fecha]],2)</f>
        <v>31</v>
      </c>
      <c r="AJ1814" s="25">
        <v>44044</v>
      </c>
      <c r="AK1814" t="s">
        <v>115</v>
      </c>
      <c r="AL1814" t="s">
        <v>94</v>
      </c>
      <c r="AM1814" t="s">
        <v>129</v>
      </c>
      <c r="AN1814">
        <v>19</v>
      </c>
      <c r="AO1814">
        <v>18972.59</v>
      </c>
    </row>
    <row r="1815" spans="33:41" x14ac:dyDescent="0.25">
      <c r="AG1815">
        <f>YEAR(CF[[#This Row],[Fecha]])</f>
        <v>2020</v>
      </c>
      <c r="AH1815">
        <f>MONTH(CF[[#This Row],[Fecha]])</f>
        <v>9</v>
      </c>
      <c r="AI1815">
        <f>WEEKNUM(CF[[#This Row],[Fecha]],2)</f>
        <v>36</v>
      </c>
      <c r="AJ1815" s="25">
        <v>44075</v>
      </c>
      <c r="AK1815" t="s">
        <v>115</v>
      </c>
      <c r="AL1815" t="s">
        <v>94</v>
      </c>
      <c r="AM1815" t="s">
        <v>129</v>
      </c>
      <c r="AN1815">
        <v>21</v>
      </c>
      <c r="AO1815">
        <v>3983.56</v>
      </c>
    </row>
    <row r="1816" spans="33:41" x14ac:dyDescent="0.25">
      <c r="AG1816">
        <f>YEAR(CF[[#This Row],[Fecha]])</f>
        <v>2020</v>
      </c>
      <c r="AH1816">
        <f>MONTH(CF[[#This Row],[Fecha]])</f>
        <v>10</v>
      </c>
      <c r="AI1816">
        <f>WEEKNUM(CF[[#This Row],[Fecha]],2)</f>
        <v>40</v>
      </c>
      <c r="AJ1816" s="25">
        <v>44105</v>
      </c>
      <c r="AK1816" t="s">
        <v>115</v>
      </c>
      <c r="AL1816" t="s">
        <v>94</v>
      </c>
      <c r="AM1816" t="s">
        <v>129</v>
      </c>
      <c r="AN1816">
        <v>25</v>
      </c>
      <c r="AO1816">
        <v>11932.69</v>
      </c>
    </row>
    <row r="1817" spans="33:41" x14ac:dyDescent="0.25">
      <c r="AG1817">
        <f>YEAR(CF[[#This Row],[Fecha]])</f>
        <v>2020</v>
      </c>
      <c r="AH1817">
        <f>MONTH(CF[[#This Row],[Fecha]])</f>
        <v>11</v>
      </c>
      <c r="AI1817">
        <f>WEEKNUM(CF[[#This Row],[Fecha]],2)</f>
        <v>44</v>
      </c>
      <c r="AJ1817" s="25">
        <v>44136</v>
      </c>
      <c r="AK1817" t="s">
        <v>115</v>
      </c>
      <c r="AL1817" t="s">
        <v>94</v>
      </c>
      <c r="AM1817" t="s">
        <v>129</v>
      </c>
      <c r="AN1817">
        <v>26</v>
      </c>
      <c r="AO1817">
        <v>6719.6100000000006</v>
      </c>
    </row>
    <row r="1818" spans="33:41" x14ac:dyDescent="0.25">
      <c r="AG1818">
        <f>YEAR(CF[[#This Row],[Fecha]])</f>
        <v>2020</v>
      </c>
      <c r="AH1818">
        <f>MONTH(CF[[#This Row],[Fecha]])</f>
        <v>12</v>
      </c>
      <c r="AI1818">
        <f>WEEKNUM(CF[[#This Row],[Fecha]],2)</f>
        <v>49</v>
      </c>
      <c r="AJ1818" s="25">
        <v>44166</v>
      </c>
      <c r="AK1818" t="s">
        <v>115</v>
      </c>
      <c r="AL1818" t="s">
        <v>94</v>
      </c>
      <c r="AM1818" t="s">
        <v>129</v>
      </c>
      <c r="AN1818">
        <v>38</v>
      </c>
      <c r="AO1818">
        <v>8749.119999999999</v>
      </c>
    </row>
    <row r="1819" spans="33:41" x14ac:dyDescent="0.25">
      <c r="AG1819">
        <f>YEAR(CF[[#This Row],[Fecha]])</f>
        <v>2019</v>
      </c>
      <c r="AH1819">
        <f>MONTH(CF[[#This Row],[Fecha]])</f>
        <v>10</v>
      </c>
      <c r="AI1819">
        <f>WEEKNUM(CF[[#This Row],[Fecha]],2)</f>
        <v>40</v>
      </c>
      <c r="AJ1819" s="25">
        <v>43739</v>
      </c>
      <c r="AK1819" t="s">
        <v>115</v>
      </c>
      <c r="AL1819" t="s">
        <v>98</v>
      </c>
      <c r="AM1819" t="s">
        <v>129</v>
      </c>
      <c r="AN1819">
        <v>39</v>
      </c>
      <c r="AO1819">
        <v>5436.3099999999995</v>
      </c>
    </row>
    <row r="1820" spans="33:41" x14ac:dyDescent="0.25">
      <c r="AG1820">
        <f>YEAR(CF[[#This Row],[Fecha]])</f>
        <v>2019</v>
      </c>
      <c r="AH1820">
        <f>MONTH(CF[[#This Row],[Fecha]])</f>
        <v>11</v>
      </c>
      <c r="AI1820">
        <f>WEEKNUM(CF[[#This Row],[Fecha]],2)</f>
        <v>44</v>
      </c>
      <c r="AJ1820" s="25">
        <v>43770</v>
      </c>
      <c r="AK1820" t="s">
        <v>115</v>
      </c>
      <c r="AL1820" t="s">
        <v>98</v>
      </c>
      <c r="AM1820" t="s">
        <v>129</v>
      </c>
      <c r="AN1820">
        <v>47</v>
      </c>
      <c r="AO1820">
        <v>9387.119999999999</v>
      </c>
    </row>
    <row r="1821" spans="33:41" x14ac:dyDescent="0.25">
      <c r="AG1821">
        <f>YEAR(CF[[#This Row],[Fecha]])</f>
        <v>2019</v>
      </c>
      <c r="AH1821">
        <f>MONTH(CF[[#This Row],[Fecha]])</f>
        <v>12</v>
      </c>
      <c r="AI1821">
        <f>WEEKNUM(CF[[#This Row],[Fecha]],2)</f>
        <v>48</v>
      </c>
      <c r="AJ1821" s="25">
        <v>43800</v>
      </c>
      <c r="AK1821" t="s">
        <v>115</v>
      </c>
      <c r="AL1821" t="s">
        <v>98</v>
      </c>
      <c r="AM1821" t="s">
        <v>129</v>
      </c>
      <c r="AN1821">
        <v>51</v>
      </c>
      <c r="AO1821">
        <v>10847.650000000001</v>
      </c>
    </row>
    <row r="1822" spans="33:41" x14ac:dyDescent="0.25">
      <c r="AG1822">
        <f>YEAR(CF[[#This Row],[Fecha]])</f>
        <v>2020</v>
      </c>
      <c r="AH1822">
        <f>MONTH(CF[[#This Row],[Fecha]])</f>
        <v>1</v>
      </c>
      <c r="AI1822">
        <f>WEEKNUM(CF[[#This Row],[Fecha]],2)</f>
        <v>1</v>
      </c>
      <c r="AJ1822" s="25">
        <v>43831</v>
      </c>
      <c r="AK1822" t="s">
        <v>115</v>
      </c>
      <c r="AL1822" t="s">
        <v>98</v>
      </c>
      <c r="AM1822" t="s">
        <v>129</v>
      </c>
      <c r="AN1822">
        <v>70</v>
      </c>
      <c r="AO1822">
        <v>16512.21</v>
      </c>
    </row>
    <row r="1823" spans="33:41" x14ac:dyDescent="0.25">
      <c r="AG1823">
        <f>YEAR(CF[[#This Row],[Fecha]])</f>
        <v>2020</v>
      </c>
      <c r="AH1823">
        <f>MONTH(CF[[#This Row],[Fecha]])</f>
        <v>2</v>
      </c>
      <c r="AI1823">
        <f>WEEKNUM(CF[[#This Row],[Fecha]],2)</f>
        <v>5</v>
      </c>
      <c r="AJ1823" s="25">
        <v>43862</v>
      </c>
      <c r="AK1823" t="s">
        <v>115</v>
      </c>
      <c r="AL1823" t="s">
        <v>98</v>
      </c>
      <c r="AM1823" t="s">
        <v>129</v>
      </c>
      <c r="AN1823">
        <v>59</v>
      </c>
      <c r="AO1823">
        <v>19832.599999999999</v>
      </c>
    </row>
    <row r="1824" spans="33:41" x14ac:dyDescent="0.25">
      <c r="AG1824">
        <f>YEAR(CF[[#This Row],[Fecha]])</f>
        <v>2020</v>
      </c>
      <c r="AH1824">
        <f>MONTH(CF[[#This Row],[Fecha]])</f>
        <v>3</v>
      </c>
      <c r="AI1824">
        <f>WEEKNUM(CF[[#This Row],[Fecha]],2)</f>
        <v>9</v>
      </c>
      <c r="AJ1824" s="25">
        <v>43891</v>
      </c>
      <c r="AK1824" t="s">
        <v>115</v>
      </c>
      <c r="AL1824" t="s">
        <v>98</v>
      </c>
      <c r="AM1824" t="s">
        <v>129</v>
      </c>
      <c r="AN1824">
        <v>50</v>
      </c>
      <c r="AO1824">
        <v>15240.019999999999</v>
      </c>
    </row>
    <row r="1825" spans="33:41" x14ac:dyDescent="0.25">
      <c r="AG1825">
        <f>YEAR(CF[[#This Row],[Fecha]])</f>
        <v>2020</v>
      </c>
      <c r="AH1825">
        <f>MONTH(CF[[#This Row],[Fecha]])</f>
        <v>4</v>
      </c>
      <c r="AI1825">
        <f>WEEKNUM(CF[[#This Row],[Fecha]],2)</f>
        <v>14</v>
      </c>
      <c r="AJ1825" s="25">
        <v>43922</v>
      </c>
      <c r="AK1825" t="s">
        <v>115</v>
      </c>
      <c r="AL1825" t="s">
        <v>98</v>
      </c>
      <c r="AM1825" t="s">
        <v>129</v>
      </c>
      <c r="AN1825">
        <v>49</v>
      </c>
      <c r="AO1825">
        <v>26780.39</v>
      </c>
    </row>
    <row r="1826" spans="33:41" x14ac:dyDescent="0.25">
      <c r="AG1826">
        <f>YEAR(CF[[#This Row],[Fecha]])</f>
        <v>2020</v>
      </c>
      <c r="AH1826">
        <f>MONTH(CF[[#This Row],[Fecha]])</f>
        <v>5</v>
      </c>
      <c r="AI1826">
        <f>WEEKNUM(CF[[#This Row],[Fecha]],2)</f>
        <v>18</v>
      </c>
      <c r="AJ1826" s="25">
        <v>43952</v>
      </c>
      <c r="AK1826" t="s">
        <v>115</v>
      </c>
      <c r="AL1826" t="s">
        <v>98</v>
      </c>
      <c r="AM1826" t="s">
        <v>129</v>
      </c>
      <c r="AN1826">
        <v>44</v>
      </c>
      <c r="AO1826">
        <v>17042.28</v>
      </c>
    </row>
    <row r="1827" spans="33:41" x14ac:dyDescent="0.25">
      <c r="AG1827">
        <f>YEAR(CF[[#This Row],[Fecha]])</f>
        <v>2020</v>
      </c>
      <c r="AH1827">
        <f>MONTH(CF[[#This Row],[Fecha]])</f>
        <v>6</v>
      </c>
      <c r="AI1827">
        <f>WEEKNUM(CF[[#This Row],[Fecha]],2)</f>
        <v>23</v>
      </c>
      <c r="AJ1827" s="25">
        <v>43983</v>
      </c>
      <c r="AK1827" t="s">
        <v>115</v>
      </c>
      <c r="AL1827" t="s">
        <v>98</v>
      </c>
      <c r="AM1827" t="s">
        <v>129</v>
      </c>
      <c r="AN1827">
        <v>32</v>
      </c>
      <c r="AO1827">
        <v>14709.709999999997</v>
      </c>
    </row>
    <row r="1828" spans="33:41" x14ac:dyDescent="0.25">
      <c r="AG1828">
        <f>YEAR(CF[[#This Row],[Fecha]])</f>
        <v>2020</v>
      </c>
      <c r="AH1828">
        <f>MONTH(CF[[#This Row],[Fecha]])</f>
        <v>7</v>
      </c>
      <c r="AI1828">
        <f>WEEKNUM(CF[[#This Row],[Fecha]],2)</f>
        <v>27</v>
      </c>
      <c r="AJ1828" s="25">
        <v>44013</v>
      </c>
      <c r="AK1828" t="s">
        <v>115</v>
      </c>
      <c r="AL1828" t="s">
        <v>98</v>
      </c>
      <c r="AM1828" t="s">
        <v>129</v>
      </c>
      <c r="AN1828">
        <v>41</v>
      </c>
      <c r="AO1828">
        <v>22796.04</v>
      </c>
    </row>
    <row r="1829" spans="33:41" x14ac:dyDescent="0.25">
      <c r="AG1829">
        <f>YEAR(CF[[#This Row],[Fecha]])</f>
        <v>2019</v>
      </c>
      <c r="AH1829">
        <f>MONTH(CF[[#This Row],[Fecha]])</f>
        <v>9</v>
      </c>
      <c r="AI1829">
        <f>WEEKNUM(CF[[#This Row],[Fecha]],2)</f>
        <v>35</v>
      </c>
      <c r="AJ1829" s="25">
        <v>43709</v>
      </c>
      <c r="AK1829" t="s">
        <v>115</v>
      </c>
      <c r="AL1829" t="s">
        <v>8</v>
      </c>
      <c r="AM1829" t="s">
        <v>129</v>
      </c>
      <c r="AN1829">
        <v>85</v>
      </c>
      <c r="AO1829">
        <v>14934.549999999997</v>
      </c>
    </row>
    <row r="1830" spans="33:41" x14ac:dyDescent="0.25">
      <c r="AG1830">
        <f>YEAR(CF[[#This Row],[Fecha]])</f>
        <v>2019</v>
      </c>
      <c r="AH1830">
        <f>MONTH(CF[[#This Row],[Fecha]])</f>
        <v>12</v>
      </c>
      <c r="AI1830">
        <f>WEEKNUM(CF[[#This Row],[Fecha]],2)</f>
        <v>48</v>
      </c>
      <c r="AJ1830" s="25">
        <v>43800</v>
      </c>
      <c r="AK1830" t="s">
        <v>115</v>
      </c>
      <c r="AL1830" t="s">
        <v>8</v>
      </c>
      <c r="AM1830" t="s">
        <v>129</v>
      </c>
      <c r="AN1830">
        <v>106</v>
      </c>
      <c r="AO1830">
        <v>14007.809999999998</v>
      </c>
    </row>
    <row r="1831" spans="33:41" x14ac:dyDescent="0.25">
      <c r="AG1831">
        <f>YEAR(CF[[#This Row],[Fecha]])</f>
        <v>2020</v>
      </c>
      <c r="AH1831">
        <f>MONTH(CF[[#This Row],[Fecha]])</f>
        <v>1</v>
      </c>
      <c r="AI1831">
        <f>WEEKNUM(CF[[#This Row],[Fecha]],2)</f>
        <v>1</v>
      </c>
      <c r="AJ1831" s="25">
        <v>43831</v>
      </c>
      <c r="AK1831" t="s">
        <v>115</v>
      </c>
      <c r="AL1831" t="s">
        <v>8</v>
      </c>
      <c r="AM1831" t="s">
        <v>129</v>
      </c>
      <c r="AN1831">
        <v>122</v>
      </c>
      <c r="AO1831">
        <v>9786.7800000000007</v>
      </c>
    </row>
    <row r="1832" spans="33:41" x14ac:dyDescent="0.25">
      <c r="AG1832">
        <f>YEAR(CF[[#This Row],[Fecha]])</f>
        <v>2020</v>
      </c>
      <c r="AH1832">
        <f>MONTH(CF[[#This Row],[Fecha]])</f>
        <v>3</v>
      </c>
      <c r="AI1832">
        <f>WEEKNUM(CF[[#This Row],[Fecha]],2)</f>
        <v>9</v>
      </c>
      <c r="AJ1832" s="25">
        <v>43891</v>
      </c>
      <c r="AK1832" t="s">
        <v>115</v>
      </c>
      <c r="AL1832" t="s">
        <v>8</v>
      </c>
      <c r="AM1832" t="s">
        <v>129</v>
      </c>
      <c r="AN1832">
        <v>109</v>
      </c>
      <c r="AO1832">
        <v>44378.95</v>
      </c>
    </row>
    <row r="1833" spans="33:41" x14ac:dyDescent="0.25">
      <c r="AG1833">
        <f>YEAR(CF[[#This Row],[Fecha]])</f>
        <v>2020</v>
      </c>
      <c r="AH1833">
        <f>MONTH(CF[[#This Row],[Fecha]])</f>
        <v>4</v>
      </c>
      <c r="AI1833">
        <f>WEEKNUM(CF[[#This Row],[Fecha]],2)</f>
        <v>14</v>
      </c>
      <c r="AJ1833" s="25">
        <v>43922</v>
      </c>
      <c r="AK1833" t="s">
        <v>115</v>
      </c>
      <c r="AL1833" t="s">
        <v>8</v>
      </c>
      <c r="AM1833" t="s">
        <v>129</v>
      </c>
      <c r="AN1833">
        <v>91</v>
      </c>
      <c r="AO1833">
        <v>45045.55</v>
      </c>
    </row>
    <row r="1834" spans="33:41" x14ac:dyDescent="0.25">
      <c r="AG1834">
        <f>YEAR(CF[[#This Row],[Fecha]])</f>
        <v>2020</v>
      </c>
      <c r="AH1834">
        <f>MONTH(CF[[#This Row],[Fecha]])</f>
        <v>7</v>
      </c>
      <c r="AI1834">
        <f>WEEKNUM(CF[[#This Row],[Fecha]],2)</f>
        <v>27</v>
      </c>
      <c r="AJ1834" s="25">
        <v>44013</v>
      </c>
      <c r="AK1834" t="s">
        <v>115</v>
      </c>
      <c r="AL1834" t="s">
        <v>8</v>
      </c>
      <c r="AM1834" t="s">
        <v>129</v>
      </c>
      <c r="AN1834">
        <v>70</v>
      </c>
      <c r="AO1834">
        <v>52970.520000000011</v>
      </c>
    </row>
    <row r="1835" spans="33:41" x14ac:dyDescent="0.25">
      <c r="AG1835">
        <f>YEAR(CF[[#This Row],[Fecha]])</f>
        <v>2020</v>
      </c>
      <c r="AH1835">
        <f>MONTH(CF[[#This Row],[Fecha]])</f>
        <v>10</v>
      </c>
      <c r="AI1835">
        <f>WEEKNUM(CF[[#This Row],[Fecha]],2)</f>
        <v>40</v>
      </c>
      <c r="AJ1835" s="25">
        <v>44105</v>
      </c>
      <c r="AK1835" t="s">
        <v>115</v>
      </c>
      <c r="AL1835" t="s">
        <v>8</v>
      </c>
      <c r="AM1835" t="s">
        <v>129</v>
      </c>
      <c r="AN1835">
        <v>77</v>
      </c>
      <c r="AO1835">
        <v>43811.81</v>
      </c>
    </row>
    <row r="1836" spans="33:41" x14ac:dyDescent="0.25">
      <c r="AG1836">
        <f>YEAR(CF[[#This Row],[Fecha]])</f>
        <v>2020</v>
      </c>
      <c r="AH1836">
        <f>MONTH(CF[[#This Row],[Fecha]])</f>
        <v>11</v>
      </c>
      <c r="AI1836">
        <f>WEEKNUM(CF[[#This Row],[Fecha]],2)</f>
        <v>44</v>
      </c>
      <c r="AJ1836" s="25">
        <v>44136</v>
      </c>
      <c r="AK1836" t="s">
        <v>115</v>
      </c>
      <c r="AL1836" t="s">
        <v>8</v>
      </c>
      <c r="AM1836" t="s">
        <v>129</v>
      </c>
      <c r="AN1836">
        <v>72</v>
      </c>
      <c r="AO1836">
        <v>32907.119999999995</v>
      </c>
    </row>
    <row r="1837" spans="33:41" x14ac:dyDescent="0.25">
      <c r="AG1837">
        <f>YEAR(CF[[#This Row],[Fecha]])</f>
        <v>2020</v>
      </c>
      <c r="AH1837">
        <f>MONTH(CF[[#This Row],[Fecha]])</f>
        <v>5</v>
      </c>
      <c r="AI1837">
        <f>WEEKNUM(CF[[#This Row],[Fecha]],2)</f>
        <v>18</v>
      </c>
      <c r="AJ1837" s="25">
        <v>43952</v>
      </c>
      <c r="AK1837" t="s">
        <v>115</v>
      </c>
      <c r="AL1837" t="s">
        <v>8</v>
      </c>
      <c r="AM1837" t="s">
        <v>129</v>
      </c>
      <c r="AN1837">
        <v>89</v>
      </c>
      <c r="AO1837">
        <v>56367.039999999979</v>
      </c>
    </row>
    <row r="1838" spans="33:41" x14ac:dyDescent="0.25">
      <c r="AG1838">
        <f>YEAR(CF[[#This Row],[Fecha]])</f>
        <v>2019</v>
      </c>
      <c r="AH1838">
        <f>MONTH(CF[[#This Row],[Fecha]])</f>
        <v>10</v>
      </c>
      <c r="AI1838">
        <f>WEEKNUM(CF[[#This Row],[Fecha]],2)</f>
        <v>40</v>
      </c>
      <c r="AJ1838" s="25">
        <v>43739</v>
      </c>
      <c r="AK1838" t="s">
        <v>115</v>
      </c>
      <c r="AL1838" t="s">
        <v>8</v>
      </c>
      <c r="AM1838" t="s">
        <v>129</v>
      </c>
      <c r="AN1838">
        <v>105</v>
      </c>
      <c r="AO1838">
        <v>7994.9499999999989</v>
      </c>
    </row>
    <row r="1839" spans="33:41" x14ac:dyDescent="0.25">
      <c r="AG1839">
        <f>YEAR(CF[[#This Row],[Fecha]])</f>
        <v>2020</v>
      </c>
      <c r="AH1839">
        <f>MONTH(CF[[#This Row],[Fecha]])</f>
        <v>8</v>
      </c>
      <c r="AI1839">
        <f>WEEKNUM(CF[[#This Row],[Fecha]],2)</f>
        <v>31</v>
      </c>
      <c r="AJ1839" s="25">
        <v>44044</v>
      </c>
      <c r="AK1839" t="s">
        <v>115</v>
      </c>
      <c r="AL1839" t="s">
        <v>8</v>
      </c>
      <c r="AM1839" t="s">
        <v>129</v>
      </c>
      <c r="AN1839">
        <v>73</v>
      </c>
      <c r="AO1839">
        <v>41981.979999999996</v>
      </c>
    </row>
    <row r="1840" spans="33:41" x14ac:dyDescent="0.25">
      <c r="AG1840">
        <f>YEAR(CF[[#This Row],[Fecha]])</f>
        <v>2020</v>
      </c>
      <c r="AH1840">
        <f>MONTH(CF[[#This Row],[Fecha]])</f>
        <v>12</v>
      </c>
      <c r="AI1840">
        <f>WEEKNUM(CF[[#This Row],[Fecha]],2)</f>
        <v>49</v>
      </c>
      <c r="AJ1840" s="25">
        <v>44166</v>
      </c>
      <c r="AK1840" t="s">
        <v>115</v>
      </c>
      <c r="AL1840" t="s">
        <v>8</v>
      </c>
      <c r="AM1840" t="s">
        <v>129</v>
      </c>
      <c r="AN1840">
        <v>106</v>
      </c>
      <c r="AO1840">
        <v>41869.54</v>
      </c>
    </row>
    <row r="1841" spans="33:41" x14ac:dyDescent="0.25">
      <c r="AG1841">
        <f>YEAR(CF[[#This Row],[Fecha]])</f>
        <v>2019</v>
      </c>
      <c r="AH1841">
        <f>MONTH(CF[[#This Row],[Fecha]])</f>
        <v>11</v>
      </c>
      <c r="AI1841">
        <f>WEEKNUM(CF[[#This Row],[Fecha]],2)</f>
        <v>44</v>
      </c>
      <c r="AJ1841" s="25">
        <v>43770</v>
      </c>
      <c r="AK1841" t="s">
        <v>115</v>
      </c>
      <c r="AL1841" t="s">
        <v>8</v>
      </c>
      <c r="AM1841" t="s">
        <v>129</v>
      </c>
      <c r="AN1841">
        <v>93</v>
      </c>
      <c r="AO1841">
        <v>26394.740000000005</v>
      </c>
    </row>
    <row r="1842" spans="33:41" x14ac:dyDescent="0.25">
      <c r="AG1842">
        <f>YEAR(CF[[#This Row],[Fecha]])</f>
        <v>2020</v>
      </c>
      <c r="AH1842">
        <f>MONTH(CF[[#This Row],[Fecha]])</f>
        <v>2</v>
      </c>
      <c r="AI1842">
        <f>WEEKNUM(CF[[#This Row],[Fecha]],2)</f>
        <v>5</v>
      </c>
      <c r="AJ1842" s="25">
        <v>43862</v>
      </c>
      <c r="AK1842" t="s">
        <v>115</v>
      </c>
      <c r="AL1842" t="s">
        <v>8</v>
      </c>
      <c r="AM1842" t="s">
        <v>129</v>
      </c>
      <c r="AN1842">
        <v>110</v>
      </c>
      <c r="AO1842">
        <v>50895.550000000025</v>
      </c>
    </row>
    <row r="1843" spans="33:41" x14ac:dyDescent="0.25">
      <c r="AG1843">
        <f>YEAR(CF[[#This Row],[Fecha]])</f>
        <v>2020</v>
      </c>
      <c r="AH1843">
        <f>MONTH(CF[[#This Row],[Fecha]])</f>
        <v>6</v>
      </c>
      <c r="AI1843">
        <f>WEEKNUM(CF[[#This Row],[Fecha]],2)</f>
        <v>23</v>
      </c>
      <c r="AJ1843" s="25">
        <v>43983</v>
      </c>
      <c r="AK1843" t="s">
        <v>115</v>
      </c>
      <c r="AL1843" t="s">
        <v>8</v>
      </c>
      <c r="AM1843" t="s">
        <v>129</v>
      </c>
      <c r="AN1843">
        <v>90</v>
      </c>
      <c r="AO1843">
        <v>60285.990000000005</v>
      </c>
    </row>
    <row r="1844" spans="33:41" x14ac:dyDescent="0.25">
      <c r="AG1844">
        <f>YEAR(CF[[#This Row],[Fecha]])</f>
        <v>2020</v>
      </c>
      <c r="AH1844">
        <f>MONTH(CF[[#This Row],[Fecha]])</f>
        <v>9</v>
      </c>
      <c r="AI1844">
        <f>WEEKNUM(CF[[#This Row],[Fecha]],2)</f>
        <v>36</v>
      </c>
      <c r="AJ1844" s="25">
        <v>44075</v>
      </c>
      <c r="AK1844" t="s">
        <v>115</v>
      </c>
      <c r="AL1844" t="s">
        <v>8</v>
      </c>
      <c r="AM1844" t="s">
        <v>129</v>
      </c>
      <c r="AN1844">
        <v>85</v>
      </c>
      <c r="AO1844">
        <v>51596.640000000014</v>
      </c>
    </row>
    <row r="1845" spans="33:41" x14ac:dyDescent="0.25">
      <c r="AG1845">
        <f>YEAR(CF[[#This Row],[Fecha]])</f>
        <v>2020</v>
      </c>
      <c r="AH1845">
        <f>MONTH(CF[[#This Row],[Fecha]])</f>
        <v>8</v>
      </c>
      <c r="AI1845">
        <f>WEEKNUM(CF[[#This Row],[Fecha]],2)</f>
        <v>31</v>
      </c>
      <c r="AJ1845" s="25">
        <v>44044</v>
      </c>
      <c r="AK1845" t="s">
        <v>115</v>
      </c>
      <c r="AL1845" t="s">
        <v>9</v>
      </c>
      <c r="AM1845" t="s">
        <v>129</v>
      </c>
      <c r="AN1845">
        <v>126</v>
      </c>
      <c r="AO1845">
        <v>32758.22</v>
      </c>
    </row>
    <row r="1846" spans="33:41" x14ac:dyDescent="0.25">
      <c r="AG1846">
        <f>YEAR(CF[[#This Row],[Fecha]])</f>
        <v>2020</v>
      </c>
      <c r="AH1846">
        <f>MONTH(CF[[#This Row],[Fecha]])</f>
        <v>9</v>
      </c>
      <c r="AI1846">
        <f>WEEKNUM(CF[[#This Row],[Fecha]],2)</f>
        <v>36</v>
      </c>
      <c r="AJ1846" s="25">
        <v>44075</v>
      </c>
      <c r="AK1846" t="s">
        <v>115</v>
      </c>
      <c r="AL1846" t="s">
        <v>9</v>
      </c>
      <c r="AM1846" t="s">
        <v>129</v>
      </c>
      <c r="AN1846">
        <v>80</v>
      </c>
      <c r="AO1846">
        <v>18834.520000000004</v>
      </c>
    </row>
    <row r="1847" spans="33:41" x14ac:dyDescent="0.25">
      <c r="AG1847">
        <f>YEAR(CF[[#This Row],[Fecha]])</f>
        <v>2020</v>
      </c>
      <c r="AH1847">
        <f>MONTH(CF[[#This Row],[Fecha]])</f>
        <v>10</v>
      </c>
      <c r="AI1847">
        <f>WEEKNUM(CF[[#This Row],[Fecha]],2)</f>
        <v>40</v>
      </c>
      <c r="AJ1847" s="25">
        <v>44105</v>
      </c>
      <c r="AK1847" t="s">
        <v>115</v>
      </c>
      <c r="AL1847" t="s">
        <v>9</v>
      </c>
      <c r="AM1847" t="s">
        <v>129</v>
      </c>
      <c r="AN1847">
        <v>44</v>
      </c>
      <c r="AO1847">
        <v>12215.63</v>
      </c>
    </row>
    <row r="1848" spans="33:41" x14ac:dyDescent="0.25">
      <c r="AG1848">
        <f>YEAR(CF[[#This Row],[Fecha]])</f>
        <v>2020</v>
      </c>
      <c r="AH1848">
        <f>MONTH(CF[[#This Row],[Fecha]])</f>
        <v>11</v>
      </c>
      <c r="AI1848">
        <f>WEEKNUM(CF[[#This Row],[Fecha]],2)</f>
        <v>44</v>
      </c>
      <c r="AJ1848" s="25">
        <v>44136</v>
      </c>
      <c r="AK1848" t="s">
        <v>115</v>
      </c>
      <c r="AL1848" t="s">
        <v>9</v>
      </c>
      <c r="AM1848" t="s">
        <v>129</v>
      </c>
      <c r="AN1848">
        <v>26</v>
      </c>
      <c r="AO1848">
        <v>6111.13</v>
      </c>
    </row>
    <row r="1849" spans="33:41" x14ac:dyDescent="0.25">
      <c r="AG1849">
        <f>YEAR(CF[[#This Row],[Fecha]])</f>
        <v>2020</v>
      </c>
      <c r="AH1849">
        <f>MONTH(CF[[#This Row],[Fecha]])</f>
        <v>12</v>
      </c>
      <c r="AI1849">
        <f>WEEKNUM(CF[[#This Row],[Fecha]],2)</f>
        <v>49</v>
      </c>
      <c r="AJ1849" s="25">
        <v>44166</v>
      </c>
      <c r="AK1849" t="s">
        <v>115</v>
      </c>
      <c r="AL1849" t="s">
        <v>9</v>
      </c>
      <c r="AM1849" t="s">
        <v>129</v>
      </c>
      <c r="AN1849">
        <v>53</v>
      </c>
      <c r="AO1849">
        <v>10988.88</v>
      </c>
    </row>
    <row r="1850" spans="33:41" x14ac:dyDescent="0.25">
      <c r="AG1850">
        <f>YEAR(CF[[#This Row],[Fecha]])</f>
        <v>2020</v>
      </c>
      <c r="AH1850">
        <f>MONTH(CF[[#This Row],[Fecha]])</f>
        <v>8</v>
      </c>
      <c r="AI1850">
        <f>WEEKNUM(CF[[#This Row],[Fecha]],2)</f>
        <v>31</v>
      </c>
      <c r="AJ1850" s="25">
        <v>44044</v>
      </c>
      <c r="AK1850" t="s">
        <v>115</v>
      </c>
      <c r="AL1850" t="s">
        <v>101</v>
      </c>
      <c r="AM1850" t="s">
        <v>129</v>
      </c>
      <c r="AN1850">
        <v>19</v>
      </c>
      <c r="AO1850">
        <v>3225.71</v>
      </c>
    </row>
    <row r="1851" spans="33:41" x14ac:dyDescent="0.25">
      <c r="AG1851">
        <f>YEAR(CF[[#This Row],[Fecha]])</f>
        <v>2018</v>
      </c>
      <c r="AH1851">
        <f>MONTH(CF[[#This Row],[Fecha]])</f>
        <v>1</v>
      </c>
      <c r="AI1851">
        <f>WEEKNUM(CF[[#This Row],[Fecha]],2)</f>
        <v>1</v>
      </c>
      <c r="AJ1851" s="25">
        <v>43101</v>
      </c>
      <c r="AK1851" t="s">
        <v>116</v>
      </c>
      <c r="AL1851" t="s">
        <v>94</v>
      </c>
      <c r="AM1851" t="s">
        <v>128</v>
      </c>
      <c r="AN1851">
        <v>13</v>
      </c>
      <c r="AO1851">
        <v>61339.33</v>
      </c>
    </row>
    <row r="1852" spans="33:41" x14ac:dyDescent="0.25">
      <c r="AG1852">
        <f>YEAR(CF[[#This Row],[Fecha]])</f>
        <v>2018</v>
      </c>
      <c r="AH1852">
        <f>MONTH(CF[[#This Row],[Fecha]])</f>
        <v>2</v>
      </c>
      <c r="AI1852">
        <f>WEEKNUM(CF[[#This Row],[Fecha]],2)</f>
        <v>5</v>
      </c>
      <c r="AJ1852" s="25">
        <v>43132</v>
      </c>
      <c r="AK1852" t="s">
        <v>116</v>
      </c>
      <c r="AL1852" t="s">
        <v>94</v>
      </c>
      <c r="AM1852" t="s">
        <v>128</v>
      </c>
      <c r="AN1852">
        <v>18</v>
      </c>
      <c r="AO1852">
        <v>87547.01999999999</v>
      </c>
    </row>
    <row r="1853" spans="33:41" x14ac:dyDescent="0.25">
      <c r="AG1853">
        <f>YEAR(CF[[#This Row],[Fecha]])</f>
        <v>2018</v>
      </c>
      <c r="AH1853">
        <f>MONTH(CF[[#This Row],[Fecha]])</f>
        <v>3</v>
      </c>
      <c r="AI1853">
        <f>WEEKNUM(CF[[#This Row],[Fecha]],2)</f>
        <v>9</v>
      </c>
      <c r="AJ1853" s="25">
        <v>43160</v>
      </c>
      <c r="AK1853" t="s">
        <v>116</v>
      </c>
      <c r="AL1853" t="s">
        <v>94</v>
      </c>
      <c r="AM1853" t="s">
        <v>128</v>
      </c>
      <c r="AN1853">
        <v>13</v>
      </c>
      <c r="AO1853">
        <v>65761.63</v>
      </c>
    </row>
    <row r="1854" spans="33:41" x14ac:dyDescent="0.25">
      <c r="AG1854">
        <f>YEAR(CF[[#This Row],[Fecha]])</f>
        <v>2018</v>
      </c>
      <c r="AH1854">
        <f>MONTH(CF[[#This Row],[Fecha]])</f>
        <v>4</v>
      </c>
      <c r="AI1854">
        <f>WEEKNUM(CF[[#This Row],[Fecha]],2)</f>
        <v>13</v>
      </c>
      <c r="AJ1854" s="25">
        <v>43191</v>
      </c>
      <c r="AK1854" t="s">
        <v>116</v>
      </c>
      <c r="AL1854" t="s">
        <v>94</v>
      </c>
      <c r="AM1854" t="s">
        <v>128</v>
      </c>
      <c r="AN1854">
        <v>25</v>
      </c>
      <c r="AO1854">
        <v>134326.41</v>
      </c>
    </row>
    <row r="1855" spans="33:41" x14ac:dyDescent="0.25">
      <c r="AG1855">
        <f>YEAR(CF[[#This Row],[Fecha]])</f>
        <v>2018</v>
      </c>
      <c r="AH1855">
        <f>MONTH(CF[[#This Row],[Fecha]])</f>
        <v>5</v>
      </c>
      <c r="AI1855">
        <f>WEEKNUM(CF[[#This Row],[Fecha]],2)</f>
        <v>18</v>
      </c>
      <c r="AJ1855" s="25">
        <v>43221</v>
      </c>
      <c r="AK1855" t="s">
        <v>116</v>
      </c>
      <c r="AL1855" t="s">
        <v>94</v>
      </c>
      <c r="AM1855" t="s">
        <v>128</v>
      </c>
      <c r="AN1855">
        <v>24</v>
      </c>
      <c r="AO1855">
        <v>132736.53</v>
      </c>
    </row>
    <row r="1856" spans="33:41" x14ac:dyDescent="0.25">
      <c r="AG1856">
        <f>YEAR(CF[[#This Row],[Fecha]])</f>
        <v>2018</v>
      </c>
      <c r="AH1856">
        <f>MONTH(CF[[#This Row],[Fecha]])</f>
        <v>6</v>
      </c>
      <c r="AI1856">
        <f>WEEKNUM(CF[[#This Row],[Fecha]],2)</f>
        <v>22</v>
      </c>
      <c r="AJ1856" s="25">
        <v>43252</v>
      </c>
      <c r="AK1856" t="s">
        <v>116</v>
      </c>
      <c r="AL1856" t="s">
        <v>94</v>
      </c>
      <c r="AM1856" t="s">
        <v>128</v>
      </c>
      <c r="AN1856">
        <v>17</v>
      </c>
      <c r="AO1856">
        <v>96599.67</v>
      </c>
    </row>
    <row r="1857" spans="33:41" x14ac:dyDescent="0.25">
      <c r="AG1857">
        <f>YEAR(CF[[#This Row],[Fecha]])</f>
        <v>2018</v>
      </c>
      <c r="AH1857">
        <f>MONTH(CF[[#This Row],[Fecha]])</f>
        <v>7</v>
      </c>
      <c r="AI1857">
        <f>WEEKNUM(CF[[#This Row],[Fecha]],2)</f>
        <v>26</v>
      </c>
      <c r="AJ1857" s="25">
        <v>43282</v>
      </c>
      <c r="AK1857" t="s">
        <v>116</v>
      </c>
      <c r="AL1857" t="s">
        <v>94</v>
      </c>
      <c r="AM1857" t="s">
        <v>128</v>
      </c>
      <c r="AN1857">
        <v>27</v>
      </c>
      <c r="AO1857">
        <v>144435.4</v>
      </c>
    </row>
    <row r="1858" spans="33:41" x14ac:dyDescent="0.25">
      <c r="AG1858">
        <f>YEAR(CF[[#This Row],[Fecha]])</f>
        <v>2018</v>
      </c>
      <c r="AH1858">
        <f>MONTH(CF[[#This Row],[Fecha]])</f>
        <v>8</v>
      </c>
      <c r="AI1858">
        <f>WEEKNUM(CF[[#This Row],[Fecha]],2)</f>
        <v>31</v>
      </c>
      <c r="AJ1858" s="25">
        <v>43313</v>
      </c>
      <c r="AK1858" t="s">
        <v>116</v>
      </c>
      <c r="AL1858" t="s">
        <v>94</v>
      </c>
      <c r="AM1858" t="s">
        <v>128</v>
      </c>
      <c r="AN1858">
        <v>23</v>
      </c>
      <c r="AO1858">
        <v>120963.30999999998</v>
      </c>
    </row>
    <row r="1859" spans="33:41" x14ac:dyDescent="0.25">
      <c r="AG1859">
        <f>YEAR(CF[[#This Row],[Fecha]])</f>
        <v>2018</v>
      </c>
      <c r="AH1859">
        <f>MONTH(CF[[#This Row],[Fecha]])</f>
        <v>9</v>
      </c>
      <c r="AI1859">
        <f>WEEKNUM(CF[[#This Row],[Fecha]],2)</f>
        <v>35</v>
      </c>
      <c r="AJ1859" s="25">
        <v>43344</v>
      </c>
      <c r="AK1859" t="s">
        <v>116</v>
      </c>
      <c r="AL1859" t="s">
        <v>94</v>
      </c>
      <c r="AM1859" t="s">
        <v>128</v>
      </c>
      <c r="AN1859">
        <v>28</v>
      </c>
      <c r="AO1859">
        <v>144485.31</v>
      </c>
    </row>
    <row r="1860" spans="33:41" x14ac:dyDescent="0.25">
      <c r="AG1860">
        <f>YEAR(CF[[#This Row],[Fecha]])</f>
        <v>2018</v>
      </c>
      <c r="AH1860">
        <f>MONTH(CF[[#This Row],[Fecha]])</f>
        <v>10</v>
      </c>
      <c r="AI1860">
        <f>WEEKNUM(CF[[#This Row],[Fecha]],2)</f>
        <v>40</v>
      </c>
      <c r="AJ1860" s="25">
        <v>43374</v>
      </c>
      <c r="AK1860" t="s">
        <v>116</v>
      </c>
      <c r="AL1860" t="s">
        <v>94</v>
      </c>
      <c r="AM1860" t="s">
        <v>128</v>
      </c>
      <c r="AN1860">
        <v>36</v>
      </c>
      <c r="AO1860">
        <v>181979.74</v>
      </c>
    </row>
    <row r="1861" spans="33:41" x14ac:dyDescent="0.25">
      <c r="AG1861">
        <f>YEAR(CF[[#This Row],[Fecha]])</f>
        <v>2018</v>
      </c>
      <c r="AH1861">
        <f>MONTH(CF[[#This Row],[Fecha]])</f>
        <v>11</v>
      </c>
      <c r="AI1861">
        <f>WEEKNUM(CF[[#This Row],[Fecha]],2)</f>
        <v>44</v>
      </c>
      <c r="AJ1861" s="25">
        <v>43405</v>
      </c>
      <c r="AK1861" t="s">
        <v>116</v>
      </c>
      <c r="AL1861" t="s">
        <v>94</v>
      </c>
      <c r="AM1861" t="s">
        <v>128</v>
      </c>
      <c r="AN1861">
        <v>28</v>
      </c>
      <c r="AO1861">
        <v>149876.57999999999</v>
      </c>
    </row>
    <row r="1862" spans="33:41" x14ac:dyDescent="0.25">
      <c r="AG1862">
        <f>YEAR(CF[[#This Row],[Fecha]])</f>
        <v>2018</v>
      </c>
      <c r="AH1862">
        <f>MONTH(CF[[#This Row],[Fecha]])</f>
        <v>12</v>
      </c>
      <c r="AI1862">
        <f>WEEKNUM(CF[[#This Row],[Fecha]],2)</f>
        <v>48</v>
      </c>
      <c r="AJ1862" s="25">
        <v>43435</v>
      </c>
      <c r="AK1862" t="s">
        <v>116</v>
      </c>
      <c r="AL1862" t="s">
        <v>94</v>
      </c>
      <c r="AM1862" t="s">
        <v>128</v>
      </c>
      <c r="AN1862">
        <v>35</v>
      </c>
      <c r="AO1862">
        <v>196680.91999999998</v>
      </c>
    </row>
    <row r="1863" spans="33:41" x14ac:dyDescent="0.25">
      <c r="AG1863">
        <f>YEAR(CF[[#This Row],[Fecha]])</f>
        <v>2019</v>
      </c>
      <c r="AH1863">
        <f>MONTH(CF[[#This Row],[Fecha]])</f>
        <v>1</v>
      </c>
      <c r="AI1863">
        <f>WEEKNUM(CF[[#This Row],[Fecha]],2)</f>
        <v>1</v>
      </c>
      <c r="AJ1863" s="25">
        <v>43466</v>
      </c>
      <c r="AK1863" t="s">
        <v>116</v>
      </c>
      <c r="AL1863" t="s">
        <v>94</v>
      </c>
      <c r="AM1863" t="s">
        <v>128</v>
      </c>
      <c r="AN1863">
        <v>25</v>
      </c>
      <c r="AO1863">
        <v>136734.03999999998</v>
      </c>
    </row>
    <row r="1864" spans="33:41" x14ac:dyDescent="0.25">
      <c r="AG1864">
        <f>YEAR(CF[[#This Row],[Fecha]])</f>
        <v>2019</v>
      </c>
      <c r="AH1864">
        <f>MONTH(CF[[#This Row],[Fecha]])</f>
        <v>2</v>
      </c>
      <c r="AI1864">
        <f>WEEKNUM(CF[[#This Row],[Fecha]],2)</f>
        <v>5</v>
      </c>
      <c r="AJ1864" s="25">
        <v>43497</v>
      </c>
      <c r="AK1864" t="s">
        <v>116</v>
      </c>
      <c r="AL1864" t="s">
        <v>94</v>
      </c>
      <c r="AM1864" t="s">
        <v>128</v>
      </c>
      <c r="AN1864">
        <v>25</v>
      </c>
      <c r="AO1864">
        <v>134377.57999999999</v>
      </c>
    </row>
    <row r="1865" spans="33:41" x14ac:dyDescent="0.25">
      <c r="AG1865">
        <f>YEAR(CF[[#This Row],[Fecha]])</f>
        <v>2019</v>
      </c>
      <c r="AH1865">
        <f>MONTH(CF[[#This Row],[Fecha]])</f>
        <v>3</v>
      </c>
      <c r="AI1865">
        <f>WEEKNUM(CF[[#This Row],[Fecha]],2)</f>
        <v>9</v>
      </c>
      <c r="AJ1865" s="25">
        <v>43525</v>
      </c>
      <c r="AK1865" t="s">
        <v>116</v>
      </c>
      <c r="AL1865" t="s">
        <v>94</v>
      </c>
      <c r="AM1865" t="s">
        <v>128</v>
      </c>
      <c r="AN1865">
        <v>13</v>
      </c>
      <c r="AO1865">
        <v>69970.97</v>
      </c>
    </row>
    <row r="1866" spans="33:41" x14ac:dyDescent="0.25">
      <c r="AG1866">
        <f>YEAR(CF[[#This Row],[Fecha]])</f>
        <v>2019</v>
      </c>
      <c r="AH1866">
        <f>MONTH(CF[[#This Row],[Fecha]])</f>
        <v>4</v>
      </c>
      <c r="AI1866">
        <f>WEEKNUM(CF[[#This Row],[Fecha]],2)</f>
        <v>14</v>
      </c>
      <c r="AJ1866" s="25">
        <v>43556</v>
      </c>
      <c r="AK1866" t="s">
        <v>116</v>
      </c>
      <c r="AL1866" t="s">
        <v>94</v>
      </c>
      <c r="AM1866" t="s">
        <v>128</v>
      </c>
      <c r="AN1866">
        <v>26</v>
      </c>
      <c r="AO1866">
        <v>143373.60999999999</v>
      </c>
    </row>
    <row r="1867" spans="33:41" x14ac:dyDescent="0.25">
      <c r="AG1867">
        <f>YEAR(CF[[#This Row],[Fecha]])</f>
        <v>2019</v>
      </c>
      <c r="AH1867">
        <f>MONTH(CF[[#This Row],[Fecha]])</f>
        <v>5</v>
      </c>
      <c r="AI1867">
        <f>WEEKNUM(CF[[#This Row],[Fecha]],2)</f>
        <v>18</v>
      </c>
      <c r="AJ1867" s="25">
        <v>43586</v>
      </c>
      <c r="AK1867" t="s">
        <v>116</v>
      </c>
      <c r="AL1867" t="s">
        <v>94</v>
      </c>
      <c r="AM1867" t="s">
        <v>128</v>
      </c>
      <c r="AN1867">
        <v>23</v>
      </c>
      <c r="AO1867">
        <v>139376.76</v>
      </c>
    </row>
    <row r="1868" spans="33:41" x14ac:dyDescent="0.25">
      <c r="AG1868">
        <f>YEAR(CF[[#This Row],[Fecha]])</f>
        <v>2019</v>
      </c>
      <c r="AH1868">
        <f>MONTH(CF[[#This Row],[Fecha]])</f>
        <v>6</v>
      </c>
      <c r="AI1868">
        <f>WEEKNUM(CF[[#This Row],[Fecha]],2)</f>
        <v>22</v>
      </c>
      <c r="AJ1868" s="25">
        <v>43617</v>
      </c>
      <c r="AK1868" t="s">
        <v>116</v>
      </c>
      <c r="AL1868" t="s">
        <v>94</v>
      </c>
      <c r="AM1868" t="s">
        <v>128</v>
      </c>
      <c r="AN1868">
        <v>29</v>
      </c>
      <c r="AO1868">
        <v>159013.41999999998</v>
      </c>
    </row>
    <row r="1869" spans="33:41" x14ac:dyDescent="0.25">
      <c r="AG1869">
        <f>YEAR(CF[[#This Row],[Fecha]])</f>
        <v>2019</v>
      </c>
      <c r="AH1869">
        <f>MONTH(CF[[#This Row],[Fecha]])</f>
        <v>7</v>
      </c>
      <c r="AI1869">
        <f>WEEKNUM(CF[[#This Row],[Fecha]],2)</f>
        <v>27</v>
      </c>
      <c r="AJ1869" s="25">
        <v>43647</v>
      </c>
      <c r="AK1869" t="s">
        <v>116</v>
      </c>
      <c r="AL1869" t="s">
        <v>94</v>
      </c>
      <c r="AM1869" t="s">
        <v>128</v>
      </c>
      <c r="AN1869">
        <v>34</v>
      </c>
      <c r="AO1869">
        <v>184893.74</v>
      </c>
    </row>
    <row r="1870" spans="33:41" x14ac:dyDescent="0.25">
      <c r="AG1870">
        <f>YEAR(CF[[#This Row],[Fecha]])</f>
        <v>2019</v>
      </c>
      <c r="AH1870">
        <f>MONTH(CF[[#This Row],[Fecha]])</f>
        <v>8</v>
      </c>
      <c r="AI1870">
        <f>WEEKNUM(CF[[#This Row],[Fecha]],2)</f>
        <v>31</v>
      </c>
      <c r="AJ1870" s="25">
        <v>43678</v>
      </c>
      <c r="AK1870" t="s">
        <v>116</v>
      </c>
      <c r="AL1870" t="s">
        <v>94</v>
      </c>
      <c r="AM1870" t="s">
        <v>128</v>
      </c>
      <c r="AN1870">
        <v>23</v>
      </c>
      <c r="AO1870">
        <v>133358.21</v>
      </c>
    </row>
    <row r="1871" spans="33:41" x14ac:dyDescent="0.25">
      <c r="AG1871">
        <f>YEAR(CF[[#This Row],[Fecha]])</f>
        <v>2019</v>
      </c>
      <c r="AH1871">
        <f>MONTH(CF[[#This Row],[Fecha]])</f>
        <v>9</v>
      </c>
      <c r="AI1871">
        <f>WEEKNUM(CF[[#This Row],[Fecha]],2)</f>
        <v>35</v>
      </c>
      <c r="AJ1871" s="25">
        <v>43709</v>
      </c>
      <c r="AK1871" t="s">
        <v>116</v>
      </c>
      <c r="AL1871" t="s">
        <v>94</v>
      </c>
      <c r="AM1871" t="s">
        <v>128</v>
      </c>
      <c r="AN1871">
        <v>31</v>
      </c>
      <c r="AO1871">
        <v>167110.39999999999</v>
      </c>
    </row>
    <row r="1872" spans="33:41" x14ac:dyDescent="0.25">
      <c r="AG1872">
        <f>YEAR(CF[[#This Row],[Fecha]])</f>
        <v>2019</v>
      </c>
      <c r="AH1872">
        <f>MONTH(CF[[#This Row],[Fecha]])</f>
        <v>10</v>
      </c>
      <c r="AI1872">
        <f>WEEKNUM(CF[[#This Row],[Fecha]],2)</f>
        <v>40</v>
      </c>
      <c r="AJ1872" s="25">
        <v>43739</v>
      </c>
      <c r="AK1872" t="s">
        <v>116</v>
      </c>
      <c r="AL1872" t="s">
        <v>94</v>
      </c>
      <c r="AM1872" t="s">
        <v>128</v>
      </c>
      <c r="AN1872">
        <v>34</v>
      </c>
      <c r="AO1872">
        <v>196638.13999999998</v>
      </c>
    </row>
    <row r="1873" spans="33:41" x14ac:dyDescent="0.25">
      <c r="AG1873">
        <f>YEAR(CF[[#This Row],[Fecha]])</f>
        <v>2019</v>
      </c>
      <c r="AH1873">
        <f>MONTH(CF[[#This Row],[Fecha]])</f>
        <v>11</v>
      </c>
      <c r="AI1873">
        <f>WEEKNUM(CF[[#This Row],[Fecha]],2)</f>
        <v>44</v>
      </c>
      <c r="AJ1873" s="25">
        <v>43770</v>
      </c>
      <c r="AK1873" t="s">
        <v>116</v>
      </c>
      <c r="AL1873" t="s">
        <v>94</v>
      </c>
      <c r="AM1873" t="s">
        <v>128</v>
      </c>
      <c r="AN1873">
        <v>31</v>
      </c>
      <c r="AO1873">
        <v>179145.14</v>
      </c>
    </row>
    <row r="1874" spans="33:41" x14ac:dyDescent="0.25">
      <c r="AG1874">
        <f>YEAR(CF[[#This Row],[Fecha]])</f>
        <v>2019</v>
      </c>
      <c r="AH1874">
        <f>MONTH(CF[[#This Row],[Fecha]])</f>
        <v>12</v>
      </c>
      <c r="AI1874">
        <f>WEEKNUM(CF[[#This Row],[Fecha]],2)</f>
        <v>48</v>
      </c>
      <c r="AJ1874" s="25">
        <v>43800</v>
      </c>
      <c r="AK1874" t="s">
        <v>116</v>
      </c>
      <c r="AL1874" t="s">
        <v>94</v>
      </c>
      <c r="AM1874" t="s">
        <v>128</v>
      </c>
      <c r="AN1874">
        <v>22</v>
      </c>
      <c r="AO1874">
        <v>122585.08</v>
      </c>
    </row>
    <row r="1875" spans="33:41" x14ac:dyDescent="0.25">
      <c r="AG1875">
        <f>YEAR(CF[[#This Row],[Fecha]])</f>
        <v>2020</v>
      </c>
      <c r="AH1875">
        <f>MONTH(CF[[#This Row],[Fecha]])</f>
        <v>1</v>
      </c>
      <c r="AI1875">
        <f>WEEKNUM(CF[[#This Row],[Fecha]],2)</f>
        <v>1</v>
      </c>
      <c r="AJ1875" s="25">
        <v>43831</v>
      </c>
      <c r="AK1875" t="s">
        <v>116</v>
      </c>
      <c r="AL1875" t="s">
        <v>94</v>
      </c>
      <c r="AM1875" t="s">
        <v>128</v>
      </c>
      <c r="AN1875">
        <v>40</v>
      </c>
      <c r="AO1875">
        <v>222758.24</v>
      </c>
    </row>
    <row r="1876" spans="33:41" x14ac:dyDescent="0.25">
      <c r="AG1876">
        <f>YEAR(CF[[#This Row],[Fecha]])</f>
        <v>2020</v>
      </c>
      <c r="AH1876">
        <f>MONTH(CF[[#This Row],[Fecha]])</f>
        <v>2</v>
      </c>
      <c r="AI1876">
        <f>WEEKNUM(CF[[#This Row],[Fecha]],2)</f>
        <v>5</v>
      </c>
      <c r="AJ1876" s="25">
        <v>43862</v>
      </c>
      <c r="AK1876" t="s">
        <v>116</v>
      </c>
      <c r="AL1876" t="s">
        <v>94</v>
      </c>
      <c r="AM1876" t="s">
        <v>128</v>
      </c>
      <c r="AN1876">
        <v>33</v>
      </c>
      <c r="AO1876">
        <v>182623.12999999998</v>
      </c>
    </row>
    <row r="1877" spans="33:41" x14ac:dyDescent="0.25">
      <c r="AG1877">
        <f>YEAR(CF[[#This Row],[Fecha]])</f>
        <v>2020</v>
      </c>
      <c r="AH1877">
        <f>MONTH(CF[[#This Row],[Fecha]])</f>
        <v>3</v>
      </c>
      <c r="AI1877">
        <f>WEEKNUM(CF[[#This Row],[Fecha]],2)</f>
        <v>9</v>
      </c>
      <c r="AJ1877" s="25">
        <v>43891</v>
      </c>
      <c r="AK1877" t="s">
        <v>116</v>
      </c>
      <c r="AL1877" t="s">
        <v>94</v>
      </c>
      <c r="AM1877" t="s">
        <v>128</v>
      </c>
      <c r="AN1877">
        <v>42</v>
      </c>
      <c r="AO1877">
        <v>235249.87</v>
      </c>
    </row>
    <row r="1878" spans="33:41" x14ac:dyDescent="0.25">
      <c r="AG1878">
        <f>YEAR(CF[[#This Row],[Fecha]])</f>
        <v>2020</v>
      </c>
      <c r="AH1878">
        <f>MONTH(CF[[#This Row],[Fecha]])</f>
        <v>4</v>
      </c>
      <c r="AI1878">
        <f>WEEKNUM(CF[[#This Row],[Fecha]],2)</f>
        <v>14</v>
      </c>
      <c r="AJ1878" s="25">
        <v>43922</v>
      </c>
      <c r="AK1878" t="s">
        <v>116</v>
      </c>
      <c r="AL1878" t="s">
        <v>94</v>
      </c>
      <c r="AM1878" t="s">
        <v>128</v>
      </c>
      <c r="AN1878">
        <v>31</v>
      </c>
      <c r="AO1878">
        <v>187458.68</v>
      </c>
    </row>
    <row r="1879" spans="33:41" x14ac:dyDescent="0.25">
      <c r="AG1879">
        <f>YEAR(CF[[#This Row],[Fecha]])</f>
        <v>2020</v>
      </c>
      <c r="AH1879">
        <f>MONTH(CF[[#This Row],[Fecha]])</f>
        <v>5</v>
      </c>
      <c r="AI1879">
        <f>WEEKNUM(CF[[#This Row],[Fecha]],2)</f>
        <v>18</v>
      </c>
      <c r="AJ1879" s="25">
        <v>43952</v>
      </c>
      <c r="AK1879" t="s">
        <v>116</v>
      </c>
      <c r="AL1879" t="s">
        <v>94</v>
      </c>
      <c r="AM1879" t="s">
        <v>128</v>
      </c>
      <c r="AN1879">
        <v>25</v>
      </c>
      <c r="AO1879">
        <v>159884.75</v>
      </c>
    </row>
    <row r="1880" spans="33:41" x14ac:dyDescent="0.25">
      <c r="AG1880">
        <f>YEAR(CF[[#This Row],[Fecha]])</f>
        <v>2020</v>
      </c>
      <c r="AH1880">
        <f>MONTH(CF[[#This Row],[Fecha]])</f>
        <v>6</v>
      </c>
      <c r="AI1880">
        <f>WEEKNUM(CF[[#This Row],[Fecha]],2)</f>
        <v>23</v>
      </c>
      <c r="AJ1880" s="25">
        <v>43983</v>
      </c>
      <c r="AK1880" t="s">
        <v>116</v>
      </c>
      <c r="AL1880" t="s">
        <v>94</v>
      </c>
      <c r="AM1880" t="s">
        <v>128</v>
      </c>
      <c r="AN1880">
        <v>38</v>
      </c>
      <c r="AO1880">
        <v>1994636.25</v>
      </c>
    </row>
    <row r="1881" spans="33:41" x14ac:dyDescent="0.25">
      <c r="AG1881">
        <f>YEAR(CF[[#This Row],[Fecha]])</f>
        <v>2020</v>
      </c>
      <c r="AH1881">
        <f>MONTH(CF[[#This Row],[Fecha]])</f>
        <v>7</v>
      </c>
      <c r="AI1881">
        <f>WEEKNUM(CF[[#This Row],[Fecha]],2)</f>
        <v>27</v>
      </c>
      <c r="AJ1881" s="25">
        <v>44013</v>
      </c>
      <c r="AK1881" t="s">
        <v>116</v>
      </c>
      <c r="AL1881" t="s">
        <v>94</v>
      </c>
      <c r="AM1881" t="s">
        <v>128</v>
      </c>
      <c r="AN1881">
        <v>16</v>
      </c>
      <c r="AO1881">
        <v>102188.18000000002</v>
      </c>
    </row>
    <row r="1882" spans="33:41" x14ac:dyDescent="0.25">
      <c r="AG1882">
        <f>YEAR(CF[[#This Row],[Fecha]])</f>
        <v>2020</v>
      </c>
      <c r="AH1882">
        <f>MONTH(CF[[#This Row],[Fecha]])</f>
        <v>8</v>
      </c>
      <c r="AI1882">
        <f>WEEKNUM(CF[[#This Row],[Fecha]],2)</f>
        <v>31</v>
      </c>
      <c r="AJ1882" s="25">
        <v>44044</v>
      </c>
      <c r="AK1882" t="s">
        <v>116</v>
      </c>
      <c r="AL1882" t="s">
        <v>94</v>
      </c>
      <c r="AM1882" t="s">
        <v>128</v>
      </c>
      <c r="AN1882">
        <v>23</v>
      </c>
      <c r="AO1882">
        <v>145972.02000000002</v>
      </c>
    </row>
    <row r="1883" spans="33:41" x14ac:dyDescent="0.25">
      <c r="AG1883">
        <f>YEAR(CF[[#This Row],[Fecha]])</f>
        <v>2020</v>
      </c>
      <c r="AH1883">
        <f>MONTH(CF[[#This Row],[Fecha]])</f>
        <v>9</v>
      </c>
      <c r="AI1883">
        <f>WEEKNUM(CF[[#This Row],[Fecha]],2)</f>
        <v>36</v>
      </c>
      <c r="AJ1883" s="25">
        <v>44075</v>
      </c>
      <c r="AK1883" t="s">
        <v>116</v>
      </c>
      <c r="AL1883" t="s">
        <v>94</v>
      </c>
      <c r="AM1883" t="s">
        <v>128</v>
      </c>
      <c r="AN1883">
        <v>24</v>
      </c>
      <c r="AO1883">
        <v>151266.67000000001</v>
      </c>
    </row>
    <row r="1884" spans="33:41" x14ac:dyDescent="0.25">
      <c r="AG1884">
        <f>YEAR(CF[[#This Row],[Fecha]])</f>
        <v>2020</v>
      </c>
      <c r="AH1884">
        <f>MONTH(CF[[#This Row],[Fecha]])</f>
        <v>10</v>
      </c>
      <c r="AI1884">
        <f>WEEKNUM(CF[[#This Row],[Fecha]],2)</f>
        <v>40</v>
      </c>
      <c r="AJ1884" s="25">
        <v>44105</v>
      </c>
      <c r="AK1884" t="s">
        <v>116</v>
      </c>
      <c r="AL1884" t="s">
        <v>94</v>
      </c>
      <c r="AM1884" t="s">
        <v>128</v>
      </c>
      <c r="AN1884">
        <v>30</v>
      </c>
      <c r="AO1884">
        <v>190703.52</v>
      </c>
    </row>
    <row r="1885" spans="33:41" x14ac:dyDescent="0.25">
      <c r="AG1885">
        <f>YEAR(CF[[#This Row],[Fecha]])</f>
        <v>2020</v>
      </c>
      <c r="AH1885">
        <f>MONTH(CF[[#This Row],[Fecha]])</f>
        <v>11</v>
      </c>
      <c r="AI1885">
        <f>WEEKNUM(CF[[#This Row],[Fecha]],2)</f>
        <v>44</v>
      </c>
      <c r="AJ1885" s="25">
        <v>44136</v>
      </c>
      <c r="AK1885" t="s">
        <v>116</v>
      </c>
      <c r="AL1885" t="s">
        <v>94</v>
      </c>
      <c r="AM1885" t="s">
        <v>128</v>
      </c>
      <c r="AN1885">
        <v>21</v>
      </c>
      <c r="AO1885">
        <v>137167.1</v>
      </c>
    </row>
    <row r="1886" spans="33:41" x14ac:dyDescent="0.25">
      <c r="AG1886">
        <f>YEAR(CF[[#This Row],[Fecha]])</f>
        <v>2020</v>
      </c>
      <c r="AH1886">
        <f>MONTH(CF[[#This Row],[Fecha]])</f>
        <v>12</v>
      </c>
      <c r="AI1886">
        <f>WEEKNUM(CF[[#This Row],[Fecha]],2)</f>
        <v>49</v>
      </c>
      <c r="AJ1886" s="25">
        <v>44166</v>
      </c>
      <c r="AK1886" t="s">
        <v>116</v>
      </c>
      <c r="AL1886" t="s">
        <v>94</v>
      </c>
      <c r="AM1886" t="s">
        <v>128</v>
      </c>
      <c r="AN1886">
        <v>29</v>
      </c>
      <c r="AO1886">
        <v>193088.56</v>
      </c>
    </row>
    <row r="1887" spans="33:41" x14ac:dyDescent="0.25">
      <c r="AG1887">
        <f>YEAR(CF[[#This Row],[Fecha]])</f>
        <v>2019</v>
      </c>
      <c r="AH1887">
        <f>MONTH(CF[[#This Row],[Fecha]])</f>
        <v>10</v>
      </c>
      <c r="AI1887">
        <f>WEEKNUM(CF[[#This Row],[Fecha]],2)</f>
        <v>40</v>
      </c>
      <c r="AJ1887" s="25">
        <v>43739</v>
      </c>
      <c r="AK1887" t="s">
        <v>116</v>
      </c>
      <c r="AL1887" t="s">
        <v>98</v>
      </c>
      <c r="AM1887" t="s">
        <v>128</v>
      </c>
      <c r="AN1887">
        <v>21</v>
      </c>
      <c r="AO1887">
        <v>121354.4</v>
      </c>
    </row>
    <row r="1888" spans="33:41" x14ac:dyDescent="0.25">
      <c r="AG1888">
        <f>YEAR(CF[[#This Row],[Fecha]])</f>
        <v>2019</v>
      </c>
      <c r="AH1888">
        <f>MONTH(CF[[#This Row],[Fecha]])</f>
        <v>11</v>
      </c>
      <c r="AI1888">
        <f>WEEKNUM(CF[[#This Row],[Fecha]],2)</f>
        <v>44</v>
      </c>
      <c r="AJ1888" s="25">
        <v>43770</v>
      </c>
      <c r="AK1888" t="s">
        <v>116</v>
      </c>
      <c r="AL1888" t="s">
        <v>98</v>
      </c>
      <c r="AM1888" t="s">
        <v>128</v>
      </c>
      <c r="AN1888">
        <v>21</v>
      </c>
      <c r="AO1888">
        <v>121337.70000000001</v>
      </c>
    </row>
    <row r="1889" spans="33:41" x14ac:dyDescent="0.25">
      <c r="AG1889">
        <f>YEAR(CF[[#This Row],[Fecha]])</f>
        <v>2019</v>
      </c>
      <c r="AH1889">
        <f>MONTH(CF[[#This Row],[Fecha]])</f>
        <v>12</v>
      </c>
      <c r="AI1889">
        <f>WEEKNUM(CF[[#This Row],[Fecha]],2)</f>
        <v>48</v>
      </c>
      <c r="AJ1889" s="25">
        <v>43800</v>
      </c>
      <c r="AK1889" t="s">
        <v>116</v>
      </c>
      <c r="AL1889" t="s">
        <v>98</v>
      </c>
      <c r="AM1889" t="s">
        <v>128</v>
      </c>
      <c r="AN1889">
        <v>35</v>
      </c>
      <c r="AO1889">
        <v>195501.09</v>
      </c>
    </row>
    <row r="1890" spans="33:41" x14ac:dyDescent="0.25">
      <c r="AG1890">
        <f>YEAR(CF[[#This Row],[Fecha]])</f>
        <v>2020</v>
      </c>
      <c r="AH1890">
        <f>MONTH(CF[[#This Row],[Fecha]])</f>
        <v>1</v>
      </c>
      <c r="AI1890">
        <f>WEEKNUM(CF[[#This Row],[Fecha]],2)</f>
        <v>1</v>
      </c>
      <c r="AJ1890" s="25">
        <v>43831</v>
      </c>
      <c r="AK1890" t="s">
        <v>116</v>
      </c>
      <c r="AL1890" t="s">
        <v>98</v>
      </c>
      <c r="AM1890" t="s">
        <v>128</v>
      </c>
      <c r="AN1890">
        <v>34</v>
      </c>
      <c r="AO1890">
        <v>189369.60000000001</v>
      </c>
    </row>
    <row r="1891" spans="33:41" x14ac:dyDescent="0.25">
      <c r="AG1891">
        <f>YEAR(CF[[#This Row],[Fecha]])</f>
        <v>2020</v>
      </c>
      <c r="AH1891">
        <f>MONTH(CF[[#This Row],[Fecha]])</f>
        <v>2</v>
      </c>
      <c r="AI1891">
        <f>WEEKNUM(CF[[#This Row],[Fecha]],2)</f>
        <v>5</v>
      </c>
      <c r="AJ1891" s="25">
        <v>43862</v>
      </c>
      <c r="AK1891" t="s">
        <v>116</v>
      </c>
      <c r="AL1891" t="s">
        <v>98</v>
      </c>
      <c r="AM1891" t="s">
        <v>128</v>
      </c>
      <c r="AN1891">
        <v>26</v>
      </c>
      <c r="AO1891">
        <v>143939.45000000001</v>
      </c>
    </row>
    <row r="1892" spans="33:41" x14ac:dyDescent="0.25">
      <c r="AG1892">
        <f>YEAR(CF[[#This Row],[Fecha]])</f>
        <v>2020</v>
      </c>
      <c r="AH1892">
        <f>MONTH(CF[[#This Row],[Fecha]])</f>
        <v>3</v>
      </c>
      <c r="AI1892">
        <f>WEEKNUM(CF[[#This Row],[Fecha]],2)</f>
        <v>9</v>
      </c>
      <c r="AJ1892" s="25">
        <v>43891</v>
      </c>
      <c r="AK1892" t="s">
        <v>116</v>
      </c>
      <c r="AL1892" t="s">
        <v>98</v>
      </c>
      <c r="AM1892" t="s">
        <v>128</v>
      </c>
      <c r="AN1892">
        <v>47</v>
      </c>
      <c r="AO1892">
        <v>263820.09999999998</v>
      </c>
    </row>
    <row r="1893" spans="33:41" x14ac:dyDescent="0.25">
      <c r="AG1893">
        <f>YEAR(CF[[#This Row],[Fecha]])</f>
        <v>2020</v>
      </c>
      <c r="AH1893">
        <f>MONTH(CF[[#This Row],[Fecha]])</f>
        <v>4</v>
      </c>
      <c r="AI1893">
        <f>WEEKNUM(CF[[#This Row],[Fecha]],2)</f>
        <v>14</v>
      </c>
      <c r="AJ1893" s="25">
        <v>43922</v>
      </c>
      <c r="AK1893" t="s">
        <v>116</v>
      </c>
      <c r="AL1893" t="s">
        <v>98</v>
      </c>
      <c r="AM1893" t="s">
        <v>128</v>
      </c>
      <c r="AN1893">
        <v>20</v>
      </c>
      <c r="AO1893">
        <v>120406.81</v>
      </c>
    </row>
    <row r="1894" spans="33:41" x14ac:dyDescent="0.25">
      <c r="AG1894">
        <f>YEAR(CF[[#This Row],[Fecha]])</f>
        <v>2020</v>
      </c>
      <c r="AH1894">
        <f>MONTH(CF[[#This Row],[Fecha]])</f>
        <v>5</v>
      </c>
      <c r="AI1894">
        <f>WEEKNUM(CF[[#This Row],[Fecha]],2)</f>
        <v>18</v>
      </c>
      <c r="AJ1894" s="25">
        <v>43952</v>
      </c>
      <c r="AK1894" t="s">
        <v>116</v>
      </c>
      <c r="AL1894" t="s">
        <v>98</v>
      </c>
      <c r="AM1894" t="s">
        <v>128</v>
      </c>
      <c r="AN1894">
        <v>24</v>
      </c>
      <c r="AO1894">
        <v>153902.96</v>
      </c>
    </row>
    <row r="1895" spans="33:41" x14ac:dyDescent="0.25">
      <c r="AG1895">
        <f>YEAR(CF[[#This Row],[Fecha]])</f>
        <v>2020</v>
      </c>
      <c r="AH1895">
        <f>MONTH(CF[[#This Row],[Fecha]])</f>
        <v>6</v>
      </c>
      <c r="AI1895">
        <f>WEEKNUM(CF[[#This Row],[Fecha]],2)</f>
        <v>23</v>
      </c>
      <c r="AJ1895" s="25">
        <v>43983</v>
      </c>
      <c r="AK1895" t="s">
        <v>116</v>
      </c>
      <c r="AL1895" t="s">
        <v>98</v>
      </c>
      <c r="AM1895" t="s">
        <v>128</v>
      </c>
      <c r="AN1895">
        <v>51</v>
      </c>
      <c r="AO1895">
        <v>2661688.2999999993</v>
      </c>
    </row>
    <row r="1896" spans="33:41" x14ac:dyDescent="0.25">
      <c r="AG1896">
        <f>YEAR(CF[[#This Row],[Fecha]])</f>
        <v>2020</v>
      </c>
      <c r="AH1896">
        <f>MONTH(CF[[#This Row],[Fecha]])</f>
        <v>7</v>
      </c>
      <c r="AI1896">
        <f>WEEKNUM(CF[[#This Row],[Fecha]],2)</f>
        <v>27</v>
      </c>
      <c r="AJ1896" s="25">
        <v>44013</v>
      </c>
      <c r="AK1896" t="s">
        <v>116</v>
      </c>
      <c r="AL1896" t="s">
        <v>98</v>
      </c>
      <c r="AM1896" t="s">
        <v>128</v>
      </c>
      <c r="AN1896">
        <v>18</v>
      </c>
      <c r="AO1896">
        <v>115020.18</v>
      </c>
    </row>
    <row r="1897" spans="33:41" x14ac:dyDescent="0.25">
      <c r="AG1897">
        <f>YEAR(CF[[#This Row],[Fecha]])</f>
        <v>2018</v>
      </c>
      <c r="AH1897">
        <f>MONTH(CF[[#This Row],[Fecha]])</f>
        <v>4</v>
      </c>
      <c r="AI1897">
        <f>WEEKNUM(CF[[#This Row],[Fecha]],2)</f>
        <v>13</v>
      </c>
      <c r="AJ1897" s="25">
        <v>43191</v>
      </c>
      <c r="AK1897" t="s">
        <v>116</v>
      </c>
      <c r="AL1897" t="s">
        <v>7</v>
      </c>
      <c r="AM1897" t="s">
        <v>128</v>
      </c>
      <c r="AN1897">
        <v>1</v>
      </c>
      <c r="AO1897">
        <v>5449.13</v>
      </c>
    </row>
    <row r="1898" spans="33:41" x14ac:dyDescent="0.25">
      <c r="AG1898">
        <f>YEAR(CF[[#This Row],[Fecha]])</f>
        <v>2018</v>
      </c>
      <c r="AH1898">
        <f>MONTH(CF[[#This Row],[Fecha]])</f>
        <v>2</v>
      </c>
      <c r="AI1898">
        <f>WEEKNUM(CF[[#This Row],[Fecha]],2)</f>
        <v>5</v>
      </c>
      <c r="AJ1898" s="25">
        <v>43132</v>
      </c>
      <c r="AK1898" t="s">
        <v>116</v>
      </c>
      <c r="AL1898" t="s">
        <v>8</v>
      </c>
      <c r="AM1898" t="s">
        <v>128</v>
      </c>
      <c r="AN1898">
        <v>53.04</v>
      </c>
      <c r="AO1898">
        <v>257143.16999999995</v>
      </c>
    </row>
    <row r="1899" spans="33:41" x14ac:dyDescent="0.25">
      <c r="AG1899">
        <f>YEAR(CF[[#This Row],[Fecha]])</f>
        <v>2018</v>
      </c>
      <c r="AH1899">
        <f>MONTH(CF[[#This Row],[Fecha]])</f>
        <v>5</v>
      </c>
      <c r="AI1899">
        <f>WEEKNUM(CF[[#This Row],[Fecha]],2)</f>
        <v>18</v>
      </c>
      <c r="AJ1899" s="25">
        <v>43221</v>
      </c>
      <c r="AK1899" t="s">
        <v>116</v>
      </c>
      <c r="AL1899" t="s">
        <v>8</v>
      </c>
      <c r="AM1899" t="s">
        <v>128</v>
      </c>
      <c r="AN1899">
        <v>44</v>
      </c>
      <c r="AO1899">
        <v>246021.75999999995</v>
      </c>
    </row>
    <row r="1900" spans="33:41" x14ac:dyDescent="0.25">
      <c r="AG1900">
        <f>YEAR(CF[[#This Row],[Fecha]])</f>
        <v>2018</v>
      </c>
      <c r="AH1900">
        <f>MONTH(CF[[#This Row],[Fecha]])</f>
        <v>6</v>
      </c>
      <c r="AI1900">
        <f>WEEKNUM(CF[[#This Row],[Fecha]],2)</f>
        <v>22</v>
      </c>
      <c r="AJ1900" s="25">
        <v>43252</v>
      </c>
      <c r="AK1900" t="s">
        <v>116</v>
      </c>
      <c r="AL1900" t="s">
        <v>8</v>
      </c>
      <c r="AM1900" t="s">
        <v>128</v>
      </c>
      <c r="AN1900">
        <v>41</v>
      </c>
      <c r="AO1900">
        <v>232985.02000000002</v>
      </c>
    </row>
    <row r="1901" spans="33:41" x14ac:dyDescent="0.25">
      <c r="AG1901">
        <f>YEAR(CF[[#This Row],[Fecha]])</f>
        <v>2018</v>
      </c>
      <c r="AH1901">
        <f>MONTH(CF[[#This Row],[Fecha]])</f>
        <v>9</v>
      </c>
      <c r="AI1901">
        <f>WEEKNUM(CF[[#This Row],[Fecha]],2)</f>
        <v>35</v>
      </c>
      <c r="AJ1901" s="25">
        <v>43344</v>
      </c>
      <c r="AK1901" t="s">
        <v>116</v>
      </c>
      <c r="AL1901" t="s">
        <v>8</v>
      </c>
      <c r="AM1901" t="s">
        <v>128</v>
      </c>
      <c r="AN1901">
        <v>65</v>
      </c>
      <c r="AO1901">
        <v>335390.34999999998</v>
      </c>
    </row>
    <row r="1902" spans="33:41" x14ac:dyDescent="0.25">
      <c r="AG1902">
        <f>YEAR(CF[[#This Row],[Fecha]])</f>
        <v>2018</v>
      </c>
      <c r="AH1902">
        <f>MONTH(CF[[#This Row],[Fecha]])</f>
        <v>12</v>
      </c>
      <c r="AI1902">
        <f>WEEKNUM(CF[[#This Row],[Fecha]],2)</f>
        <v>48</v>
      </c>
      <c r="AJ1902" s="25">
        <v>43435</v>
      </c>
      <c r="AK1902" t="s">
        <v>116</v>
      </c>
      <c r="AL1902" t="s">
        <v>8</v>
      </c>
      <c r="AM1902" t="s">
        <v>128</v>
      </c>
      <c r="AN1902">
        <v>72</v>
      </c>
      <c r="AO1902">
        <v>400770.98</v>
      </c>
    </row>
    <row r="1903" spans="33:41" x14ac:dyDescent="0.25">
      <c r="AG1903">
        <f>YEAR(CF[[#This Row],[Fecha]])</f>
        <v>2019</v>
      </c>
      <c r="AH1903">
        <f>MONTH(CF[[#This Row],[Fecha]])</f>
        <v>1</v>
      </c>
      <c r="AI1903">
        <f>WEEKNUM(CF[[#This Row],[Fecha]],2)</f>
        <v>1</v>
      </c>
      <c r="AJ1903" s="25">
        <v>43466</v>
      </c>
      <c r="AK1903" t="s">
        <v>116</v>
      </c>
      <c r="AL1903" t="s">
        <v>8</v>
      </c>
      <c r="AM1903" t="s">
        <v>128</v>
      </c>
      <c r="AN1903">
        <v>41</v>
      </c>
      <c r="AO1903">
        <v>224724.09</v>
      </c>
    </row>
    <row r="1904" spans="33:41" x14ac:dyDescent="0.25">
      <c r="AG1904">
        <f>YEAR(CF[[#This Row],[Fecha]])</f>
        <v>2019</v>
      </c>
      <c r="AH1904">
        <f>MONTH(CF[[#This Row],[Fecha]])</f>
        <v>4</v>
      </c>
      <c r="AI1904">
        <f>WEEKNUM(CF[[#This Row],[Fecha]],2)</f>
        <v>14</v>
      </c>
      <c r="AJ1904" s="25">
        <v>43556</v>
      </c>
      <c r="AK1904" t="s">
        <v>116</v>
      </c>
      <c r="AL1904" t="s">
        <v>8</v>
      </c>
      <c r="AM1904" t="s">
        <v>128</v>
      </c>
      <c r="AN1904">
        <v>58</v>
      </c>
      <c r="AO1904">
        <v>319485.51</v>
      </c>
    </row>
    <row r="1905" spans="33:41" x14ac:dyDescent="0.25">
      <c r="AG1905">
        <f>YEAR(CF[[#This Row],[Fecha]])</f>
        <v>2019</v>
      </c>
      <c r="AH1905">
        <f>MONTH(CF[[#This Row],[Fecha]])</f>
        <v>7</v>
      </c>
      <c r="AI1905">
        <f>WEEKNUM(CF[[#This Row],[Fecha]],2)</f>
        <v>27</v>
      </c>
      <c r="AJ1905" s="25">
        <v>43647</v>
      </c>
      <c r="AK1905" t="s">
        <v>116</v>
      </c>
      <c r="AL1905" t="s">
        <v>8</v>
      </c>
      <c r="AM1905" t="s">
        <v>128</v>
      </c>
      <c r="AN1905">
        <v>98</v>
      </c>
      <c r="AO1905">
        <v>529138.39</v>
      </c>
    </row>
    <row r="1906" spans="33:41" x14ac:dyDescent="0.25">
      <c r="AG1906">
        <f>YEAR(CF[[#This Row],[Fecha]])</f>
        <v>2019</v>
      </c>
      <c r="AH1906">
        <f>MONTH(CF[[#This Row],[Fecha]])</f>
        <v>8</v>
      </c>
      <c r="AI1906">
        <f>WEEKNUM(CF[[#This Row],[Fecha]],2)</f>
        <v>31</v>
      </c>
      <c r="AJ1906" s="25">
        <v>43678</v>
      </c>
      <c r="AK1906" t="s">
        <v>116</v>
      </c>
      <c r="AL1906" t="s">
        <v>8</v>
      </c>
      <c r="AM1906" t="s">
        <v>128</v>
      </c>
      <c r="AN1906">
        <v>45</v>
      </c>
      <c r="AO1906">
        <v>261401.43999999994</v>
      </c>
    </row>
    <row r="1907" spans="33:41" x14ac:dyDescent="0.25">
      <c r="AG1907">
        <f>YEAR(CF[[#This Row],[Fecha]])</f>
        <v>2019</v>
      </c>
      <c r="AH1907">
        <f>MONTH(CF[[#This Row],[Fecha]])</f>
        <v>11</v>
      </c>
      <c r="AI1907">
        <f>WEEKNUM(CF[[#This Row],[Fecha]],2)</f>
        <v>44</v>
      </c>
      <c r="AJ1907" s="25">
        <v>43770</v>
      </c>
      <c r="AK1907" t="s">
        <v>116</v>
      </c>
      <c r="AL1907" t="s">
        <v>8</v>
      </c>
      <c r="AM1907" t="s">
        <v>128</v>
      </c>
      <c r="AN1907">
        <v>68</v>
      </c>
      <c r="AO1907">
        <v>395098.24</v>
      </c>
    </row>
    <row r="1908" spans="33:41" x14ac:dyDescent="0.25">
      <c r="AG1908">
        <f>YEAR(CF[[#This Row],[Fecha]])</f>
        <v>2019</v>
      </c>
      <c r="AH1908">
        <f>MONTH(CF[[#This Row],[Fecha]])</f>
        <v>12</v>
      </c>
      <c r="AI1908">
        <f>WEEKNUM(CF[[#This Row],[Fecha]],2)</f>
        <v>48</v>
      </c>
      <c r="AJ1908" s="25">
        <v>43800</v>
      </c>
      <c r="AK1908" t="s">
        <v>116</v>
      </c>
      <c r="AL1908" t="s">
        <v>8</v>
      </c>
      <c r="AM1908" t="s">
        <v>128</v>
      </c>
      <c r="AN1908">
        <v>47</v>
      </c>
      <c r="AO1908">
        <v>262457.99999999994</v>
      </c>
    </row>
    <row r="1909" spans="33:41" x14ac:dyDescent="0.25">
      <c r="AG1909">
        <f>YEAR(CF[[#This Row],[Fecha]])</f>
        <v>2020</v>
      </c>
      <c r="AH1909">
        <f>MONTH(CF[[#This Row],[Fecha]])</f>
        <v>2</v>
      </c>
      <c r="AI1909">
        <f>WEEKNUM(CF[[#This Row],[Fecha]],2)</f>
        <v>5</v>
      </c>
      <c r="AJ1909" s="25">
        <v>43862</v>
      </c>
      <c r="AK1909" t="s">
        <v>116</v>
      </c>
      <c r="AL1909" t="s">
        <v>8</v>
      </c>
      <c r="AM1909" t="s">
        <v>128</v>
      </c>
      <c r="AN1909">
        <v>62</v>
      </c>
      <c r="AO1909">
        <v>343105.80000000005</v>
      </c>
    </row>
    <row r="1910" spans="33:41" x14ac:dyDescent="0.25">
      <c r="AG1910">
        <f>YEAR(CF[[#This Row],[Fecha]])</f>
        <v>2020</v>
      </c>
      <c r="AH1910">
        <f>MONTH(CF[[#This Row],[Fecha]])</f>
        <v>3</v>
      </c>
      <c r="AI1910">
        <f>WEEKNUM(CF[[#This Row],[Fecha]],2)</f>
        <v>9</v>
      </c>
      <c r="AJ1910" s="25">
        <v>43891</v>
      </c>
      <c r="AK1910" t="s">
        <v>116</v>
      </c>
      <c r="AL1910" t="s">
        <v>8</v>
      </c>
      <c r="AM1910" t="s">
        <v>128</v>
      </c>
      <c r="AN1910">
        <v>63</v>
      </c>
      <c r="AO1910">
        <v>353052.34</v>
      </c>
    </row>
    <row r="1911" spans="33:41" x14ac:dyDescent="0.25">
      <c r="AG1911">
        <f>YEAR(CF[[#This Row],[Fecha]])</f>
        <v>2020</v>
      </c>
      <c r="AH1911">
        <f>MONTH(CF[[#This Row],[Fecha]])</f>
        <v>6</v>
      </c>
      <c r="AI1911">
        <f>WEEKNUM(CF[[#This Row],[Fecha]],2)</f>
        <v>23</v>
      </c>
      <c r="AJ1911" s="25">
        <v>43983</v>
      </c>
      <c r="AK1911" t="s">
        <v>116</v>
      </c>
      <c r="AL1911" t="s">
        <v>8</v>
      </c>
      <c r="AM1911" t="s">
        <v>128</v>
      </c>
      <c r="AN1911">
        <v>114</v>
      </c>
      <c r="AO1911">
        <v>5693166.0199999996</v>
      </c>
    </row>
    <row r="1912" spans="33:41" x14ac:dyDescent="0.25">
      <c r="AG1912">
        <f>YEAR(CF[[#This Row],[Fecha]])</f>
        <v>2020</v>
      </c>
      <c r="AH1912">
        <f>MONTH(CF[[#This Row],[Fecha]])</f>
        <v>9</v>
      </c>
      <c r="AI1912">
        <f>WEEKNUM(CF[[#This Row],[Fecha]],2)</f>
        <v>36</v>
      </c>
      <c r="AJ1912" s="25">
        <v>44075</v>
      </c>
      <c r="AK1912" t="s">
        <v>116</v>
      </c>
      <c r="AL1912" t="s">
        <v>8</v>
      </c>
      <c r="AM1912" t="s">
        <v>128</v>
      </c>
      <c r="AN1912">
        <v>80</v>
      </c>
      <c r="AO1912">
        <v>504228.02</v>
      </c>
    </row>
    <row r="1913" spans="33:41" x14ac:dyDescent="0.25">
      <c r="AG1913">
        <f>YEAR(CF[[#This Row],[Fecha]])</f>
        <v>2020</v>
      </c>
      <c r="AH1913">
        <f>MONTH(CF[[#This Row],[Fecha]])</f>
        <v>10</v>
      </c>
      <c r="AI1913">
        <f>WEEKNUM(CF[[#This Row],[Fecha]],2)</f>
        <v>40</v>
      </c>
      <c r="AJ1913" s="25">
        <v>44105</v>
      </c>
      <c r="AK1913" t="s">
        <v>116</v>
      </c>
      <c r="AL1913" t="s">
        <v>8</v>
      </c>
      <c r="AM1913" t="s">
        <v>128</v>
      </c>
      <c r="AN1913">
        <v>73</v>
      </c>
      <c r="AO1913">
        <v>464124.93000000005</v>
      </c>
    </row>
    <row r="1914" spans="33:41" x14ac:dyDescent="0.25">
      <c r="AG1914">
        <f>YEAR(CF[[#This Row],[Fecha]])</f>
        <v>2018</v>
      </c>
      <c r="AH1914">
        <f>MONTH(CF[[#This Row],[Fecha]])</f>
        <v>3</v>
      </c>
      <c r="AI1914">
        <f>WEEKNUM(CF[[#This Row],[Fecha]],2)</f>
        <v>9</v>
      </c>
      <c r="AJ1914" s="25">
        <v>43160</v>
      </c>
      <c r="AK1914" t="s">
        <v>116</v>
      </c>
      <c r="AL1914" t="s">
        <v>8</v>
      </c>
      <c r="AM1914" t="s">
        <v>128</v>
      </c>
      <c r="AN1914">
        <v>57</v>
      </c>
      <c r="AO1914">
        <v>289391.3</v>
      </c>
    </row>
    <row r="1915" spans="33:41" x14ac:dyDescent="0.25">
      <c r="AG1915">
        <f>YEAR(CF[[#This Row],[Fecha]])</f>
        <v>2018</v>
      </c>
      <c r="AH1915">
        <f>MONTH(CF[[#This Row],[Fecha]])</f>
        <v>7</v>
      </c>
      <c r="AI1915">
        <f>WEEKNUM(CF[[#This Row],[Fecha]],2)</f>
        <v>26</v>
      </c>
      <c r="AJ1915" s="25">
        <v>43282</v>
      </c>
      <c r="AK1915" t="s">
        <v>116</v>
      </c>
      <c r="AL1915" t="s">
        <v>8</v>
      </c>
      <c r="AM1915" t="s">
        <v>128</v>
      </c>
      <c r="AN1915">
        <v>94</v>
      </c>
      <c r="AO1915">
        <v>503143.8</v>
      </c>
    </row>
    <row r="1916" spans="33:41" x14ac:dyDescent="0.25">
      <c r="AG1916">
        <f>YEAR(CF[[#This Row],[Fecha]])</f>
        <v>2018</v>
      </c>
      <c r="AH1916">
        <f>MONTH(CF[[#This Row],[Fecha]])</f>
        <v>8</v>
      </c>
      <c r="AI1916">
        <f>WEEKNUM(CF[[#This Row],[Fecha]],2)</f>
        <v>31</v>
      </c>
      <c r="AJ1916" s="25">
        <v>43313</v>
      </c>
      <c r="AK1916" t="s">
        <v>116</v>
      </c>
      <c r="AL1916" t="s">
        <v>8</v>
      </c>
      <c r="AM1916" t="s">
        <v>128</v>
      </c>
      <c r="AN1916">
        <v>52</v>
      </c>
      <c r="AO1916">
        <v>274216.42</v>
      </c>
    </row>
    <row r="1917" spans="33:41" x14ac:dyDescent="0.25">
      <c r="AG1917">
        <f>YEAR(CF[[#This Row],[Fecha]])</f>
        <v>2018</v>
      </c>
      <c r="AH1917">
        <f>MONTH(CF[[#This Row],[Fecha]])</f>
        <v>10</v>
      </c>
      <c r="AI1917">
        <f>WEEKNUM(CF[[#This Row],[Fecha]],2)</f>
        <v>40</v>
      </c>
      <c r="AJ1917" s="25">
        <v>43374</v>
      </c>
      <c r="AK1917" t="s">
        <v>116</v>
      </c>
      <c r="AL1917" t="s">
        <v>8</v>
      </c>
      <c r="AM1917" t="s">
        <v>128</v>
      </c>
      <c r="AN1917">
        <v>56</v>
      </c>
      <c r="AO1917">
        <v>283018.55999999994</v>
      </c>
    </row>
    <row r="1918" spans="33:41" x14ac:dyDescent="0.25">
      <c r="AG1918">
        <f>YEAR(CF[[#This Row],[Fecha]])</f>
        <v>2020</v>
      </c>
      <c r="AH1918">
        <f>MONTH(CF[[#This Row],[Fecha]])</f>
        <v>7</v>
      </c>
      <c r="AI1918">
        <f>WEEKNUM(CF[[#This Row],[Fecha]],2)</f>
        <v>27</v>
      </c>
      <c r="AJ1918" s="25">
        <v>44013</v>
      </c>
      <c r="AK1918" t="s">
        <v>116</v>
      </c>
      <c r="AL1918" t="s">
        <v>8</v>
      </c>
      <c r="AM1918" t="s">
        <v>128</v>
      </c>
      <c r="AN1918">
        <v>42</v>
      </c>
      <c r="AO1918">
        <v>268144.22000000003</v>
      </c>
    </row>
    <row r="1919" spans="33:41" x14ac:dyDescent="0.25">
      <c r="AG1919">
        <f>YEAR(CF[[#This Row],[Fecha]])</f>
        <v>2019</v>
      </c>
      <c r="AH1919">
        <f>MONTH(CF[[#This Row],[Fecha]])</f>
        <v>5</v>
      </c>
      <c r="AI1919">
        <f>WEEKNUM(CF[[#This Row],[Fecha]],2)</f>
        <v>18</v>
      </c>
      <c r="AJ1919" s="25">
        <v>43586</v>
      </c>
      <c r="AK1919" t="s">
        <v>116</v>
      </c>
      <c r="AL1919" t="s">
        <v>8</v>
      </c>
      <c r="AM1919" t="s">
        <v>128</v>
      </c>
      <c r="AN1919">
        <v>30</v>
      </c>
      <c r="AO1919">
        <v>181398.75999999998</v>
      </c>
    </row>
    <row r="1920" spans="33:41" x14ac:dyDescent="0.25">
      <c r="AG1920">
        <f>YEAR(CF[[#This Row],[Fecha]])</f>
        <v>2019</v>
      </c>
      <c r="AH1920">
        <f>MONTH(CF[[#This Row],[Fecha]])</f>
        <v>9</v>
      </c>
      <c r="AI1920">
        <f>WEEKNUM(CF[[#This Row],[Fecha]],2)</f>
        <v>35</v>
      </c>
      <c r="AJ1920" s="25">
        <v>43709</v>
      </c>
      <c r="AK1920" t="s">
        <v>116</v>
      </c>
      <c r="AL1920" t="s">
        <v>8</v>
      </c>
      <c r="AM1920" t="s">
        <v>128</v>
      </c>
      <c r="AN1920">
        <v>46</v>
      </c>
      <c r="AO1920">
        <v>264682.11</v>
      </c>
    </row>
    <row r="1921" spans="33:41" x14ac:dyDescent="0.25">
      <c r="AG1921">
        <f>YEAR(CF[[#This Row],[Fecha]])</f>
        <v>2020</v>
      </c>
      <c r="AH1921">
        <f>MONTH(CF[[#This Row],[Fecha]])</f>
        <v>4</v>
      </c>
      <c r="AI1921">
        <f>WEEKNUM(CF[[#This Row],[Fecha]],2)</f>
        <v>14</v>
      </c>
      <c r="AJ1921" s="25">
        <v>43922</v>
      </c>
      <c r="AK1921" t="s">
        <v>116</v>
      </c>
      <c r="AL1921" t="s">
        <v>8</v>
      </c>
      <c r="AM1921" t="s">
        <v>128</v>
      </c>
      <c r="AN1921">
        <v>68</v>
      </c>
      <c r="AO1921">
        <v>395062.51</v>
      </c>
    </row>
    <row r="1922" spans="33:41" x14ac:dyDescent="0.25">
      <c r="AG1922">
        <f>YEAR(CF[[#This Row],[Fecha]])</f>
        <v>2018</v>
      </c>
      <c r="AH1922">
        <f>MONTH(CF[[#This Row],[Fecha]])</f>
        <v>1</v>
      </c>
      <c r="AI1922">
        <f>WEEKNUM(CF[[#This Row],[Fecha]],2)</f>
        <v>1</v>
      </c>
      <c r="AJ1922" s="25">
        <v>43101</v>
      </c>
      <c r="AK1922" t="s">
        <v>116</v>
      </c>
      <c r="AL1922" t="s">
        <v>8</v>
      </c>
      <c r="AM1922" t="s">
        <v>128</v>
      </c>
      <c r="AN1922">
        <v>39</v>
      </c>
      <c r="AO1922">
        <v>183758.21</v>
      </c>
    </row>
    <row r="1923" spans="33:41" x14ac:dyDescent="0.25">
      <c r="AG1923">
        <f>YEAR(CF[[#This Row],[Fecha]])</f>
        <v>2018</v>
      </c>
      <c r="AH1923">
        <f>MONTH(CF[[#This Row],[Fecha]])</f>
        <v>4</v>
      </c>
      <c r="AI1923">
        <f>WEEKNUM(CF[[#This Row],[Fecha]],2)</f>
        <v>13</v>
      </c>
      <c r="AJ1923" s="25">
        <v>43191</v>
      </c>
      <c r="AK1923" t="s">
        <v>116</v>
      </c>
      <c r="AL1923" t="s">
        <v>8</v>
      </c>
      <c r="AM1923" t="s">
        <v>128</v>
      </c>
      <c r="AN1923">
        <v>65</v>
      </c>
      <c r="AO1923">
        <v>348363.91999999993</v>
      </c>
    </row>
    <row r="1924" spans="33:41" x14ac:dyDescent="0.25">
      <c r="AG1924">
        <f>YEAR(CF[[#This Row],[Fecha]])</f>
        <v>2018</v>
      </c>
      <c r="AH1924">
        <f>MONTH(CF[[#This Row],[Fecha]])</f>
        <v>11</v>
      </c>
      <c r="AI1924">
        <f>WEEKNUM(CF[[#This Row],[Fecha]],2)</f>
        <v>44</v>
      </c>
      <c r="AJ1924" s="25">
        <v>43405</v>
      </c>
      <c r="AK1924" t="s">
        <v>116</v>
      </c>
      <c r="AL1924" t="s">
        <v>8</v>
      </c>
      <c r="AM1924" t="s">
        <v>128</v>
      </c>
      <c r="AN1924">
        <v>76</v>
      </c>
      <c r="AO1924">
        <v>406721.47000000003</v>
      </c>
    </row>
    <row r="1925" spans="33:41" x14ac:dyDescent="0.25">
      <c r="AG1925">
        <f>YEAR(CF[[#This Row],[Fecha]])</f>
        <v>2019</v>
      </c>
      <c r="AH1925">
        <f>MONTH(CF[[#This Row],[Fecha]])</f>
        <v>3</v>
      </c>
      <c r="AI1925">
        <f>WEEKNUM(CF[[#This Row],[Fecha]],2)</f>
        <v>9</v>
      </c>
      <c r="AJ1925" s="25">
        <v>43525</v>
      </c>
      <c r="AK1925" t="s">
        <v>116</v>
      </c>
      <c r="AL1925" t="s">
        <v>8</v>
      </c>
      <c r="AM1925" t="s">
        <v>128</v>
      </c>
      <c r="AN1925">
        <v>47</v>
      </c>
      <c r="AO1925">
        <v>253055.53999999998</v>
      </c>
    </row>
    <row r="1926" spans="33:41" x14ac:dyDescent="0.25">
      <c r="AG1926">
        <f>YEAR(CF[[#This Row],[Fecha]])</f>
        <v>2019</v>
      </c>
      <c r="AH1926">
        <f>MONTH(CF[[#This Row],[Fecha]])</f>
        <v>10</v>
      </c>
      <c r="AI1926">
        <f>WEEKNUM(CF[[#This Row],[Fecha]],2)</f>
        <v>40</v>
      </c>
      <c r="AJ1926" s="25">
        <v>43739</v>
      </c>
      <c r="AK1926" t="s">
        <v>116</v>
      </c>
      <c r="AL1926" t="s">
        <v>8</v>
      </c>
      <c r="AM1926" t="s">
        <v>128</v>
      </c>
      <c r="AN1926">
        <v>86</v>
      </c>
      <c r="AO1926">
        <v>481738.61</v>
      </c>
    </row>
    <row r="1927" spans="33:41" x14ac:dyDescent="0.25">
      <c r="AG1927">
        <f>YEAR(CF[[#This Row],[Fecha]])</f>
        <v>2020</v>
      </c>
      <c r="AH1927">
        <f>MONTH(CF[[#This Row],[Fecha]])</f>
        <v>1</v>
      </c>
      <c r="AI1927">
        <f>WEEKNUM(CF[[#This Row],[Fecha]],2)</f>
        <v>1</v>
      </c>
      <c r="AJ1927" s="25">
        <v>43831</v>
      </c>
      <c r="AK1927" t="s">
        <v>116</v>
      </c>
      <c r="AL1927" t="s">
        <v>8</v>
      </c>
      <c r="AM1927" t="s">
        <v>128</v>
      </c>
      <c r="AN1927">
        <v>87</v>
      </c>
      <c r="AO1927">
        <v>484529.08</v>
      </c>
    </row>
    <row r="1928" spans="33:41" x14ac:dyDescent="0.25">
      <c r="AG1928">
        <f>YEAR(CF[[#This Row],[Fecha]])</f>
        <v>2020</v>
      </c>
      <c r="AH1928">
        <f>MONTH(CF[[#This Row],[Fecha]])</f>
        <v>5</v>
      </c>
      <c r="AI1928">
        <f>WEEKNUM(CF[[#This Row],[Fecha]],2)</f>
        <v>18</v>
      </c>
      <c r="AJ1928" s="25">
        <v>43952</v>
      </c>
      <c r="AK1928" t="s">
        <v>116</v>
      </c>
      <c r="AL1928" t="s">
        <v>8</v>
      </c>
      <c r="AM1928" t="s">
        <v>128</v>
      </c>
      <c r="AN1928">
        <v>77</v>
      </c>
      <c r="AO1928">
        <v>493787.05</v>
      </c>
    </row>
    <row r="1929" spans="33:41" x14ac:dyDescent="0.25">
      <c r="AG1929">
        <f>YEAR(CF[[#This Row],[Fecha]])</f>
        <v>2020</v>
      </c>
      <c r="AH1929">
        <f>MONTH(CF[[#This Row],[Fecha]])</f>
        <v>8</v>
      </c>
      <c r="AI1929">
        <f>WEEKNUM(CF[[#This Row],[Fecha]],2)</f>
        <v>31</v>
      </c>
      <c r="AJ1929" s="25">
        <v>44044</v>
      </c>
      <c r="AK1929" t="s">
        <v>116</v>
      </c>
      <c r="AL1929" t="s">
        <v>8</v>
      </c>
      <c r="AM1929" t="s">
        <v>128</v>
      </c>
      <c r="AN1929">
        <v>61</v>
      </c>
      <c r="AO1929">
        <v>387077.84</v>
      </c>
    </row>
    <row r="1930" spans="33:41" x14ac:dyDescent="0.25">
      <c r="AG1930">
        <f>YEAR(CF[[#This Row],[Fecha]])</f>
        <v>2020</v>
      </c>
      <c r="AH1930">
        <f>MONTH(CF[[#This Row],[Fecha]])</f>
        <v>12</v>
      </c>
      <c r="AI1930">
        <f>WEEKNUM(CF[[#This Row],[Fecha]],2)</f>
        <v>49</v>
      </c>
      <c r="AJ1930" s="25">
        <v>44166</v>
      </c>
      <c r="AK1930" t="s">
        <v>116</v>
      </c>
      <c r="AL1930" t="s">
        <v>8</v>
      </c>
      <c r="AM1930" t="s">
        <v>128</v>
      </c>
      <c r="AN1930">
        <v>91</v>
      </c>
      <c r="AO1930">
        <v>605845.6399999999</v>
      </c>
    </row>
    <row r="1931" spans="33:41" x14ac:dyDescent="0.25">
      <c r="AG1931">
        <f>YEAR(CF[[#This Row],[Fecha]])</f>
        <v>2019</v>
      </c>
      <c r="AH1931">
        <f>MONTH(CF[[#This Row],[Fecha]])</f>
        <v>2</v>
      </c>
      <c r="AI1931">
        <f>WEEKNUM(CF[[#This Row],[Fecha]],2)</f>
        <v>5</v>
      </c>
      <c r="AJ1931" s="25">
        <v>43497</v>
      </c>
      <c r="AK1931" t="s">
        <v>116</v>
      </c>
      <c r="AL1931" t="s">
        <v>8</v>
      </c>
      <c r="AM1931" t="s">
        <v>128</v>
      </c>
      <c r="AN1931">
        <v>54</v>
      </c>
      <c r="AO1931">
        <v>290459.43</v>
      </c>
    </row>
    <row r="1932" spans="33:41" x14ac:dyDescent="0.25">
      <c r="AG1932">
        <f>YEAR(CF[[#This Row],[Fecha]])</f>
        <v>2019</v>
      </c>
      <c r="AH1932">
        <f>MONTH(CF[[#This Row],[Fecha]])</f>
        <v>6</v>
      </c>
      <c r="AI1932">
        <f>WEEKNUM(CF[[#This Row],[Fecha]],2)</f>
        <v>22</v>
      </c>
      <c r="AJ1932" s="25">
        <v>43617</v>
      </c>
      <c r="AK1932" t="s">
        <v>116</v>
      </c>
      <c r="AL1932" t="s">
        <v>8</v>
      </c>
      <c r="AM1932" t="s">
        <v>128</v>
      </c>
      <c r="AN1932">
        <v>74</v>
      </c>
      <c r="AO1932">
        <v>392483.27999999997</v>
      </c>
    </row>
    <row r="1933" spans="33:41" x14ac:dyDescent="0.25">
      <c r="AG1933">
        <f>YEAR(CF[[#This Row],[Fecha]])</f>
        <v>2020</v>
      </c>
      <c r="AH1933">
        <f>MONTH(CF[[#This Row],[Fecha]])</f>
        <v>11</v>
      </c>
      <c r="AI1933">
        <f>WEEKNUM(CF[[#This Row],[Fecha]],2)</f>
        <v>44</v>
      </c>
      <c r="AJ1933" s="25">
        <v>44136</v>
      </c>
      <c r="AK1933" t="s">
        <v>116</v>
      </c>
      <c r="AL1933" t="s">
        <v>8</v>
      </c>
      <c r="AM1933" t="s">
        <v>128</v>
      </c>
      <c r="AN1933">
        <v>45</v>
      </c>
      <c r="AO1933">
        <v>294246.59000000003</v>
      </c>
    </row>
    <row r="1934" spans="33:41" x14ac:dyDescent="0.25">
      <c r="AG1934">
        <f>YEAR(CF[[#This Row],[Fecha]])</f>
        <v>2020</v>
      </c>
      <c r="AH1934">
        <f>MONTH(CF[[#This Row],[Fecha]])</f>
        <v>8</v>
      </c>
      <c r="AI1934">
        <f>WEEKNUM(CF[[#This Row],[Fecha]],2)</f>
        <v>31</v>
      </c>
      <c r="AJ1934" s="25">
        <v>44044</v>
      </c>
      <c r="AK1934" t="s">
        <v>116</v>
      </c>
      <c r="AL1934" t="s">
        <v>9</v>
      </c>
      <c r="AM1934" t="s">
        <v>128</v>
      </c>
      <c r="AN1934">
        <v>26</v>
      </c>
      <c r="AO1934">
        <v>164803.64000000001</v>
      </c>
    </row>
    <row r="1935" spans="33:41" x14ac:dyDescent="0.25">
      <c r="AG1935">
        <f>YEAR(CF[[#This Row],[Fecha]])</f>
        <v>2020</v>
      </c>
      <c r="AH1935">
        <f>MONTH(CF[[#This Row],[Fecha]])</f>
        <v>9</v>
      </c>
      <c r="AI1935">
        <f>WEEKNUM(CF[[#This Row],[Fecha]],2)</f>
        <v>36</v>
      </c>
      <c r="AJ1935" s="25">
        <v>44075</v>
      </c>
      <c r="AK1935" t="s">
        <v>116</v>
      </c>
      <c r="AL1935" t="s">
        <v>9</v>
      </c>
      <c r="AM1935" t="s">
        <v>128</v>
      </c>
      <c r="AN1935">
        <v>39</v>
      </c>
      <c r="AO1935">
        <v>245772.46</v>
      </c>
    </row>
    <row r="1936" spans="33:41" x14ac:dyDescent="0.25">
      <c r="AG1936">
        <f>YEAR(CF[[#This Row],[Fecha]])</f>
        <v>2020</v>
      </c>
      <c r="AH1936">
        <f>MONTH(CF[[#This Row],[Fecha]])</f>
        <v>11</v>
      </c>
      <c r="AI1936">
        <f>WEEKNUM(CF[[#This Row],[Fecha]],2)</f>
        <v>44</v>
      </c>
      <c r="AJ1936" s="25">
        <v>44136</v>
      </c>
      <c r="AK1936" t="s">
        <v>116</v>
      </c>
      <c r="AL1936" t="s">
        <v>9</v>
      </c>
      <c r="AM1936" t="s">
        <v>128</v>
      </c>
      <c r="AN1936">
        <v>35</v>
      </c>
      <c r="AO1936">
        <v>228825.38999999998</v>
      </c>
    </row>
    <row r="1937" spans="33:41" x14ac:dyDescent="0.25">
      <c r="AG1937">
        <f>YEAR(CF[[#This Row],[Fecha]])</f>
        <v>2020</v>
      </c>
      <c r="AH1937">
        <f>MONTH(CF[[#This Row],[Fecha]])</f>
        <v>12</v>
      </c>
      <c r="AI1937">
        <f>WEEKNUM(CF[[#This Row],[Fecha]],2)</f>
        <v>49</v>
      </c>
      <c r="AJ1937" s="25">
        <v>44166</v>
      </c>
      <c r="AK1937" t="s">
        <v>116</v>
      </c>
      <c r="AL1937" t="s">
        <v>9</v>
      </c>
      <c r="AM1937" t="s">
        <v>128</v>
      </c>
      <c r="AN1937">
        <v>25</v>
      </c>
      <c r="AO1937">
        <v>167237.21</v>
      </c>
    </row>
    <row r="1938" spans="33:41" x14ac:dyDescent="0.25">
      <c r="AG1938">
        <f>YEAR(CF[[#This Row],[Fecha]])</f>
        <v>2018</v>
      </c>
      <c r="AH1938">
        <f>MONTH(CF[[#This Row],[Fecha]])</f>
        <v>1</v>
      </c>
      <c r="AI1938">
        <f>WEEKNUM(CF[[#This Row],[Fecha]],2)</f>
        <v>1</v>
      </c>
      <c r="AJ1938" s="25">
        <v>43101</v>
      </c>
      <c r="AK1938" t="s">
        <v>117</v>
      </c>
      <c r="AL1938" t="s">
        <v>88</v>
      </c>
      <c r="AM1938" t="s">
        <v>128</v>
      </c>
      <c r="AN1938">
        <v>1</v>
      </c>
      <c r="AO1938">
        <v>372.63</v>
      </c>
    </row>
    <row r="1939" spans="33:41" x14ac:dyDescent="0.25">
      <c r="AG1939">
        <f>YEAR(CF[[#This Row],[Fecha]])</f>
        <v>2018</v>
      </c>
      <c r="AH1939">
        <f>MONTH(CF[[#This Row],[Fecha]])</f>
        <v>2</v>
      </c>
      <c r="AI1939">
        <f>WEEKNUM(CF[[#This Row],[Fecha]],2)</f>
        <v>5</v>
      </c>
      <c r="AJ1939" s="25">
        <v>43132</v>
      </c>
      <c r="AK1939" t="s">
        <v>117</v>
      </c>
      <c r="AL1939" t="s">
        <v>88</v>
      </c>
      <c r="AM1939" t="s">
        <v>128</v>
      </c>
      <c r="AN1939">
        <v>1</v>
      </c>
      <c r="AO1939">
        <v>372.63</v>
      </c>
    </row>
    <row r="1940" spans="33:41" x14ac:dyDescent="0.25">
      <c r="AG1940">
        <f>YEAR(CF[[#This Row],[Fecha]])</f>
        <v>2018</v>
      </c>
      <c r="AH1940">
        <f>MONTH(CF[[#This Row],[Fecha]])</f>
        <v>3</v>
      </c>
      <c r="AI1940">
        <f>WEEKNUM(CF[[#This Row],[Fecha]],2)</f>
        <v>9</v>
      </c>
      <c r="AJ1940" s="25">
        <v>43160</v>
      </c>
      <c r="AK1940" t="s">
        <v>117</v>
      </c>
      <c r="AL1940" t="s">
        <v>88</v>
      </c>
      <c r="AM1940" t="s">
        <v>128</v>
      </c>
      <c r="AN1940">
        <v>2</v>
      </c>
      <c r="AO1940">
        <v>366.52</v>
      </c>
    </row>
    <row r="1941" spans="33:41" x14ac:dyDescent="0.25">
      <c r="AG1941">
        <f>YEAR(CF[[#This Row],[Fecha]])</f>
        <v>2018</v>
      </c>
      <c r="AH1941">
        <f>MONTH(CF[[#This Row],[Fecha]])</f>
        <v>4</v>
      </c>
      <c r="AI1941">
        <f>WEEKNUM(CF[[#This Row],[Fecha]],2)</f>
        <v>13</v>
      </c>
      <c r="AJ1941" s="25">
        <v>43191</v>
      </c>
      <c r="AK1941" t="s">
        <v>117</v>
      </c>
      <c r="AL1941" t="s">
        <v>88</v>
      </c>
      <c r="AM1941" t="s">
        <v>128</v>
      </c>
      <c r="AN1941">
        <v>2</v>
      </c>
      <c r="AO1941">
        <v>978.94</v>
      </c>
    </row>
    <row r="1942" spans="33:41" x14ac:dyDescent="0.25">
      <c r="AG1942">
        <f>YEAR(CF[[#This Row],[Fecha]])</f>
        <v>2018</v>
      </c>
      <c r="AH1942">
        <f>MONTH(CF[[#This Row],[Fecha]])</f>
        <v>5</v>
      </c>
      <c r="AI1942">
        <f>WEEKNUM(CF[[#This Row],[Fecha]],2)</f>
        <v>18</v>
      </c>
      <c r="AJ1942" s="25">
        <v>43221</v>
      </c>
      <c r="AK1942" t="s">
        <v>117</v>
      </c>
      <c r="AL1942" t="s">
        <v>88</v>
      </c>
      <c r="AM1942" t="s">
        <v>128</v>
      </c>
      <c r="AN1942">
        <v>2</v>
      </c>
      <c r="AO1942">
        <v>644.85</v>
      </c>
    </row>
    <row r="1943" spans="33:41" x14ac:dyDescent="0.25">
      <c r="AG1943">
        <f>YEAR(CF[[#This Row],[Fecha]])</f>
        <v>2018</v>
      </c>
      <c r="AH1943">
        <f>MONTH(CF[[#This Row],[Fecha]])</f>
        <v>6</v>
      </c>
      <c r="AI1943">
        <f>WEEKNUM(CF[[#This Row],[Fecha]],2)</f>
        <v>22</v>
      </c>
      <c r="AJ1943" s="25">
        <v>43252</v>
      </c>
      <c r="AK1943" t="s">
        <v>117</v>
      </c>
      <c r="AL1943" t="s">
        <v>88</v>
      </c>
      <c r="AM1943" t="s">
        <v>128</v>
      </c>
      <c r="AN1943">
        <v>4</v>
      </c>
      <c r="AO1943">
        <v>2825.0799999999995</v>
      </c>
    </row>
    <row r="1944" spans="33:41" x14ac:dyDescent="0.25">
      <c r="AG1944">
        <f>YEAR(CF[[#This Row],[Fecha]])</f>
        <v>2018</v>
      </c>
      <c r="AH1944">
        <f>MONTH(CF[[#This Row],[Fecha]])</f>
        <v>7</v>
      </c>
      <c r="AI1944">
        <f>WEEKNUM(CF[[#This Row],[Fecha]],2)</f>
        <v>26</v>
      </c>
      <c r="AJ1944" s="25">
        <v>43282</v>
      </c>
      <c r="AK1944" t="s">
        <v>117</v>
      </c>
      <c r="AL1944" t="s">
        <v>88</v>
      </c>
      <c r="AM1944" t="s">
        <v>128</v>
      </c>
      <c r="AN1944">
        <v>7.5</v>
      </c>
      <c r="AO1944">
        <v>3618.61</v>
      </c>
    </row>
    <row r="1945" spans="33:41" x14ac:dyDescent="0.25">
      <c r="AG1945">
        <f>YEAR(CF[[#This Row],[Fecha]])</f>
        <v>2018</v>
      </c>
      <c r="AH1945">
        <f>MONTH(CF[[#This Row],[Fecha]])</f>
        <v>8</v>
      </c>
      <c r="AI1945">
        <f>WEEKNUM(CF[[#This Row],[Fecha]],2)</f>
        <v>31</v>
      </c>
      <c r="AJ1945" s="25">
        <v>43313</v>
      </c>
      <c r="AK1945" t="s">
        <v>117</v>
      </c>
      <c r="AL1945" t="s">
        <v>88</v>
      </c>
      <c r="AM1945" t="s">
        <v>128</v>
      </c>
      <c r="AN1945">
        <v>9</v>
      </c>
      <c r="AO1945">
        <v>5134.13</v>
      </c>
    </row>
    <row r="1946" spans="33:41" x14ac:dyDescent="0.25">
      <c r="AG1946">
        <f>YEAR(CF[[#This Row],[Fecha]])</f>
        <v>2018</v>
      </c>
      <c r="AH1946">
        <f>MONTH(CF[[#This Row],[Fecha]])</f>
        <v>9</v>
      </c>
      <c r="AI1946">
        <f>WEEKNUM(CF[[#This Row],[Fecha]],2)</f>
        <v>35</v>
      </c>
      <c r="AJ1946" s="25">
        <v>43344</v>
      </c>
      <c r="AK1946" t="s">
        <v>117</v>
      </c>
      <c r="AL1946" t="s">
        <v>88</v>
      </c>
      <c r="AM1946" t="s">
        <v>128</v>
      </c>
      <c r="AN1946">
        <v>11</v>
      </c>
      <c r="AO1946">
        <v>6040.920000000001</v>
      </c>
    </row>
    <row r="1947" spans="33:41" x14ac:dyDescent="0.25">
      <c r="AG1947">
        <f>YEAR(CF[[#This Row],[Fecha]])</f>
        <v>2018</v>
      </c>
      <c r="AH1947">
        <f>MONTH(CF[[#This Row],[Fecha]])</f>
        <v>10</v>
      </c>
      <c r="AI1947">
        <f>WEEKNUM(CF[[#This Row],[Fecha]],2)</f>
        <v>40</v>
      </c>
      <c r="AJ1947" s="25">
        <v>43374</v>
      </c>
      <c r="AK1947" t="s">
        <v>117</v>
      </c>
      <c r="AL1947" t="s">
        <v>88</v>
      </c>
      <c r="AM1947" t="s">
        <v>128</v>
      </c>
      <c r="AN1947">
        <v>8</v>
      </c>
      <c r="AO1947">
        <v>3869.03</v>
      </c>
    </row>
    <row r="1948" spans="33:41" x14ac:dyDescent="0.25">
      <c r="AG1948">
        <f>YEAR(CF[[#This Row],[Fecha]])</f>
        <v>2018</v>
      </c>
      <c r="AH1948">
        <f>MONTH(CF[[#This Row],[Fecha]])</f>
        <v>11</v>
      </c>
      <c r="AI1948">
        <f>WEEKNUM(CF[[#This Row],[Fecha]],2)</f>
        <v>44</v>
      </c>
      <c r="AJ1948" s="25">
        <v>43405</v>
      </c>
      <c r="AK1948" t="s">
        <v>117</v>
      </c>
      <c r="AL1948" t="s">
        <v>88</v>
      </c>
      <c r="AM1948" t="s">
        <v>128</v>
      </c>
      <c r="AN1948">
        <v>2</v>
      </c>
      <c r="AO1948">
        <v>726.27</v>
      </c>
    </row>
    <row r="1949" spans="33:41" x14ac:dyDescent="0.25">
      <c r="AG1949">
        <f>YEAR(CF[[#This Row],[Fecha]])</f>
        <v>2018</v>
      </c>
      <c r="AH1949">
        <f>MONTH(CF[[#This Row],[Fecha]])</f>
        <v>12</v>
      </c>
      <c r="AI1949">
        <f>WEEKNUM(CF[[#This Row],[Fecha]],2)</f>
        <v>48</v>
      </c>
      <c r="AJ1949" s="25">
        <v>43435</v>
      </c>
      <c r="AK1949" t="s">
        <v>117</v>
      </c>
      <c r="AL1949" t="s">
        <v>88</v>
      </c>
      <c r="AM1949" t="s">
        <v>128</v>
      </c>
      <c r="AN1949">
        <v>8</v>
      </c>
      <c r="AO1949">
        <v>4125.09</v>
      </c>
    </row>
    <row r="1950" spans="33:41" x14ac:dyDescent="0.25">
      <c r="AG1950">
        <f>YEAR(CF[[#This Row],[Fecha]])</f>
        <v>2019</v>
      </c>
      <c r="AH1950">
        <f>MONTH(CF[[#This Row],[Fecha]])</f>
        <v>1</v>
      </c>
      <c r="AI1950">
        <f>WEEKNUM(CF[[#This Row],[Fecha]],2)</f>
        <v>1</v>
      </c>
      <c r="AJ1950" s="25">
        <v>43466</v>
      </c>
      <c r="AK1950" t="s">
        <v>117</v>
      </c>
      <c r="AL1950" t="s">
        <v>88</v>
      </c>
      <c r="AM1950" t="s">
        <v>128</v>
      </c>
      <c r="AN1950">
        <v>3</v>
      </c>
      <c r="AO1950">
        <v>5541.14</v>
      </c>
    </row>
    <row r="1951" spans="33:41" x14ac:dyDescent="0.25">
      <c r="AG1951">
        <f>YEAR(CF[[#This Row],[Fecha]])</f>
        <v>2019</v>
      </c>
      <c r="AH1951">
        <f>MONTH(CF[[#This Row],[Fecha]])</f>
        <v>2</v>
      </c>
      <c r="AI1951">
        <f>WEEKNUM(CF[[#This Row],[Fecha]],2)</f>
        <v>5</v>
      </c>
      <c r="AJ1951" s="25">
        <v>43497</v>
      </c>
      <c r="AK1951" t="s">
        <v>117</v>
      </c>
      <c r="AL1951" t="s">
        <v>88</v>
      </c>
      <c r="AM1951" t="s">
        <v>128</v>
      </c>
      <c r="AN1951">
        <v>6</v>
      </c>
      <c r="AO1951">
        <v>13138.919999999998</v>
      </c>
    </row>
    <row r="1952" spans="33:41" x14ac:dyDescent="0.25">
      <c r="AG1952">
        <f>YEAR(CF[[#This Row],[Fecha]])</f>
        <v>2019</v>
      </c>
      <c r="AH1952">
        <f>MONTH(CF[[#This Row],[Fecha]])</f>
        <v>3</v>
      </c>
      <c r="AI1952">
        <f>WEEKNUM(CF[[#This Row],[Fecha]],2)</f>
        <v>9</v>
      </c>
      <c r="AJ1952" s="25">
        <v>43525</v>
      </c>
      <c r="AK1952" t="s">
        <v>117</v>
      </c>
      <c r="AL1952" t="s">
        <v>88</v>
      </c>
      <c r="AM1952" t="s">
        <v>128</v>
      </c>
      <c r="AN1952">
        <v>7</v>
      </c>
      <c r="AO1952">
        <v>11822.179999999998</v>
      </c>
    </row>
    <row r="1953" spans="33:41" x14ac:dyDescent="0.25">
      <c r="AG1953">
        <f>YEAR(CF[[#This Row],[Fecha]])</f>
        <v>2019</v>
      </c>
      <c r="AH1953">
        <f>MONTH(CF[[#This Row],[Fecha]])</f>
        <v>4</v>
      </c>
      <c r="AI1953">
        <f>WEEKNUM(CF[[#This Row],[Fecha]],2)</f>
        <v>14</v>
      </c>
      <c r="AJ1953" s="25">
        <v>43556</v>
      </c>
      <c r="AK1953" t="s">
        <v>117</v>
      </c>
      <c r="AL1953" t="s">
        <v>88</v>
      </c>
      <c r="AM1953" t="s">
        <v>128</v>
      </c>
      <c r="AN1953">
        <v>3</v>
      </c>
      <c r="AO1953">
        <v>9738.68</v>
      </c>
    </row>
    <row r="1954" spans="33:41" x14ac:dyDescent="0.25">
      <c r="AG1954">
        <f>YEAR(CF[[#This Row],[Fecha]])</f>
        <v>2019</v>
      </c>
      <c r="AH1954">
        <f>MONTH(CF[[#This Row],[Fecha]])</f>
        <v>5</v>
      </c>
      <c r="AI1954">
        <f>WEEKNUM(CF[[#This Row],[Fecha]],2)</f>
        <v>18</v>
      </c>
      <c r="AJ1954" s="25">
        <v>43586</v>
      </c>
      <c r="AK1954" t="s">
        <v>117</v>
      </c>
      <c r="AL1954" t="s">
        <v>88</v>
      </c>
      <c r="AM1954" t="s">
        <v>128</v>
      </c>
      <c r="AN1954">
        <v>3</v>
      </c>
      <c r="AO1954">
        <v>4190.7</v>
      </c>
    </row>
    <row r="1955" spans="33:41" x14ac:dyDescent="0.25">
      <c r="AG1955">
        <f>YEAR(CF[[#This Row],[Fecha]])</f>
        <v>2019</v>
      </c>
      <c r="AH1955">
        <f>MONTH(CF[[#This Row],[Fecha]])</f>
        <v>6</v>
      </c>
      <c r="AI1955">
        <f>WEEKNUM(CF[[#This Row],[Fecha]],2)</f>
        <v>22</v>
      </c>
      <c r="AJ1955" s="25">
        <v>43617</v>
      </c>
      <c r="AK1955" t="s">
        <v>117</v>
      </c>
      <c r="AL1955" t="s">
        <v>88</v>
      </c>
      <c r="AM1955" t="s">
        <v>128</v>
      </c>
      <c r="AN1955">
        <v>4</v>
      </c>
      <c r="AO1955">
        <v>3277.19</v>
      </c>
    </row>
    <row r="1956" spans="33:41" x14ac:dyDescent="0.25">
      <c r="AG1956">
        <f>YEAR(CF[[#This Row],[Fecha]])</f>
        <v>2019</v>
      </c>
      <c r="AH1956">
        <f>MONTH(CF[[#This Row],[Fecha]])</f>
        <v>7</v>
      </c>
      <c r="AI1956">
        <f>WEEKNUM(CF[[#This Row],[Fecha]],2)</f>
        <v>27</v>
      </c>
      <c r="AJ1956" s="25">
        <v>43647</v>
      </c>
      <c r="AK1956" t="s">
        <v>117</v>
      </c>
      <c r="AL1956" t="s">
        <v>88</v>
      </c>
      <c r="AM1956" t="s">
        <v>128</v>
      </c>
      <c r="AN1956">
        <v>5</v>
      </c>
      <c r="AO1956">
        <v>4055.13</v>
      </c>
    </row>
    <row r="1957" spans="33:41" x14ac:dyDescent="0.25">
      <c r="AG1957">
        <f>YEAR(CF[[#This Row],[Fecha]])</f>
        <v>2019</v>
      </c>
      <c r="AH1957">
        <f>MONTH(CF[[#This Row],[Fecha]])</f>
        <v>8</v>
      </c>
      <c r="AI1957">
        <f>WEEKNUM(CF[[#This Row],[Fecha]],2)</f>
        <v>31</v>
      </c>
      <c r="AJ1957" s="25">
        <v>43678</v>
      </c>
      <c r="AK1957" t="s">
        <v>117</v>
      </c>
      <c r="AL1957" t="s">
        <v>88</v>
      </c>
      <c r="AM1957" t="s">
        <v>128</v>
      </c>
      <c r="AN1957">
        <v>1</v>
      </c>
      <c r="AO1957">
        <v>359.18</v>
      </c>
    </row>
    <row r="1958" spans="33:41" x14ac:dyDescent="0.25">
      <c r="AG1958">
        <f>YEAR(CF[[#This Row],[Fecha]])</f>
        <v>2019</v>
      </c>
      <c r="AH1958">
        <f>MONTH(CF[[#This Row],[Fecha]])</f>
        <v>9</v>
      </c>
      <c r="AI1958">
        <f>WEEKNUM(CF[[#This Row],[Fecha]],2)</f>
        <v>35</v>
      </c>
      <c r="AJ1958" s="25">
        <v>43709</v>
      </c>
      <c r="AK1958" t="s">
        <v>117</v>
      </c>
      <c r="AL1958" t="s">
        <v>88</v>
      </c>
      <c r="AM1958" t="s">
        <v>128</v>
      </c>
      <c r="AN1958">
        <v>2</v>
      </c>
      <c r="AO1958">
        <v>491.13</v>
      </c>
    </row>
    <row r="1959" spans="33:41" x14ac:dyDescent="0.25">
      <c r="AG1959">
        <f>YEAR(CF[[#This Row],[Fecha]])</f>
        <v>2019</v>
      </c>
      <c r="AH1959">
        <f>MONTH(CF[[#This Row],[Fecha]])</f>
        <v>10</v>
      </c>
      <c r="AI1959">
        <f>WEEKNUM(CF[[#This Row],[Fecha]],2)</f>
        <v>40</v>
      </c>
      <c r="AJ1959" s="25">
        <v>43739</v>
      </c>
      <c r="AK1959" t="s">
        <v>117</v>
      </c>
      <c r="AL1959" t="s">
        <v>88</v>
      </c>
      <c r="AM1959" t="s">
        <v>128</v>
      </c>
      <c r="AN1959">
        <v>2</v>
      </c>
      <c r="AO1959">
        <v>149.72</v>
      </c>
    </row>
    <row r="1960" spans="33:41" x14ac:dyDescent="0.25">
      <c r="AG1960">
        <f>YEAR(CF[[#This Row],[Fecha]])</f>
        <v>2019</v>
      </c>
      <c r="AH1960">
        <f>MONTH(CF[[#This Row],[Fecha]])</f>
        <v>11</v>
      </c>
      <c r="AI1960">
        <f>WEEKNUM(CF[[#This Row],[Fecha]],2)</f>
        <v>44</v>
      </c>
      <c r="AJ1960" s="25">
        <v>43770</v>
      </c>
      <c r="AK1960" t="s">
        <v>117</v>
      </c>
      <c r="AL1960" t="s">
        <v>88</v>
      </c>
      <c r="AM1960" t="s">
        <v>128</v>
      </c>
      <c r="AN1960">
        <v>2</v>
      </c>
      <c r="AO1960">
        <v>221.93</v>
      </c>
    </row>
    <row r="1961" spans="33:41" x14ac:dyDescent="0.25">
      <c r="AG1961">
        <f>YEAR(CF[[#This Row],[Fecha]])</f>
        <v>2019</v>
      </c>
      <c r="AH1961">
        <f>MONTH(CF[[#This Row],[Fecha]])</f>
        <v>12</v>
      </c>
      <c r="AI1961">
        <f>WEEKNUM(CF[[#This Row],[Fecha]],2)</f>
        <v>48</v>
      </c>
      <c r="AJ1961" s="25">
        <v>43800</v>
      </c>
      <c r="AK1961" t="s">
        <v>117</v>
      </c>
      <c r="AL1961" t="s">
        <v>88</v>
      </c>
      <c r="AM1961" t="s">
        <v>128</v>
      </c>
      <c r="AN1961">
        <v>4</v>
      </c>
      <c r="AO1961">
        <v>620.46</v>
      </c>
    </row>
    <row r="1962" spans="33:41" x14ac:dyDescent="0.25">
      <c r="AG1962">
        <f>YEAR(CF[[#This Row],[Fecha]])</f>
        <v>2020</v>
      </c>
      <c r="AH1962">
        <f>MONTH(CF[[#This Row],[Fecha]])</f>
        <v>1</v>
      </c>
      <c r="AI1962">
        <f>WEEKNUM(CF[[#This Row],[Fecha]],2)</f>
        <v>1</v>
      </c>
      <c r="AJ1962" s="25">
        <v>43831</v>
      </c>
      <c r="AK1962" t="s">
        <v>117</v>
      </c>
      <c r="AL1962" t="s">
        <v>88</v>
      </c>
      <c r="AM1962" t="s">
        <v>128</v>
      </c>
      <c r="AN1962">
        <v>5</v>
      </c>
      <c r="AO1962">
        <v>3267.14</v>
      </c>
    </row>
    <row r="1963" spans="33:41" x14ac:dyDescent="0.25">
      <c r="AG1963">
        <f>YEAR(CF[[#This Row],[Fecha]])</f>
        <v>2020</v>
      </c>
      <c r="AH1963">
        <f>MONTH(CF[[#This Row],[Fecha]])</f>
        <v>2</v>
      </c>
      <c r="AI1963">
        <f>WEEKNUM(CF[[#This Row],[Fecha]],2)</f>
        <v>5</v>
      </c>
      <c r="AJ1963" s="25">
        <v>43862</v>
      </c>
      <c r="AK1963" t="s">
        <v>117</v>
      </c>
      <c r="AL1963" t="s">
        <v>88</v>
      </c>
      <c r="AM1963" t="s">
        <v>128</v>
      </c>
      <c r="AN1963">
        <v>5</v>
      </c>
      <c r="AO1963">
        <v>3716.1800000000003</v>
      </c>
    </row>
    <row r="1964" spans="33:41" x14ac:dyDescent="0.25">
      <c r="AG1964">
        <f>YEAR(CF[[#This Row],[Fecha]])</f>
        <v>2020</v>
      </c>
      <c r="AH1964">
        <f>MONTH(CF[[#This Row],[Fecha]])</f>
        <v>3</v>
      </c>
      <c r="AI1964">
        <f>WEEKNUM(CF[[#This Row],[Fecha]],2)</f>
        <v>9</v>
      </c>
      <c r="AJ1964" s="25">
        <v>43891</v>
      </c>
      <c r="AK1964" t="s">
        <v>117</v>
      </c>
      <c r="AL1964" t="s">
        <v>88</v>
      </c>
      <c r="AM1964" t="s">
        <v>128</v>
      </c>
      <c r="AN1964">
        <v>4</v>
      </c>
      <c r="AO1964">
        <v>538.36</v>
      </c>
    </row>
    <row r="1965" spans="33:41" x14ac:dyDescent="0.25">
      <c r="AG1965">
        <f>YEAR(CF[[#This Row],[Fecha]])</f>
        <v>2020</v>
      </c>
      <c r="AH1965">
        <f>MONTH(CF[[#This Row],[Fecha]])</f>
        <v>4</v>
      </c>
      <c r="AI1965">
        <f>WEEKNUM(CF[[#This Row],[Fecha]],2)</f>
        <v>14</v>
      </c>
      <c r="AJ1965" s="25">
        <v>43922</v>
      </c>
      <c r="AK1965" t="s">
        <v>117</v>
      </c>
      <c r="AL1965" t="s">
        <v>88</v>
      </c>
      <c r="AM1965" t="s">
        <v>128</v>
      </c>
      <c r="AN1965">
        <v>3</v>
      </c>
      <c r="AO1965">
        <v>477.29999999999995</v>
      </c>
    </row>
    <row r="1966" spans="33:41" x14ac:dyDescent="0.25">
      <c r="AG1966">
        <f>YEAR(CF[[#This Row],[Fecha]])</f>
        <v>2020</v>
      </c>
      <c r="AH1966">
        <f>MONTH(CF[[#This Row],[Fecha]])</f>
        <v>5</v>
      </c>
      <c r="AI1966">
        <f>WEEKNUM(CF[[#This Row],[Fecha]],2)</f>
        <v>18</v>
      </c>
      <c r="AJ1966" s="25">
        <v>43952</v>
      </c>
      <c r="AK1966" t="s">
        <v>117</v>
      </c>
      <c r="AL1966" t="s">
        <v>88</v>
      </c>
      <c r="AM1966" t="s">
        <v>128</v>
      </c>
      <c r="AN1966">
        <v>3</v>
      </c>
      <c r="AO1966">
        <v>285.91999999999996</v>
      </c>
    </row>
    <row r="1967" spans="33:41" x14ac:dyDescent="0.25">
      <c r="AG1967">
        <f>YEAR(CF[[#This Row],[Fecha]])</f>
        <v>2020</v>
      </c>
      <c r="AH1967">
        <f>MONTH(CF[[#This Row],[Fecha]])</f>
        <v>6</v>
      </c>
      <c r="AI1967">
        <f>WEEKNUM(CF[[#This Row],[Fecha]],2)</f>
        <v>23</v>
      </c>
      <c r="AJ1967" s="25">
        <v>43983</v>
      </c>
      <c r="AK1967" t="s">
        <v>117</v>
      </c>
      <c r="AL1967" t="s">
        <v>88</v>
      </c>
      <c r="AM1967" t="s">
        <v>128</v>
      </c>
      <c r="AN1967">
        <v>5</v>
      </c>
      <c r="AO1967">
        <v>4853.8900000000003</v>
      </c>
    </row>
    <row r="1968" spans="33:41" x14ac:dyDescent="0.25">
      <c r="AG1968">
        <f>YEAR(CF[[#This Row],[Fecha]])</f>
        <v>2020</v>
      </c>
      <c r="AH1968">
        <f>MONTH(CF[[#This Row],[Fecha]])</f>
        <v>7</v>
      </c>
      <c r="AI1968">
        <f>WEEKNUM(CF[[#This Row],[Fecha]],2)</f>
        <v>27</v>
      </c>
      <c r="AJ1968" s="25">
        <v>44013</v>
      </c>
      <c r="AK1968" t="s">
        <v>117</v>
      </c>
      <c r="AL1968" t="s">
        <v>88</v>
      </c>
      <c r="AM1968" t="s">
        <v>128</v>
      </c>
      <c r="AN1968">
        <v>4</v>
      </c>
      <c r="AO1968">
        <v>872.6</v>
      </c>
    </row>
    <row r="1969" spans="33:41" x14ac:dyDescent="0.25">
      <c r="AG1969">
        <f>YEAR(CF[[#This Row],[Fecha]])</f>
        <v>2020</v>
      </c>
      <c r="AH1969">
        <f>MONTH(CF[[#This Row],[Fecha]])</f>
        <v>9</v>
      </c>
      <c r="AI1969">
        <f>WEEKNUM(CF[[#This Row],[Fecha]],2)</f>
        <v>36</v>
      </c>
      <c r="AJ1969" s="25">
        <v>44075</v>
      </c>
      <c r="AK1969" t="s">
        <v>117</v>
      </c>
      <c r="AL1969" t="s">
        <v>88</v>
      </c>
      <c r="AM1969" t="s">
        <v>128</v>
      </c>
      <c r="AN1969">
        <v>4</v>
      </c>
      <c r="AO1969">
        <v>3518.4800000000005</v>
      </c>
    </row>
    <row r="1970" spans="33:41" x14ac:dyDescent="0.25">
      <c r="AG1970">
        <f>YEAR(CF[[#This Row],[Fecha]])</f>
        <v>2020</v>
      </c>
      <c r="AH1970">
        <f>MONTH(CF[[#This Row],[Fecha]])</f>
        <v>10</v>
      </c>
      <c r="AI1970">
        <f>WEEKNUM(CF[[#This Row],[Fecha]],2)</f>
        <v>40</v>
      </c>
      <c r="AJ1970" s="25">
        <v>44105</v>
      </c>
      <c r="AK1970" t="s">
        <v>117</v>
      </c>
      <c r="AL1970" t="s">
        <v>88</v>
      </c>
      <c r="AM1970" t="s">
        <v>128</v>
      </c>
      <c r="AN1970">
        <v>3</v>
      </c>
      <c r="AO1970">
        <v>821.97</v>
      </c>
    </row>
    <row r="1971" spans="33:41" x14ac:dyDescent="0.25">
      <c r="AG1971">
        <f>YEAR(CF[[#This Row],[Fecha]])</f>
        <v>2020</v>
      </c>
      <c r="AH1971">
        <f>MONTH(CF[[#This Row],[Fecha]])</f>
        <v>11</v>
      </c>
      <c r="AI1971">
        <f>WEEKNUM(CF[[#This Row],[Fecha]],2)</f>
        <v>44</v>
      </c>
      <c r="AJ1971" s="25">
        <v>44136</v>
      </c>
      <c r="AK1971" t="s">
        <v>117</v>
      </c>
      <c r="AL1971" t="s">
        <v>88</v>
      </c>
      <c r="AM1971" t="s">
        <v>128</v>
      </c>
      <c r="AN1971">
        <v>3</v>
      </c>
      <c r="AO1971">
        <v>821.97</v>
      </c>
    </row>
    <row r="1972" spans="33:41" x14ac:dyDescent="0.25">
      <c r="AG1972">
        <f>YEAR(CF[[#This Row],[Fecha]])</f>
        <v>2020</v>
      </c>
      <c r="AH1972">
        <f>MONTH(CF[[#This Row],[Fecha]])</f>
        <v>12</v>
      </c>
      <c r="AI1972">
        <f>WEEKNUM(CF[[#This Row],[Fecha]],2)</f>
        <v>49</v>
      </c>
      <c r="AJ1972" s="25">
        <v>44166</v>
      </c>
      <c r="AK1972" t="s">
        <v>117</v>
      </c>
      <c r="AL1972" t="s">
        <v>88</v>
      </c>
      <c r="AM1972" t="s">
        <v>128</v>
      </c>
      <c r="AN1972">
        <v>2</v>
      </c>
      <c r="AO1972">
        <v>532.02</v>
      </c>
    </row>
    <row r="1973" spans="33:41" x14ac:dyDescent="0.25">
      <c r="AG1973">
        <f>YEAR(CF[[#This Row],[Fecha]])</f>
        <v>2018</v>
      </c>
      <c r="AH1973">
        <f>MONTH(CF[[#This Row],[Fecha]])</f>
        <v>1</v>
      </c>
      <c r="AI1973">
        <f>WEEKNUM(CF[[#This Row],[Fecha]],2)</f>
        <v>1</v>
      </c>
      <c r="AJ1973" s="25">
        <v>43101</v>
      </c>
      <c r="AK1973" t="s">
        <v>117</v>
      </c>
      <c r="AL1973" t="s">
        <v>90</v>
      </c>
      <c r="AM1973" t="s">
        <v>128</v>
      </c>
      <c r="AN1973">
        <v>3</v>
      </c>
      <c r="AO1973">
        <v>1117.8899999999999</v>
      </c>
    </row>
    <row r="1974" spans="33:41" x14ac:dyDescent="0.25">
      <c r="AG1974">
        <f>YEAR(CF[[#This Row],[Fecha]])</f>
        <v>2018</v>
      </c>
      <c r="AH1974">
        <f>MONTH(CF[[#This Row],[Fecha]])</f>
        <v>2</v>
      </c>
      <c r="AI1974">
        <f>WEEKNUM(CF[[#This Row],[Fecha]],2)</f>
        <v>5</v>
      </c>
      <c r="AJ1974" s="25">
        <v>43132</v>
      </c>
      <c r="AK1974" t="s">
        <v>117</v>
      </c>
      <c r="AL1974" t="s">
        <v>90</v>
      </c>
      <c r="AM1974" t="s">
        <v>128</v>
      </c>
      <c r="AN1974">
        <v>2</v>
      </c>
      <c r="AO1974">
        <v>745.26</v>
      </c>
    </row>
    <row r="1975" spans="33:41" x14ac:dyDescent="0.25">
      <c r="AG1975">
        <f>YEAR(CF[[#This Row],[Fecha]])</f>
        <v>2018</v>
      </c>
      <c r="AH1975">
        <f>MONTH(CF[[#This Row],[Fecha]])</f>
        <v>3</v>
      </c>
      <c r="AI1975">
        <f>WEEKNUM(CF[[#This Row],[Fecha]],2)</f>
        <v>9</v>
      </c>
      <c r="AJ1975" s="25">
        <v>43160</v>
      </c>
      <c r="AK1975" t="s">
        <v>117</v>
      </c>
      <c r="AL1975" t="s">
        <v>90</v>
      </c>
      <c r="AM1975" t="s">
        <v>128</v>
      </c>
      <c r="AN1975">
        <v>3</v>
      </c>
      <c r="AO1975">
        <v>238.51</v>
      </c>
    </row>
    <row r="1976" spans="33:41" x14ac:dyDescent="0.25">
      <c r="AG1976">
        <f>YEAR(CF[[#This Row],[Fecha]])</f>
        <v>2018</v>
      </c>
      <c r="AH1976">
        <f>MONTH(CF[[#This Row],[Fecha]])</f>
        <v>4</v>
      </c>
      <c r="AI1976">
        <f>WEEKNUM(CF[[#This Row],[Fecha]],2)</f>
        <v>13</v>
      </c>
      <c r="AJ1976" s="25">
        <v>43191</v>
      </c>
      <c r="AK1976" t="s">
        <v>117</v>
      </c>
      <c r="AL1976" t="s">
        <v>90</v>
      </c>
      <c r="AM1976" t="s">
        <v>128</v>
      </c>
      <c r="AN1976">
        <v>5</v>
      </c>
      <c r="AO1976">
        <v>1218.1699999999998</v>
      </c>
    </row>
    <row r="1977" spans="33:41" x14ac:dyDescent="0.25">
      <c r="AG1977">
        <f>YEAR(CF[[#This Row],[Fecha]])</f>
        <v>2018</v>
      </c>
      <c r="AH1977">
        <f>MONTH(CF[[#This Row],[Fecha]])</f>
        <v>5</v>
      </c>
      <c r="AI1977">
        <f>WEEKNUM(CF[[#This Row],[Fecha]],2)</f>
        <v>18</v>
      </c>
      <c r="AJ1977" s="25">
        <v>43221</v>
      </c>
      <c r="AK1977" t="s">
        <v>117</v>
      </c>
      <c r="AL1977" t="s">
        <v>90</v>
      </c>
      <c r="AM1977" t="s">
        <v>128</v>
      </c>
      <c r="AN1977">
        <v>5</v>
      </c>
      <c r="AO1977">
        <v>775.74</v>
      </c>
    </row>
    <row r="1978" spans="33:41" x14ac:dyDescent="0.25">
      <c r="AG1978">
        <f>YEAR(CF[[#This Row],[Fecha]])</f>
        <v>2018</v>
      </c>
      <c r="AH1978">
        <f>MONTH(CF[[#This Row],[Fecha]])</f>
        <v>6</v>
      </c>
      <c r="AI1978">
        <f>WEEKNUM(CF[[#This Row],[Fecha]],2)</f>
        <v>22</v>
      </c>
      <c r="AJ1978" s="25">
        <v>43252</v>
      </c>
      <c r="AK1978" t="s">
        <v>117</v>
      </c>
      <c r="AL1978" t="s">
        <v>90</v>
      </c>
      <c r="AM1978" t="s">
        <v>128</v>
      </c>
      <c r="AN1978">
        <v>4</v>
      </c>
      <c r="AO1978">
        <v>50.88</v>
      </c>
    </row>
    <row r="1979" spans="33:41" x14ac:dyDescent="0.25">
      <c r="AG1979">
        <f>YEAR(CF[[#This Row],[Fecha]])</f>
        <v>2018</v>
      </c>
      <c r="AH1979">
        <f>MONTH(CF[[#This Row],[Fecha]])</f>
        <v>7</v>
      </c>
      <c r="AI1979">
        <f>WEEKNUM(CF[[#This Row],[Fecha]],2)</f>
        <v>26</v>
      </c>
      <c r="AJ1979" s="25">
        <v>43282</v>
      </c>
      <c r="AK1979" t="s">
        <v>117</v>
      </c>
      <c r="AL1979" t="s">
        <v>90</v>
      </c>
      <c r="AM1979" t="s">
        <v>128</v>
      </c>
      <c r="AN1979">
        <v>12.5</v>
      </c>
      <c r="AO1979">
        <v>5597.98</v>
      </c>
    </row>
    <row r="1980" spans="33:41" x14ac:dyDescent="0.25">
      <c r="AG1980">
        <f>YEAR(CF[[#This Row],[Fecha]])</f>
        <v>2018</v>
      </c>
      <c r="AH1980">
        <f>MONTH(CF[[#This Row],[Fecha]])</f>
        <v>8</v>
      </c>
      <c r="AI1980">
        <f>WEEKNUM(CF[[#This Row],[Fecha]],2)</f>
        <v>31</v>
      </c>
      <c r="AJ1980" s="25">
        <v>43313</v>
      </c>
      <c r="AK1980" t="s">
        <v>117</v>
      </c>
      <c r="AL1980" t="s">
        <v>90</v>
      </c>
      <c r="AM1980" t="s">
        <v>128</v>
      </c>
      <c r="AN1980">
        <v>15.5</v>
      </c>
      <c r="AO1980">
        <v>10308.73</v>
      </c>
    </row>
    <row r="1981" spans="33:41" x14ac:dyDescent="0.25">
      <c r="AG1981">
        <f>YEAR(CF[[#This Row],[Fecha]])</f>
        <v>2018</v>
      </c>
      <c r="AH1981">
        <f>MONTH(CF[[#This Row],[Fecha]])</f>
        <v>9</v>
      </c>
      <c r="AI1981">
        <f>WEEKNUM(CF[[#This Row],[Fecha]],2)</f>
        <v>35</v>
      </c>
      <c r="AJ1981" s="25">
        <v>43344</v>
      </c>
      <c r="AK1981" t="s">
        <v>117</v>
      </c>
      <c r="AL1981" t="s">
        <v>90</v>
      </c>
      <c r="AM1981" t="s">
        <v>128</v>
      </c>
      <c r="AN1981">
        <v>13</v>
      </c>
      <c r="AO1981">
        <v>7092.8600000000006</v>
      </c>
    </row>
    <row r="1982" spans="33:41" x14ac:dyDescent="0.25">
      <c r="AG1982">
        <f>YEAR(CF[[#This Row],[Fecha]])</f>
        <v>2018</v>
      </c>
      <c r="AH1982">
        <f>MONTH(CF[[#This Row],[Fecha]])</f>
        <v>10</v>
      </c>
      <c r="AI1982">
        <f>WEEKNUM(CF[[#This Row],[Fecha]],2)</f>
        <v>40</v>
      </c>
      <c r="AJ1982" s="25">
        <v>43374</v>
      </c>
      <c r="AK1982" t="s">
        <v>117</v>
      </c>
      <c r="AL1982" t="s">
        <v>90</v>
      </c>
      <c r="AM1982" t="s">
        <v>128</v>
      </c>
      <c r="AN1982">
        <v>9</v>
      </c>
      <c r="AO1982">
        <v>4678.5599999999995</v>
      </c>
    </row>
    <row r="1983" spans="33:41" x14ac:dyDescent="0.25">
      <c r="AG1983">
        <f>YEAR(CF[[#This Row],[Fecha]])</f>
        <v>2018</v>
      </c>
      <c r="AH1983">
        <f>MONTH(CF[[#This Row],[Fecha]])</f>
        <v>11</v>
      </c>
      <c r="AI1983">
        <f>WEEKNUM(CF[[#This Row],[Fecha]],2)</f>
        <v>44</v>
      </c>
      <c r="AJ1983" s="25">
        <v>43405</v>
      </c>
      <c r="AK1983" t="s">
        <v>117</v>
      </c>
      <c r="AL1983" t="s">
        <v>90</v>
      </c>
      <c r="AM1983" t="s">
        <v>128</v>
      </c>
      <c r="AN1983">
        <v>5</v>
      </c>
      <c r="AO1983">
        <v>3097.27</v>
      </c>
    </row>
    <row r="1984" spans="33:41" x14ac:dyDescent="0.25">
      <c r="AG1984">
        <f>YEAR(CF[[#This Row],[Fecha]])</f>
        <v>2018</v>
      </c>
      <c r="AH1984">
        <f>MONTH(CF[[#This Row],[Fecha]])</f>
        <v>12</v>
      </c>
      <c r="AI1984">
        <f>WEEKNUM(CF[[#This Row],[Fecha]],2)</f>
        <v>48</v>
      </c>
      <c r="AJ1984" s="25">
        <v>43435</v>
      </c>
      <c r="AK1984" t="s">
        <v>117</v>
      </c>
      <c r="AL1984" t="s">
        <v>90</v>
      </c>
      <c r="AM1984" t="s">
        <v>128</v>
      </c>
      <c r="AN1984">
        <v>4</v>
      </c>
      <c r="AO1984">
        <v>2311.71</v>
      </c>
    </row>
    <row r="1985" spans="33:41" x14ac:dyDescent="0.25">
      <c r="AG1985">
        <f>YEAR(CF[[#This Row],[Fecha]])</f>
        <v>2019</v>
      </c>
      <c r="AH1985">
        <f>MONTH(CF[[#This Row],[Fecha]])</f>
        <v>1</v>
      </c>
      <c r="AI1985">
        <f>WEEKNUM(CF[[#This Row],[Fecha]],2)</f>
        <v>1</v>
      </c>
      <c r="AJ1985" s="25">
        <v>43466</v>
      </c>
      <c r="AK1985" t="s">
        <v>117</v>
      </c>
      <c r="AL1985" t="s">
        <v>90</v>
      </c>
      <c r="AM1985" t="s">
        <v>128</v>
      </c>
      <c r="AN1985">
        <v>2</v>
      </c>
      <c r="AO1985">
        <v>986.81999999999994</v>
      </c>
    </row>
    <row r="1986" spans="33:41" x14ac:dyDescent="0.25">
      <c r="AG1986">
        <f>YEAR(CF[[#This Row],[Fecha]])</f>
        <v>2019</v>
      </c>
      <c r="AH1986">
        <f>MONTH(CF[[#This Row],[Fecha]])</f>
        <v>2</v>
      </c>
      <c r="AI1986">
        <f>WEEKNUM(CF[[#This Row],[Fecha]],2)</f>
        <v>5</v>
      </c>
      <c r="AJ1986" s="25">
        <v>43497</v>
      </c>
      <c r="AK1986" t="s">
        <v>117</v>
      </c>
      <c r="AL1986" t="s">
        <v>90</v>
      </c>
      <c r="AM1986" t="s">
        <v>128</v>
      </c>
      <c r="AN1986">
        <v>2</v>
      </c>
      <c r="AO1986">
        <v>7424.49</v>
      </c>
    </row>
    <row r="1987" spans="33:41" x14ac:dyDescent="0.25">
      <c r="AG1987">
        <f>YEAR(CF[[#This Row],[Fecha]])</f>
        <v>2019</v>
      </c>
      <c r="AH1987">
        <f>MONTH(CF[[#This Row],[Fecha]])</f>
        <v>3</v>
      </c>
      <c r="AI1987">
        <f>WEEKNUM(CF[[#This Row],[Fecha]],2)</f>
        <v>9</v>
      </c>
      <c r="AJ1987" s="25">
        <v>43525</v>
      </c>
      <c r="AK1987" t="s">
        <v>117</v>
      </c>
      <c r="AL1987" t="s">
        <v>90</v>
      </c>
      <c r="AM1987" t="s">
        <v>128</v>
      </c>
      <c r="AN1987">
        <v>3</v>
      </c>
      <c r="AO1987">
        <v>3239.86</v>
      </c>
    </row>
    <row r="1988" spans="33:41" x14ac:dyDescent="0.25">
      <c r="AG1988">
        <f>YEAR(CF[[#This Row],[Fecha]])</f>
        <v>2019</v>
      </c>
      <c r="AH1988">
        <f>MONTH(CF[[#This Row],[Fecha]])</f>
        <v>4</v>
      </c>
      <c r="AI1988">
        <f>WEEKNUM(CF[[#This Row],[Fecha]],2)</f>
        <v>14</v>
      </c>
      <c r="AJ1988" s="25">
        <v>43556</v>
      </c>
      <c r="AK1988" t="s">
        <v>117</v>
      </c>
      <c r="AL1988" t="s">
        <v>90</v>
      </c>
      <c r="AM1988" t="s">
        <v>128</v>
      </c>
      <c r="AN1988">
        <v>1</v>
      </c>
      <c r="AO1988">
        <v>467.2</v>
      </c>
    </row>
    <row r="1989" spans="33:41" x14ac:dyDescent="0.25">
      <c r="AG1989">
        <f>YEAR(CF[[#This Row],[Fecha]])</f>
        <v>2019</v>
      </c>
      <c r="AH1989">
        <f>MONTH(CF[[#This Row],[Fecha]])</f>
        <v>5</v>
      </c>
      <c r="AI1989">
        <f>WEEKNUM(CF[[#This Row],[Fecha]],2)</f>
        <v>18</v>
      </c>
      <c r="AJ1989" s="25">
        <v>43586</v>
      </c>
      <c r="AK1989" t="s">
        <v>117</v>
      </c>
      <c r="AL1989" t="s">
        <v>90</v>
      </c>
      <c r="AM1989" t="s">
        <v>128</v>
      </c>
      <c r="AN1989">
        <v>1</v>
      </c>
      <c r="AO1989">
        <v>2291.62</v>
      </c>
    </row>
    <row r="1990" spans="33:41" x14ac:dyDescent="0.25">
      <c r="AG1990">
        <f>YEAR(CF[[#This Row],[Fecha]])</f>
        <v>2019</v>
      </c>
      <c r="AH1990">
        <f>MONTH(CF[[#This Row],[Fecha]])</f>
        <v>6</v>
      </c>
      <c r="AI1990">
        <f>WEEKNUM(CF[[#This Row],[Fecha]],2)</f>
        <v>22</v>
      </c>
      <c r="AJ1990" s="25">
        <v>43617</v>
      </c>
      <c r="AK1990" t="s">
        <v>117</v>
      </c>
      <c r="AL1990" t="s">
        <v>90</v>
      </c>
      <c r="AM1990" t="s">
        <v>128</v>
      </c>
      <c r="AN1990">
        <v>2</v>
      </c>
      <c r="AO1990">
        <v>1550.88</v>
      </c>
    </row>
    <row r="1991" spans="33:41" x14ac:dyDescent="0.25">
      <c r="AG1991">
        <f>YEAR(CF[[#This Row],[Fecha]])</f>
        <v>2019</v>
      </c>
      <c r="AH1991">
        <f>MONTH(CF[[#This Row],[Fecha]])</f>
        <v>7</v>
      </c>
      <c r="AI1991">
        <f>WEEKNUM(CF[[#This Row],[Fecha]],2)</f>
        <v>27</v>
      </c>
      <c r="AJ1991" s="25">
        <v>43647</v>
      </c>
      <c r="AK1991" t="s">
        <v>117</v>
      </c>
      <c r="AL1991" t="s">
        <v>90</v>
      </c>
      <c r="AM1991" t="s">
        <v>128</v>
      </c>
      <c r="AN1991">
        <v>2</v>
      </c>
      <c r="AO1991">
        <v>1370.6</v>
      </c>
    </row>
    <row r="1992" spans="33:41" x14ac:dyDescent="0.25">
      <c r="AG1992">
        <f>YEAR(CF[[#This Row],[Fecha]])</f>
        <v>2019</v>
      </c>
      <c r="AH1992">
        <f>MONTH(CF[[#This Row],[Fecha]])</f>
        <v>8</v>
      </c>
      <c r="AI1992">
        <f>WEEKNUM(CF[[#This Row],[Fecha]],2)</f>
        <v>31</v>
      </c>
      <c r="AJ1992" s="25">
        <v>43678</v>
      </c>
      <c r="AK1992" t="s">
        <v>117</v>
      </c>
      <c r="AL1992" t="s">
        <v>90</v>
      </c>
      <c r="AM1992" t="s">
        <v>128</v>
      </c>
      <c r="AN1992">
        <v>2</v>
      </c>
      <c r="AO1992">
        <v>1110.3399999999999</v>
      </c>
    </row>
    <row r="1993" spans="33:41" x14ac:dyDescent="0.25">
      <c r="AG1993">
        <f>YEAR(CF[[#This Row],[Fecha]])</f>
        <v>2019</v>
      </c>
      <c r="AH1993">
        <f>MONTH(CF[[#This Row],[Fecha]])</f>
        <v>10</v>
      </c>
      <c r="AI1993">
        <f>WEEKNUM(CF[[#This Row],[Fecha]],2)</f>
        <v>40</v>
      </c>
      <c r="AJ1993" s="25">
        <v>43739</v>
      </c>
      <c r="AK1993" t="s">
        <v>117</v>
      </c>
      <c r="AL1993" t="s">
        <v>90</v>
      </c>
      <c r="AM1993" t="s">
        <v>128</v>
      </c>
      <c r="AN1993">
        <v>1</v>
      </c>
      <c r="AO1993">
        <v>15.5</v>
      </c>
    </row>
    <row r="1994" spans="33:41" x14ac:dyDescent="0.25">
      <c r="AG1994">
        <f>YEAR(CF[[#This Row],[Fecha]])</f>
        <v>2019</v>
      </c>
      <c r="AH1994">
        <f>MONTH(CF[[#This Row],[Fecha]])</f>
        <v>11</v>
      </c>
      <c r="AI1994">
        <f>WEEKNUM(CF[[#This Row],[Fecha]],2)</f>
        <v>44</v>
      </c>
      <c r="AJ1994" s="25">
        <v>43770</v>
      </c>
      <c r="AK1994" t="s">
        <v>117</v>
      </c>
      <c r="AL1994" t="s">
        <v>90</v>
      </c>
      <c r="AM1994" t="s">
        <v>128</v>
      </c>
      <c r="AN1994">
        <v>2</v>
      </c>
      <c r="AO1994">
        <v>221.79</v>
      </c>
    </row>
    <row r="1995" spans="33:41" x14ac:dyDescent="0.25">
      <c r="AG1995">
        <f>YEAR(CF[[#This Row],[Fecha]])</f>
        <v>2019</v>
      </c>
      <c r="AH1995">
        <f>MONTH(CF[[#This Row],[Fecha]])</f>
        <v>12</v>
      </c>
      <c r="AI1995">
        <f>WEEKNUM(CF[[#This Row],[Fecha]],2)</f>
        <v>48</v>
      </c>
      <c r="AJ1995" s="25">
        <v>43800</v>
      </c>
      <c r="AK1995" t="s">
        <v>117</v>
      </c>
      <c r="AL1995" t="s">
        <v>90</v>
      </c>
      <c r="AM1995" t="s">
        <v>128</v>
      </c>
      <c r="AN1995">
        <v>3</v>
      </c>
      <c r="AO1995">
        <v>333</v>
      </c>
    </row>
    <row r="1996" spans="33:41" x14ac:dyDescent="0.25">
      <c r="AG1996">
        <f>YEAR(CF[[#This Row],[Fecha]])</f>
        <v>2020</v>
      </c>
      <c r="AH1996">
        <f>MONTH(CF[[#This Row],[Fecha]])</f>
        <v>1</v>
      </c>
      <c r="AI1996">
        <f>WEEKNUM(CF[[#This Row],[Fecha]],2)</f>
        <v>1</v>
      </c>
      <c r="AJ1996" s="25">
        <v>43831</v>
      </c>
      <c r="AK1996" t="s">
        <v>117</v>
      </c>
      <c r="AL1996" t="s">
        <v>90</v>
      </c>
      <c r="AM1996" t="s">
        <v>128</v>
      </c>
      <c r="AN1996">
        <v>3</v>
      </c>
      <c r="AO1996">
        <v>333.85</v>
      </c>
    </row>
    <row r="1997" spans="33:41" x14ac:dyDescent="0.25">
      <c r="AG1997">
        <f>YEAR(CF[[#This Row],[Fecha]])</f>
        <v>2020</v>
      </c>
      <c r="AH1997">
        <f>MONTH(CF[[#This Row],[Fecha]])</f>
        <v>2</v>
      </c>
      <c r="AI1997">
        <f>WEEKNUM(CF[[#This Row],[Fecha]],2)</f>
        <v>5</v>
      </c>
      <c r="AJ1997" s="25">
        <v>43862</v>
      </c>
      <c r="AK1997" t="s">
        <v>117</v>
      </c>
      <c r="AL1997" t="s">
        <v>90</v>
      </c>
      <c r="AM1997" t="s">
        <v>128</v>
      </c>
      <c r="AN1997">
        <v>7</v>
      </c>
      <c r="AO1997">
        <v>1599.72</v>
      </c>
    </row>
    <row r="1998" spans="33:41" x14ac:dyDescent="0.25">
      <c r="AG1998">
        <f>YEAR(CF[[#This Row],[Fecha]])</f>
        <v>2020</v>
      </c>
      <c r="AH1998">
        <f>MONTH(CF[[#This Row],[Fecha]])</f>
        <v>3</v>
      </c>
      <c r="AI1998">
        <f>WEEKNUM(CF[[#This Row],[Fecha]],2)</f>
        <v>9</v>
      </c>
      <c r="AJ1998" s="25">
        <v>43891</v>
      </c>
      <c r="AK1998" t="s">
        <v>117</v>
      </c>
      <c r="AL1998" t="s">
        <v>90</v>
      </c>
      <c r="AM1998" t="s">
        <v>128</v>
      </c>
      <c r="AN1998">
        <v>4</v>
      </c>
      <c r="AO1998">
        <v>342.37</v>
      </c>
    </row>
    <row r="1999" spans="33:41" x14ac:dyDescent="0.25">
      <c r="AG1999">
        <f>YEAR(CF[[#This Row],[Fecha]])</f>
        <v>2020</v>
      </c>
      <c r="AH1999">
        <f>MONTH(CF[[#This Row],[Fecha]])</f>
        <v>4</v>
      </c>
      <c r="AI1999">
        <f>WEEKNUM(CF[[#This Row],[Fecha]],2)</f>
        <v>14</v>
      </c>
      <c r="AJ1999" s="25">
        <v>43922</v>
      </c>
      <c r="AK1999" t="s">
        <v>117</v>
      </c>
      <c r="AL1999" t="s">
        <v>90</v>
      </c>
      <c r="AM1999" t="s">
        <v>128</v>
      </c>
      <c r="AN1999">
        <v>7</v>
      </c>
      <c r="AO1999">
        <v>1113.69</v>
      </c>
    </row>
    <row r="2000" spans="33:41" x14ac:dyDescent="0.25">
      <c r="AG2000">
        <f>YEAR(CF[[#This Row],[Fecha]])</f>
        <v>2020</v>
      </c>
      <c r="AH2000">
        <f>MONTH(CF[[#This Row],[Fecha]])</f>
        <v>5</v>
      </c>
      <c r="AI2000">
        <f>WEEKNUM(CF[[#This Row],[Fecha]],2)</f>
        <v>18</v>
      </c>
      <c r="AJ2000" s="25">
        <v>43952</v>
      </c>
      <c r="AK2000" t="s">
        <v>117</v>
      </c>
      <c r="AL2000" t="s">
        <v>90</v>
      </c>
      <c r="AM2000" t="s">
        <v>128</v>
      </c>
      <c r="AN2000">
        <v>4</v>
      </c>
      <c r="AO2000">
        <v>449.65</v>
      </c>
    </row>
    <row r="2001" spans="33:41" x14ac:dyDescent="0.25">
      <c r="AG2001">
        <f>YEAR(CF[[#This Row],[Fecha]])</f>
        <v>2020</v>
      </c>
      <c r="AH2001">
        <f>MONTH(CF[[#This Row],[Fecha]])</f>
        <v>6</v>
      </c>
      <c r="AI2001">
        <f>WEEKNUM(CF[[#This Row],[Fecha]],2)</f>
        <v>23</v>
      </c>
      <c r="AJ2001" s="25">
        <v>43983</v>
      </c>
      <c r="AK2001" t="s">
        <v>117</v>
      </c>
      <c r="AL2001" t="s">
        <v>90</v>
      </c>
      <c r="AM2001" t="s">
        <v>128</v>
      </c>
      <c r="AN2001">
        <v>6</v>
      </c>
      <c r="AO2001">
        <v>1193.7</v>
      </c>
    </row>
    <row r="2002" spans="33:41" x14ac:dyDescent="0.25">
      <c r="AG2002">
        <f>YEAR(CF[[#This Row],[Fecha]])</f>
        <v>2020</v>
      </c>
      <c r="AH2002">
        <f>MONTH(CF[[#This Row],[Fecha]])</f>
        <v>7</v>
      </c>
      <c r="AI2002">
        <f>WEEKNUM(CF[[#This Row],[Fecha]],2)</f>
        <v>27</v>
      </c>
      <c r="AJ2002" s="25">
        <v>44013</v>
      </c>
      <c r="AK2002" t="s">
        <v>117</v>
      </c>
      <c r="AL2002" t="s">
        <v>90</v>
      </c>
      <c r="AM2002" t="s">
        <v>128</v>
      </c>
      <c r="AN2002">
        <v>5</v>
      </c>
      <c r="AO2002">
        <v>1090.77</v>
      </c>
    </row>
    <row r="2003" spans="33:41" x14ac:dyDescent="0.25">
      <c r="AG2003">
        <f>YEAR(CF[[#This Row],[Fecha]])</f>
        <v>2020</v>
      </c>
      <c r="AH2003">
        <f>MONTH(CF[[#This Row],[Fecha]])</f>
        <v>8</v>
      </c>
      <c r="AI2003">
        <f>WEEKNUM(CF[[#This Row],[Fecha]],2)</f>
        <v>31</v>
      </c>
      <c r="AJ2003" s="25">
        <v>44044</v>
      </c>
      <c r="AK2003" t="s">
        <v>117</v>
      </c>
      <c r="AL2003" t="s">
        <v>90</v>
      </c>
      <c r="AM2003" t="s">
        <v>128</v>
      </c>
      <c r="AN2003">
        <v>7</v>
      </c>
      <c r="AO2003">
        <v>1207.42</v>
      </c>
    </row>
    <row r="2004" spans="33:41" x14ac:dyDescent="0.25">
      <c r="AG2004">
        <f>YEAR(CF[[#This Row],[Fecha]])</f>
        <v>2020</v>
      </c>
      <c r="AH2004">
        <f>MONTH(CF[[#This Row],[Fecha]])</f>
        <v>9</v>
      </c>
      <c r="AI2004">
        <f>WEEKNUM(CF[[#This Row],[Fecha]],2)</f>
        <v>36</v>
      </c>
      <c r="AJ2004" s="25">
        <v>44075</v>
      </c>
      <c r="AK2004" t="s">
        <v>117</v>
      </c>
      <c r="AL2004" t="s">
        <v>90</v>
      </c>
      <c r="AM2004" t="s">
        <v>128</v>
      </c>
      <c r="AN2004">
        <v>2</v>
      </c>
      <c r="AO2004">
        <v>547.98</v>
      </c>
    </row>
    <row r="2005" spans="33:41" x14ac:dyDescent="0.25">
      <c r="AG2005">
        <f>YEAR(CF[[#This Row],[Fecha]])</f>
        <v>2020</v>
      </c>
      <c r="AH2005">
        <f>MONTH(CF[[#This Row],[Fecha]])</f>
        <v>10</v>
      </c>
      <c r="AI2005">
        <f>WEEKNUM(CF[[#This Row],[Fecha]],2)</f>
        <v>40</v>
      </c>
      <c r="AJ2005" s="25">
        <v>44105</v>
      </c>
      <c r="AK2005" t="s">
        <v>117</v>
      </c>
      <c r="AL2005" t="s">
        <v>90</v>
      </c>
      <c r="AM2005" t="s">
        <v>128</v>
      </c>
      <c r="AN2005">
        <v>3</v>
      </c>
      <c r="AO2005">
        <v>1306.47</v>
      </c>
    </row>
    <row r="2006" spans="33:41" x14ac:dyDescent="0.25">
      <c r="AG2006">
        <f>YEAR(CF[[#This Row],[Fecha]])</f>
        <v>2020</v>
      </c>
      <c r="AH2006">
        <f>MONTH(CF[[#This Row],[Fecha]])</f>
        <v>11</v>
      </c>
      <c r="AI2006">
        <f>WEEKNUM(CF[[#This Row],[Fecha]],2)</f>
        <v>44</v>
      </c>
      <c r="AJ2006" s="25">
        <v>44136</v>
      </c>
      <c r="AK2006" t="s">
        <v>117</v>
      </c>
      <c r="AL2006" t="s">
        <v>90</v>
      </c>
      <c r="AM2006" t="s">
        <v>128</v>
      </c>
      <c r="AN2006">
        <v>3</v>
      </c>
      <c r="AO2006">
        <v>821.97</v>
      </c>
    </row>
    <row r="2007" spans="33:41" x14ac:dyDescent="0.25">
      <c r="AG2007">
        <f>YEAR(CF[[#This Row],[Fecha]])</f>
        <v>2020</v>
      </c>
      <c r="AH2007">
        <f>MONTH(CF[[#This Row],[Fecha]])</f>
        <v>12</v>
      </c>
      <c r="AI2007">
        <f>WEEKNUM(CF[[#This Row],[Fecha]],2)</f>
        <v>49</v>
      </c>
      <c r="AJ2007" s="25">
        <v>44166</v>
      </c>
      <c r="AK2007" t="s">
        <v>117</v>
      </c>
      <c r="AL2007" t="s">
        <v>90</v>
      </c>
      <c r="AM2007" t="s">
        <v>128</v>
      </c>
      <c r="AN2007">
        <v>5</v>
      </c>
      <c r="AO2007">
        <v>1330.05</v>
      </c>
    </row>
    <row r="2008" spans="33:41" x14ac:dyDescent="0.25">
      <c r="AG2008">
        <f>YEAR(CF[[#This Row],[Fecha]])</f>
        <v>2018</v>
      </c>
      <c r="AH2008">
        <f>MONTH(CF[[#This Row],[Fecha]])</f>
        <v>11</v>
      </c>
      <c r="AI2008">
        <f>WEEKNUM(CF[[#This Row],[Fecha]],2)</f>
        <v>44</v>
      </c>
      <c r="AJ2008" s="25">
        <v>43405</v>
      </c>
      <c r="AK2008" t="s">
        <v>117</v>
      </c>
      <c r="AL2008" t="s">
        <v>101</v>
      </c>
      <c r="AM2008" t="s">
        <v>128</v>
      </c>
      <c r="AN2008">
        <v>2</v>
      </c>
      <c r="AO2008">
        <v>1016.8</v>
      </c>
    </row>
    <row r="2009" spans="33:41" x14ac:dyDescent="0.25">
      <c r="AG2009">
        <f>YEAR(CF[[#This Row],[Fecha]])</f>
        <v>2018</v>
      </c>
      <c r="AH2009">
        <f>MONTH(CF[[#This Row],[Fecha]])</f>
        <v>12</v>
      </c>
      <c r="AI2009">
        <f>WEEKNUM(CF[[#This Row],[Fecha]],2)</f>
        <v>48</v>
      </c>
      <c r="AJ2009" s="25">
        <v>43435</v>
      </c>
      <c r="AK2009" t="s">
        <v>117</v>
      </c>
      <c r="AL2009" t="s">
        <v>101</v>
      </c>
      <c r="AM2009" t="s">
        <v>128</v>
      </c>
      <c r="AN2009">
        <v>1</v>
      </c>
      <c r="AO2009">
        <v>688.37</v>
      </c>
    </row>
    <row r="2010" spans="33:41" x14ac:dyDescent="0.25">
      <c r="AG2010">
        <f>YEAR(CF[[#This Row],[Fecha]])</f>
        <v>2020</v>
      </c>
      <c r="AH2010">
        <f>MONTH(CF[[#This Row],[Fecha]])</f>
        <v>8</v>
      </c>
      <c r="AI2010">
        <f>WEEKNUM(CF[[#This Row],[Fecha]],2)</f>
        <v>31</v>
      </c>
      <c r="AJ2010" s="25">
        <v>44044</v>
      </c>
      <c r="AK2010" t="s">
        <v>117</v>
      </c>
      <c r="AL2010" t="s">
        <v>92</v>
      </c>
      <c r="AM2010" t="s">
        <v>128</v>
      </c>
      <c r="AN2010">
        <v>1</v>
      </c>
      <c r="AO2010">
        <v>218.15</v>
      </c>
    </row>
    <row r="2011" spans="33:41" x14ac:dyDescent="0.25">
      <c r="AG2011">
        <f>YEAR(CF[[#This Row],[Fecha]])</f>
        <v>2018</v>
      </c>
      <c r="AH2011">
        <f>MONTH(CF[[#This Row],[Fecha]])</f>
        <v>1</v>
      </c>
      <c r="AI2011">
        <f>WEEKNUM(CF[[#This Row],[Fecha]],2)</f>
        <v>1</v>
      </c>
      <c r="AJ2011" s="25">
        <v>43101</v>
      </c>
      <c r="AK2011" t="s">
        <v>118</v>
      </c>
      <c r="AL2011" t="s">
        <v>88</v>
      </c>
      <c r="AM2011" t="s">
        <v>127</v>
      </c>
      <c r="AN2011">
        <v>112.5</v>
      </c>
      <c r="AO2011">
        <v>1532.03</v>
      </c>
    </row>
    <row r="2012" spans="33:41" x14ac:dyDescent="0.25">
      <c r="AG2012">
        <f>YEAR(CF[[#This Row],[Fecha]])</f>
        <v>2018</v>
      </c>
      <c r="AH2012">
        <f>MONTH(CF[[#This Row],[Fecha]])</f>
        <v>2</v>
      </c>
      <c r="AI2012">
        <f>WEEKNUM(CF[[#This Row],[Fecha]],2)</f>
        <v>5</v>
      </c>
      <c r="AJ2012" s="25">
        <v>43132</v>
      </c>
      <c r="AK2012" t="s">
        <v>118</v>
      </c>
      <c r="AL2012" t="s">
        <v>88</v>
      </c>
      <c r="AM2012" t="s">
        <v>127</v>
      </c>
      <c r="AN2012">
        <v>24</v>
      </c>
      <c r="AO2012">
        <v>326.83999999999997</v>
      </c>
    </row>
    <row r="2013" spans="33:41" x14ac:dyDescent="0.25">
      <c r="AG2013">
        <f>YEAR(CF[[#This Row],[Fecha]])</f>
        <v>2018</v>
      </c>
      <c r="AH2013">
        <f>MONTH(CF[[#This Row],[Fecha]])</f>
        <v>3</v>
      </c>
      <c r="AI2013">
        <f>WEEKNUM(CF[[#This Row],[Fecha]],2)</f>
        <v>9</v>
      </c>
      <c r="AJ2013" s="25">
        <v>43160</v>
      </c>
      <c r="AK2013" t="s">
        <v>118</v>
      </c>
      <c r="AL2013" t="s">
        <v>88</v>
      </c>
      <c r="AM2013" t="s">
        <v>127</v>
      </c>
      <c r="AN2013">
        <v>69</v>
      </c>
      <c r="AO2013">
        <v>943.36000000000013</v>
      </c>
    </row>
    <row r="2014" spans="33:41" x14ac:dyDescent="0.25">
      <c r="AG2014">
        <f>YEAR(CF[[#This Row],[Fecha]])</f>
        <v>2018</v>
      </c>
      <c r="AH2014">
        <f>MONTH(CF[[#This Row],[Fecha]])</f>
        <v>4</v>
      </c>
      <c r="AI2014">
        <f>WEEKNUM(CF[[#This Row],[Fecha]],2)</f>
        <v>13</v>
      </c>
      <c r="AJ2014" s="25">
        <v>43191</v>
      </c>
      <c r="AK2014" t="s">
        <v>118</v>
      </c>
      <c r="AL2014" t="s">
        <v>88</v>
      </c>
      <c r="AM2014" t="s">
        <v>127</v>
      </c>
      <c r="AN2014">
        <v>147.5</v>
      </c>
      <c r="AO2014">
        <v>2018.1699999999998</v>
      </c>
    </row>
    <row r="2015" spans="33:41" x14ac:dyDescent="0.25">
      <c r="AG2015">
        <f>YEAR(CF[[#This Row],[Fecha]])</f>
        <v>2018</v>
      </c>
      <c r="AH2015">
        <f>MONTH(CF[[#This Row],[Fecha]])</f>
        <v>5</v>
      </c>
      <c r="AI2015">
        <f>WEEKNUM(CF[[#This Row],[Fecha]],2)</f>
        <v>18</v>
      </c>
      <c r="AJ2015" s="25">
        <v>43221</v>
      </c>
      <c r="AK2015" t="s">
        <v>118</v>
      </c>
      <c r="AL2015" t="s">
        <v>88</v>
      </c>
      <c r="AM2015" t="s">
        <v>127</v>
      </c>
      <c r="AN2015">
        <v>84</v>
      </c>
      <c r="AO2015">
        <v>1149.33</v>
      </c>
    </row>
    <row r="2016" spans="33:41" x14ac:dyDescent="0.25">
      <c r="AG2016">
        <f>YEAR(CF[[#This Row],[Fecha]])</f>
        <v>2018</v>
      </c>
      <c r="AH2016">
        <f>MONTH(CF[[#This Row],[Fecha]])</f>
        <v>6</v>
      </c>
      <c r="AI2016">
        <f>WEEKNUM(CF[[#This Row],[Fecha]],2)</f>
        <v>22</v>
      </c>
      <c r="AJ2016" s="25">
        <v>43252</v>
      </c>
      <c r="AK2016" t="s">
        <v>118</v>
      </c>
      <c r="AL2016" t="s">
        <v>88</v>
      </c>
      <c r="AM2016" t="s">
        <v>127</v>
      </c>
      <c r="AN2016">
        <v>26.5</v>
      </c>
      <c r="AO2016">
        <v>278.8</v>
      </c>
    </row>
    <row r="2017" spans="33:41" x14ac:dyDescent="0.25">
      <c r="AG2017">
        <f>YEAR(CF[[#This Row],[Fecha]])</f>
        <v>2018</v>
      </c>
      <c r="AH2017">
        <f>MONTH(CF[[#This Row],[Fecha]])</f>
        <v>7</v>
      </c>
      <c r="AI2017">
        <f>WEEKNUM(CF[[#This Row],[Fecha]],2)</f>
        <v>26</v>
      </c>
      <c r="AJ2017" s="25">
        <v>43282</v>
      </c>
      <c r="AK2017" t="s">
        <v>118</v>
      </c>
      <c r="AL2017" t="s">
        <v>88</v>
      </c>
      <c r="AM2017" t="s">
        <v>127</v>
      </c>
      <c r="AN2017">
        <v>80</v>
      </c>
      <c r="AO2017">
        <v>1087.6199999999999</v>
      </c>
    </row>
    <row r="2018" spans="33:41" x14ac:dyDescent="0.25">
      <c r="AG2018">
        <f>YEAR(CF[[#This Row],[Fecha]])</f>
        <v>2018</v>
      </c>
      <c r="AH2018">
        <f>MONTH(CF[[#This Row],[Fecha]])</f>
        <v>8</v>
      </c>
      <c r="AI2018">
        <f>WEEKNUM(CF[[#This Row],[Fecha]],2)</f>
        <v>31</v>
      </c>
      <c r="AJ2018" s="25">
        <v>43313</v>
      </c>
      <c r="AK2018" t="s">
        <v>118</v>
      </c>
      <c r="AL2018" t="s">
        <v>88</v>
      </c>
      <c r="AM2018" t="s">
        <v>127</v>
      </c>
      <c r="AN2018">
        <v>131</v>
      </c>
      <c r="AO2018">
        <v>1944.04</v>
      </c>
    </row>
    <row r="2019" spans="33:41" x14ac:dyDescent="0.25">
      <c r="AG2019">
        <f>YEAR(CF[[#This Row],[Fecha]])</f>
        <v>2018</v>
      </c>
      <c r="AH2019">
        <f>MONTH(CF[[#This Row],[Fecha]])</f>
        <v>9</v>
      </c>
      <c r="AI2019">
        <f>WEEKNUM(CF[[#This Row],[Fecha]],2)</f>
        <v>35</v>
      </c>
      <c r="AJ2019" s="25">
        <v>43344</v>
      </c>
      <c r="AK2019" t="s">
        <v>118</v>
      </c>
      <c r="AL2019" t="s">
        <v>88</v>
      </c>
      <c r="AM2019" t="s">
        <v>127</v>
      </c>
      <c r="AN2019">
        <v>153.5</v>
      </c>
      <c r="AO2019">
        <v>2277.94</v>
      </c>
    </row>
    <row r="2020" spans="33:41" x14ac:dyDescent="0.25">
      <c r="AG2020">
        <f>YEAR(CF[[#This Row],[Fecha]])</f>
        <v>2018</v>
      </c>
      <c r="AH2020">
        <f>MONTH(CF[[#This Row],[Fecha]])</f>
        <v>10</v>
      </c>
      <c r="AI2020">
        <f>WEEKNUM(CF[[#This Row],[Fecha]],2)</f>
        <v>40</v>
      </c>
      <c r="AJ2020" s="25">
        <v>43374</v>
      </c>
      <c r="AK2020" t="s">
        <v>118</v>
      </c>
      <c r="AL2020" t="s">
        <v>88</v>
      </c>
      <c r="AM2020" t="s">
        <v>127</v>
      </c>
      <c r="AN2020">
        <v>98</v>
      </c>
      <c r="AO2020">
        <v>1454.32</v>
      </c>
    </row>
    <row r="2021" spans="33:41" x14ac:dyDescent="0.25">
      <c r="AG2021">
        <f>YEAR(CF[[#This Row],[Fecha]])</f>
        <v>2018</v>
      </c>
      <c r="AH2021">
        <f>MONTH(CF[[#This Row],[Fecha]])</f>
        <v>11</v>
      </c>
      <c r="AI2021">
        <f>WEEKNUM(CF[[#This Row],[Fecha]],2)</f>
        <v>44</v>
      </c>
      <c r="AJ2021" s="25">
        <v>43405</v>
      </c>
      <c r="AK2021" t="s">
        <v>118</v>
      </c>
      <c r="AL2021" t="s">
        <v>88</v>
      </c>
      <c r="AM2021" t="s">
        <v>127</v>
      </c>
      <c r="AN2021">
        <v>50</v>
      </c>
      <c r="AO2021">
        <v>742</v>
      </c>
    </row>
    <row r="2022" spans="33:41" x14ac:dyDescent="0.25">
      <c r="AG2022">
        <f>YEAR(CF[[#This Row],[Fecha]])</f>
        <v>2018</v>
      </c>
      <c r="AH2022">
        <f>MONTH(CF[[#This Row],[Fecha]])</f>
        <v>12</v>
      </c>
      <c r="AI2022">
        <f>WEEKNUM(CF[[#This Row],[Fecha]],2)</f>
        <v>48</v>
      </c>
      <c r="AJ2022" s="25">
        <v>43435</v>
      </c>
      <c r="AK2022" t="s">
        <v>118</v>
      </c>
      <c r="AL2022" t="s">
        <v>88</v>
      </c>
      <c r="AM2022" t="s">
        <v>127</v>
      </c>
      <c r="AN2022">
        <v>87</v>
      </c>
      <c r="AO2022">
        <v>1319.05</v>
      </c>
    </row>
    <row r="2023" spans="33:41" x14ac:dyDescent="0.25">
      <c r="AG2023">
        <f>YEAR(CF[[#This Row],[Fecha]])</f>
        <v>2019</v>
      </c>
      <c r="AH2023">
        <f>MONTH(CF[[#This Row],[Fecha]])</f>
        <v>1</v>
      </c>
      <c r="AI2023">
        <f>WEEKNUM(CF[[#This Row],[Fecha]],2)</f>
        <v>1</v>
      </c>
      <c r="AJ2023" s="25">
        <v>43466</v>
      </c>
      <c r="AK2023" t="s">
        <v>118</v>
      </c>
      <c r="AL2023" t="s">
        <v>88</v>
      </c>
      <c r="AM2023" t="s">
        <v>127</v>
      </c>
      <c r="AN2023">
        <v>80.5</v>
      </c>
      <c r="AO2023">
        <v>1281.23</v>
      </c>
    </row>
    <row r="2024" spans="33:41" x14ac:dyDescent="0.25">
      <c r="AG2024">
        <f>YEAR(CF[[#This Row],[Fecha]])</f>
        <v>2019</v>
      </c>
      <c r="AH2024">
        <f>MONTH(CF[[#This Row],[Fecha]])</f>
        <v>2</v>
      </c>
      <c r="AI2024">
        <f>WEEKNUM(CF[[#This Row],[Fecha]],2)</f>
        <v>5</v>
      </c>
      <c r="AJ2024" s="25">
        <v>43497</v>
      </c>
      <c r="AK2024" t="s">
        <v>118</v>
      </c>
      <c r="AL2024" t="s">
        <v>88</v>
      </c>
      <c r="AM2024" t="s">
        <v>127</v>
      </c>
      <c r="AN2024">
        <v>137.5</v>
      </c>
      <c r="AO2024">
        <v>2188.4499999999998</v>
      </c>
    </row>
    <row r="2025" spans="33:41" x14ac:dyDescent="0.25">
      <c r="AG2025">
        <f>YEAR(CF[[#This Row],[Fecha]])</f>
        <v>2019</v>
      </c>
      <c r="AH2025">
        <f>MONTH(CF[[#This Row],[Fecha]])</f>
        <v>3</v>
      </c>
      <c r="AI2025">
        <f>WEEKNUM(CF[[#This Row],[Fecha]],2)</f>
        <v>9</v>
      </c>
      <c r="AJ2025" s="25">
        <v>43525</v>
      </c>
      <c r="AK2025" t="s">
        <v>118</v>
      </c>
      <c r="AL2025" t="s">
        <v>88</v>
      </c>
      <c r="AM2025" t="s">
        <v>127</v>
      </c>
      <c r="AN2025">
        <v>33</v>
      </c>
      <c r="AO2025">
        <v>525.22</v>
      </c>
    </row>
    <row r="2026" spans="33:41" x14ac:dyDescent="0.25">
      <c r="AG2026">
        <f>YEAR(CF[[#This Row],[Fecha]])</f>
        <v>2019</v>
      </c>
      <c r="AH2026">
        <f>MONTH(CF[[#This Row],[Fecha]])</f>
        <v>4</v>
      </c>
      <c r="AI2026">
        <f>WEEKNUM(CF[[#This Row],[Fecha]],2)</f>
        <v>14</v>
      </c>
      <c r="AJ2026" s="25">
        <v>43556</v>
      </c>
      <c r="AK2026" t="s">
        <v>118</v>
      </c>
      <c r="AL2026" t="s">
        <v>88</v>
      </c>
      <c r="AM2026" t="s">
        <v>127</v>
      </c>
      <c r="AN2026">
        <v>117.5</v>
      </c>
      <c r="AO2026">
        <v>1870.12</v>
      </c>
    </row>
    <row r="2027" spans="33:41" x14ac:dyDescent="0.25">
      <c r="AG2027">
        <f>YEAR(CF[[#This Row],[Fecha]])</f>
        <v>2019</v>
      </c>
      <c r="AH2027">
        <f>MONTH(CF[[#This Row],[Fecha]])</f>
        <v>5</v>
      </c>
      <c r="AI2027">
        <f>WEEKNUM(CF[[#This Row],[Fecha]],2)</f>
        <v>18</v>
      </c>
      <c r="AJ2027" s="25">
        <v>43586</v>
      </c>
      <c r="AK2027" t="s">
        <v>118</v>
      </c>
      <c r="AL2027" t="s">
        <v>88</v>
      </c>
      <c r="AM2027" t="s">
        <v>127</v>
      </c>
      <c r="AN2027">
        <v>79</v>
      </c>
      <c r="AO2027">
        <v>1249.49</v>
      </c>
    </row>
    <row r="2028" spans="33:41" x14ac:dyDescent="0.25">
      <c r="AG2028">
        <f>YEAR(CF[[#This Row],[Fecha]])</f>
        <v>2019</v>
      </c>
      <c r="AH2028">
        <f>MONTH(CF[[#This Row],[Fecha]])</f>
        <v>6</v>
      </c>
      <c r="AI2028">
        <f>WEEKNUM(CF[[#This Row],[Fecha]],2)</f>
        <v>22</v>
      </c>
      <c r="AJ2028" s="25">
        <v>43617</v>
      </c>
      <c r="AK2028" t="s">
        <v>118</v>
      </c>
      <c r="AL2028" t="s">
        <v>88</v>
      </c>
      <c r="AM2028" t="s">
        <v>127</v>
      </c>
      <c r="AN2028">
        <v>114</v>
      </c>
      <c r="AO2028">
        <v>1722.98</v>
      </c>
    </row>
    <row r="2029" spans="33:41" x14ac:dyDescent="0.25">
      <c r="AG2029">
        <f>YEAR(CF[[#This Row],[Fecha]])</f>
        <v>2019</v>
      </c>
      <c r="AH2029">
        <f>MONTH(CF[[#This Row],[Fecha]])</f>
        <v>7</v>
      </c>
      <c r="AI2029">
        <f>WEEKNUM(CF[[#This Row],[Fecha]],2)</f>
        <v>27</v>
      </c>
      <c r="AJ2029" s="25">
        <v>43647</v>
      </c>
      <c r="AK2029" t="s">
        <v>118</v>
      </c>
      <c r="AL2029" t="s">
        <v>88</v>
      </c>
      <c r="AM2029" t="s">
        <v>127</v>
      </c>
      <c r="AN2029">
        <v>103.5</v>
      </c>
      <c r="AO2029">
        <v>1553.19</v>
      </c>
    </row>
    <row r="2030" spans="33:41" x14ac:dyDescent="0.25">
      <c r="AG2030">
        <f>YEAR(CF[[#This Row],[Fecha]])</f>
        <v>2019</v>
      </c>
      <c r="AH2030">
        <f>MONTH(CF[[#This Row],[Fecha]])</f>
        <v>8</v>
      </c>
      <c r="AI2030">
        <f>WEEKNUM(CF[[#This Row],[Fecha]],2)</f>
        <v>31</v>
      </c>
      <c r="AJ2030" s="25">
        <v>43678</v>
      </c>
      <c r="AK2030" t="s">
        <v>118</v>
      </c>
      <c r="AL2030" t="s">
        <v>88</v>
      </c>
      <c r="AM2030" t="s">
        <v>127</v>
      </c>
      <c r="AN2030">
        <v>126.5</v>
      </c>
      <c r="AO2030">
        <v>1896.1399999999999</v>
      </c>
    </row>
    <row r="2031" spans="33:41" x14ac:dyDescent="0.25">
      <c r="AG2031">
        <f>YEAR(CF[[#This Row],[Fecha]])</f>
        <v>2019</v>
      </c>
      <c r="AH2031">
        <f>MONTH(CF[[#This Row],[Fecha]])</f>
        <v>9</v>
      </c>
      <c r="AI2031">
        <f>WEEKNUM(CF[[#This Row],[Fecha]],2)</f>
        <v>35</v>
      </c>
      <c r="AJ2031" s="25">
        <v>43709</v>
      </c>
      <c r="AK2031" t="s">
        <v>118</v>
      </c>
      <c r="AL2031" t="s">
        <v>88</v>
      </c>
      <c r="AM2031" t="s">
        <v>127</v>
      </c>
      <c r="AN2031">
        <v>17</v>
      </c>
      <c r="AO2031">
        <v>254.43</v>
      </c>
    </row>
    <row r="2032" spans="33:41" x14ac:dyDescent="0.25">
      <c r="AG2032">
        <f>YEAR(CF[[#This Row],[Fecha]])</f>
        <v>2019</v>
      </c>
      <c r="AH2032">
        <f>MONTH(CF[[#This Row],[Fecha]])</f>
        <v>10</v>
      </c>
      <c r="AI2032">
        <f>WEEKNUM(CF[[#This Row],[Fecha]],2)</f>
        <v>40</v>
      </c>
      <c r="AJ2032" s="25">
        <v>43739</v>
      </c>
      <c r="AK2032" t="s">
        <v>118</v>
      </c>
      <c r="AL2032" t="s">
        <v>88</v>
      </c>
      <c r="AM2032" t="s">
        <v>127</v>
      </c>
      <c r="AN2032">
        <v>58</v>
      </c>
      <c r="AO2032">
        <v>868.05</v>
      </c>
    </row>
    <row r="2033" spans="33:41" x14ac:dyDescent="0.25">
      <c r="AG2033">
        <f>YEAR(CF[[#This Row],[Fecha]])</f>
        <v>2019</v>
      </c>
      <c r="AH2033">
        <f>MONTH(CF[[#This Row],[Fecha]])</f>
        <v>11</v>
      </c>
      <c r="AI2033">
        <f>WEEKNUM(CF[[#This Row],[Fecha]],2)</f>
        <v>44</v>
      </c>
      <c r="AJ2033" s="25">
        <v>43770</v>
      </c>
      <c r="AK2033" t="s">
        <v>118</v>
      </c>
      <c r="AL2033" t="s">
        <v>88</v>
      </c>
      <c r="AM2033" t="s">
        <v>127</v>
      </c>
      <c r="AN2033">
        <v>71</v>
      </c>
      <c r="AO2033">
        <v>1062.5999999999999</v>
      </c>
    </row>
    <row r="2034" spans="33:41" x14ac:dyDescent="0.25">
      <c r="AG2034">
        <f>YEAR(CF[[#This Row],[Fecha]])</f>
        <v>2019</v>
      </c>
      <c r="AH2034">
        <f>MONTH(CF[[#This Row],[Fecha]])</f>
        <v>12</v>
      </c>
      <c r="AI2034">
        <f>WEEKNUM(CF[[#This Row],[Fecha]],2)</f>
        <v>48</v>
      </c>
      <c r="AJ2034" s="25">
        <v>43800</v>
      </c>
      <c r="AK2034" t="s">
        <v>118</v>
      </c>
      <c r="AL2034" t="s">
        <v>88</v>
      </c>
      <c r="AM2034" t="s">
        <v>127</v>
      </c>
      <c r="AN2034">
        <v>55.5</v>
      </c>
      <c r="AO2034">
        <v>830.62</v>
      </c>
    </row>
    <row r="2035" spans="33:41" x14ac:dyDescent="0.25">
      <c r="AG2035">
        <f>YEAR(CF[[#This Row],[Fecha]])</f>
        <v>2020</v>
      </c>
      <c r="AH2035">
        <f>MONTH(CF[[#This Row],[Fecha]])</f>
        <v>1</v>
      </c>
      <c r="AI2035">
        <f>WEEKNUM(CF[[#This Row],[Fecha]],2)</f>
        <v>1</v>
      </c>
      <c r="AJ2035" s="25">
        <v>43831</v>
      </c>
      <c r="AK2035" t="s">
        <v>118</v>
      </c>
      <c r="AL2035" t="s">
        <v>88</v>
      </c>
      <c r="AM2035" t="s">
        <v>127</v>
      </c>
      <c r="AN2035">
        <v>3</v>
      </c>
      <c r="AO2035">
        <v>44.9</v>
      </c>
    </row>
    <row r="2036" spans="33:41" x14ac:dyDescent="0.25">
      <c r="AG2036">
        <f>YEAR(CF[[#This Row],[Fecha]])</f>
        <v>2020</v>
      </c>
      <c r="AH2036">
        <f>MONTH(CF[[#This Row],[Fecha]])</f>
        <v>2</v>
      </c>
      <c r="AI2036">
        <f>WEEKNUM(CF[[#This Row],[Fecha]],2)</f>
        <v>5</v>
      </c>
      <c r="AJ2036" s="25">
        <v>43862</v>
      </c>
      <c r="AK2036" t="s">
        <v>118</v>
      </c>
      <c r="AL2036" t="s">
        <v>88</v>
      </c>
      <c r="AM2036" t="s">
        <v>127</v>
      </c>
      <c r="AN2036">
        <v>34.5</v>
      </c>
      <c r="AO2036">
        <v>509.90999999999997</v>
      </c>
    </row>
    <row r="2037" spans="33:41" x14ac:dyDescent="0.25">
      <c r="AG2037">
        <f>YEAR(CF[[#This Row],[Fecha]])</f>
        <v>2020</v>
      </c>
      <c r="AH2037">
        <f>MONTH(CF[[#This Row],[Fecha]])</f>
        <v>3</v>
      </c>
      <c r="AI2037">
        <f>WEEKNUM(CF[[#This Row],[Fecha]],2)</f>
        <v>9</v>
      </c>
      <c r="AJ2037" s="25">
        <v>43891</v>
      </c>
      <c r="AK2037" t="s">
        <v>118</v>
      </c>
      <c r="AL2037" t="s">
        <v>88</v>
      </c>
      <c r="AM2037" t="s">
        <v>127</v>
      </c>
      <c r="AN2037">
        <v>45</v>
      </c>
      <c r="AO2037">
        <v>665.09999999999991</v>
      </c>
    </row>
    <row r="2038" spans="33:41" x14ac:dyDescent="0.25">
      <c r="AG2038">
        <f>YEAR(CF[[#This Row],[Fecha]])</f>
        <v>2020</v>
      </c>
      <c r="AH2038">
        <f>MONTH(CF[[#This Row],[Fecha]])</f>
        <v>4</v>
      </c>
      <c r="AI2038">
        <f>WEEKNUM(CF[[#This Row],[Fecha]],2)</f>
        <v>14</v>
      </c>
      <c r="AJ2038" s="25">
        <v>43922</v>
      </c>
      <c r="AK2038" t="s">
        <v>118</v>
      </c>
      <c r="AL2038" t="s">
        <v>88</v>
      </c>
      <c r="AM2038" t="s">
        <v>127</v>
      </c>
      <c r="AN2038">
        <v>35</v>
      </c>
      <c r="AO2038">
        <v>517.31000000000006</v>
      </c>
    </row>
    <row r="2039" spans="33:41" x14ac:dyDescent="0.25">
      <c r="AG2039">
        <f>YEAR(CF[[#This Row],[Fecha]])</f>
        <v>2019</v>
      </c>
      <c r="AH2039">
        <f>MONTH(CF[[#This Row],[Fecha]])</f>
        <v>12</v>
      </c>
      <c r="AI2039">
        <f>WEEKNUM(CF[[#This Row],[Fecha]],2)</f>
        <v>48</v>
      </c>
      <c r="AJ2039" s="25">
        <v>43800</v>
      </c>
      <c r="AK2039" t="s">
        <v>118</v>
      </c>
      <c r="AL2039" t="s">
        <v>92</v>
      </c>
      <c r="AM2039" t="s">
        <v>127</v>
      </c>
      <c r="AN2039">
        <v>23</v>
      </c>
      <c r="AO2039">
        <v>344.22</v>
      </c>
    </row>
    <row r="2040" spans="33:41" x14ac:dyDescent="0.25">
      <c r="AG2040">
        <f>YEAR(CF[[#This Row],[Fecha]])</f>
        <v>2019</v>
      </c>
      <c r="AH2040">
        <f>MONTH(CF[[#This Row],[Fecha]])</f>
        <v>1</v>
      </c>
      <c r="AI2040">
        <f>WEEKNUM(CF[[#This Row],[Fecha]],2)</f>
        <v>1</v>
      </c>
      <c r="AJ2040" s="25">
        <v>43466</v>
      </c>
      <c r="AK2040" t="s">
        <v>119</v>
      </c>
      <c r="AL2040" t="s">
        <v>96</v>
      </c>
      <c r="AM2040" t="s">
        <v>128</v>
      </c>
      <c r="AN2040">
        <v>4</v>
      </c>
      <c r="AO2040">
        <v>27223.86</v>
      </c>
    </row>
    <row r="2041" spans="33:41" x14ac:dyDescent="0.25">
      <c r="AG2041">
        <f>YEAR(CF[[#This Row],[Fecha]])</f>
        <v>2019</v>
      </c>
      <c r="AH2041">
        <f>MONTH(CF[[#This Row],[Fecha]])</f>
        <v>2</v>
      </c>
      <c r="AI2041">
        <f>WEEKNUM(CF[[#This Row],[Fecha]],2)</f>
        <v>5</v>
      </c>
      <c r="AJ2041" s="25">
        <v>43497</v>
      </c>
      <c r="AK2041" t="s">
        <v>119</v>
      </c>
      <c r="AL2041" t="s">
        <v>96</v>
      </c>
      <c r="AM2041" t="s">
        <v>128</v>
      </c>
      <c r="AN2041">
        <v>14</v>
      </c>
      <c r="AO2041">
        <v>95385.270000000019</v>
      </c>
    </row>
    <row r="2042" spans="33:41" x14ac:dyDescent="0.25">
      <c r="AG2042">
        <f>YEAR(CF[[#This Row],[Fecha]])</f>
        <v>2019</v>
      </c>
      <c r="AH2042">
        <f>MONTH(CF[[#This Row],[Fecha]])</f>
        <v>3</v>
      </c>
      <c r="AI2042">
        <f>WEEKNUM(CF[[#This Row],[Fecha]],2)</f>
        <v>9</v>
      </c>
      <c r="AJ2042" s="25">
        <v>43525</v>
      </c>
      <c r="AK2042" t="s">
        <v>119</v>
      </c>
      <c r="AL2042" t="s">
        <v>96</v>
      </c>
      <c r="AM2042" t="s">
        <v>128</v>
      </c>
      <c r="AN2042">
        <v>6</v>
      </c>
      <c r="AO2042">
        <v>40913.21</v>
      </c>
    </row>
    <row r="2043" spans="33:41" x14ac:dyDescent="0.25">
      <c r="AG2043">
        <f>YEAR(CF[[#This Row],[Fecha]])</f>
        <v>2019</v>
      </c>
      <c r="AH2043">
        <f>MONTH(CF[[#This Row],[Fecha]])</f>
        <v>3</v>
      </c>
      <c r="AI2043">
        <f>WEEKNUM(CF[[#This Row],[Fecha]],2)</f>
        <v>9</v>
      </c>
      <c r="AJ2043" s="25">
        <v>43525</v>
      </c>
      <c r="AK2043" t="s">
        <v>119</v>
      </c>
      <c r="AL2043" t="s">
        <v>8</v>
      </c>
      <c r="AM2043" t="s">
        <v>128</v>
      </c>
      <c r="AN2043">
        <v>2</v>
      </c>
      <c r="AO2043">
        <v>13609.650000000001</v>
      </c>
    </row>
    <row r="2044" spans="33:41" x14ac:dyDescent="0.25">
      <c r="AG2044">
        <f>YEAR(CF[[#This Row],[Fecha]])</f>
        <v>2019</v>
      </c>
      <c r="AH2044">
        <f>MONTH(CF[[#This Row],[Fecha]])</f>
        <v>2</v>
      </c>
      <c r="AI2044">
        <f>WEEKNUM(CF[[#This Row],[Fecha]],2)</f>
        <v>5</v>
      </c>
      <c r="AJ2044" s="25">
        <v>43497</v>
      </c>
      <c r="AK2044" t="s">
        <v>120</v>
      </c>
      <c r="AL2044" t="s">
        <v>8</v>
      </c>
      <c r="AM2044" t="s">
        <v>128</v>
      </c>
      <c r="AN2044">
        <v>3</v>
      </c>
      <c r="AO2044">
        <v>18601.59</v>
      </c>
    </row>
    <row r="2045" spans="33:41" x14ac:dyDescent="0.25">
      <c r="AG2045">
        <f>YEAR(CF[[#This Row],[Fecha]])</f>
        <v>2019</v>
      </c>
      <c r="AH2045">
        <f>MONTH(CF[[#This Row],[Fecha]])</f>
        <v>3</v>
      </c>
      <c r="AI2045">
        <f>WEEKNUM(CF[[#This Row],[Fecha]],2)</f>
        <v>9</v>
      </c>
      <c r="AJ2045" s="25">
        <v>43525</v>
      </c>
      <c r="AK2045" t="s">
        <v>120</v>
      </c>
      <c r="AL2045" t="s">
        <v>8</v>
      </c>
      <c r="AM2045" t="s">
        <v>128</v>
      </c>
      <c r="AN2045">
        <v>28</v>
      </c>
      <c r="AO2045">
        <v>173522.66</v>
      </c>
    </row>
    <row r="2046" spans="33:41" x14ac:dyDescent="0.25">
      <c r="AG2046">
        <f>YEAR(CF[[#This Row],[Fecha]])</f>
        <v>2019</v>
      </c>
      <c r="AH2046">
        <f>MONTH(CF[[#This Row],[Fecha]])</f>
        <v>4</v>
      </c>
      <c r="AI2046">
        <f>WEEKNUM(CF[[#This Row],[Fecha]],2)</f>
        <v>14</v>
      </c>
      <c r="AJ2046" s="25">
        <v>43556</v>
      </c>
      <c r="AK2046" t="s">
        <v>120</v>
      </c>
      <c r="AL2046" t="s">
        <v>8</v>
      </c>
      <c r="AM2046" t="s">
        <v>128</v>
      </c>
      <c r="AN2046">
        <v>2</v>
      </c>
      <c r="AO2046">
        <v>12498.2</v>
      </c>
    </row>
    <row r="2047" spans="33:41" x14ac:dyDescent="0.25">
      <c r="AG2047">
        <f>YEAR(CF[[#This Row],[Fecha]])</f>
        <v>2019</v>
      </c>
      <c r="AH2047">
        <f>MONTH(CF[[#This Row],[Fecha]])</f>
        <v>3</v>
      </c>
      <c r="AI2047">
        <f>WEEKNUM(CF[[#This Row],[Fecha]],2)</f>
        <v>9</v>
      </c>
      <c r="AJ2047" s="25">
        <v>43525</v>
      </c>
      <c r="AK2047" t="s">
        <v>121</v>
      </c>
      <c r="AL2047" t="s">
        <v>8</v>
      </c>
      <c r="AM2047" t="s">
        <v>128</v>
      </c>
      <c r="AN2047">
        <v>14</v>
      </c>
      <c r="AO2047">
        <v>83018.47</v>
      </c>
    </row>
    <row r="2048" spans="33:41" x14ac:dyDescent="0.25">
      <c r="AG2048">
        <f>YEAR(CF[[#This Row],[Fecha]])</f>
        <v>2019</v>
      </c>
      <c r="AH2048">
        <f>MONTH(CF[[#This Row],[Fecha]])</f>
        <v>4</v>
      </c>
      <c r="AI2048">
        <f>WEEKNUM(CF[[#This Row],[Fecha]],2)</f>
        <v>14</v>
      </c>
      <c r="AJ2048" s="25">
        <v>43556</v>
      </c>
      <c r="AK2048" t="s">
        <v>121</v>
      </c>
      <c r="AL2048" t="s">
        <v>8</v>
      </c>
      <c r="AM2048" t="s">
        <v>128</v>
      </c>
      <c r="AN2048">
        <v>34</v>
      </c>
      <c r="AO2048">
        <v>205824.16000000003</v>
      </c>
    </row>
    <row r="2049" spans="33:41" x14ac:dyDescent="0.25">
      <c r="AG2049">
        <f>YEAR(CF[[#This Row],[Fecha]])</f>
        <v>2019</v>
      </c>
      <c r="AH2049">
        <f>MONTH(CF[[#This Row],[Fecha]])</f>
        <v>4</v>
      </c>
      <c r="AI2049">
        <f>WEEKNUM(CF[[#This Row],[Fecha]],2)</f>
        <v>14</v>
      </c>
      <c r="AJ2049" s="25">
        <v>43556</v>
      </c>
      <c r="AK2049" t="s">
        <v>122</v>
      </c>
      <c r="AL2049" t="s">
        <v>8</v>
      </c>
      <c r="AM2049" t="s">
        <v>128</v>
      </c>
      <c r="AN2049">
        <v>31</v>
      </c>
      <c r="AO2049">
        <v>175400.49999999997</v>
      </c>
    </row>
    <row r="2050" spans="33:41" x14ac:dyDescent="0.25">
      <c r="AG2050">
        <f>YEAR(CF[[#This Row],[Fecha]])</f>
        <v>2019</v>
      </c>
      <c r="AH2050">
        <f>MONTH(CF[[#This Row],[Fecha]])</f>
        <v>5</v>
      </c>
      <c r="AI2050">
        <f>WEEKNUM(CF[[#This Row],[Fecha]],2)</f>
        <v>18</v>
      </c>
      <c r="AJ2050" s="25">
        <v>43586</v>
      </c>
      <c r="AK2050" t="s">
        <v>122</v>
      </c>
      <c r="AL2050" t="s">
        <v>8</v>
      </c>
      <c r="AM2050" t="s">
        <v>128</v>
      </c>
      <c r="AN2050">
        <v>21</v>
      </c>
      <c r="AO2050">
        <v>110037.70999999999</v>
      </c>
    </row>
    <row r="2051" spans="33:41" x14ac:dyDescent="0.25">
      <c r="AG2051">
        <f>YEAR(CF[[#This Row],[Fecha]])</f>
        <v>2019</v>
      </c>
      <c r="AH2051">
        <f>MONTH(CF[[#This Row],[Fecha]])</f>
        <v>5</v>
      </c>
      <c r="AI2051">
        <f>WEEKNUM(CF[[#This Row],[Fecha]],2)</f>
        <v>18</v>
      </c>
      <c r="AJ2051" s="25">
        <v>43586</v>
      </c>
      <c r="AK2051" t="s">
        <v>123</v>
      </c>
      <c r="AL2051" t="s">
        <v>8</v>
      </c>
      <c r="AM2051" t="s">
        <v>128</v>
      </c>
      <c r="AN2051">
        <v>34</v>
      </c>
      <c r="AO2051">
        <v>214123.76</v>
      </c>
    </row>
    <row r="2052" spans="33:41" x14ac:dyDescent="0.25">
      <c r="AG2052">
        <f>YEAR(CF[[#This Row],[Fecha]])</f>
        <v>2019</v>
      </c>
      <c r="AH2052">
        <f>MONTH(CF[[#This Row],[Fecha]])</f>
        <v>6</v>
      </c>
      <c r="AI2052">
        <f>WEEKNUM(CF[[#This Row],[Fecha]],2)</f>
        <v>22</v>
      </c>
      <c r="AJ2052" s="25">
        <v>43617</v>
      </c>
      <c r="AK2052" t="s">
        <v>123</v>
      </c>
      <c r="AL2052" t="s">
        <v>8</v>
      </c>
      <c r="AM2052" t="s">
        <v>128</v>
      </c>
      <c r="AN2052">
        <v>27</v>
      </c>
      <c r="AO2052">
        <v>158196.91999999998</v>
      </c>
    </row>
    <row r="2053" spans="33:41" x14ac:dyDescent="0.25">
      <c r="AG2053">
        <f>YEAR(CF[[#This Row],[Fecha]])</f>
        <v>2019</v>
      </c>
      <c r="AH2053">
        <f>MONTH(CF[[#This Row],[Fecha]])</f>
        <v>8</v>
      </c>
      <c r="AI2053">
        <f>WEEKNUM(CF[[#This Row],[Fecha]],2)</f>
        <v>31</v>
      </c>
      <c r="AJ2053" s="25">
        <v>43678</v>
      </c>
      <c r="AK2053" t="s">
        <v>124</v>
      </c>
      <c r="AL2053" t="s">
        <v>92</v>
      </c>
      <c r="AM2053" t="s">
        <v>127</v>
      </c>
      <c r="AN2053">
        <v>29</v>
      </c>
      <c r="AO2053">
        <v>432.95</v>
      </c>
    </row>
    <row r="2054" spans="33:41" x14ac:dyDescent="0.25">
      <c r="AG2054">
        <f>YEAR(CF[[#This Row],[Fecha]])</f>
        <v>2019</v>
      </c>
      <c r="AH2054">
        <f>MONTH(CF[[#This Row],[Fecha]])</f>
        <v>9</v>
      </c>
      <c r="AI2054">
        <f>WEEKNUM(CF[[#This Row],[Fecha]],2)</f>
        <v>35</v>
      </c>
      <c r="AJ2054" s="25">
        <v>43709</v>
      </c>
      <c r="AK2054" t="s">
        <v>124</v>
      </c>
      <c r="AL2054" t="s">
        <v>92</v>
      </c>
      <c r="AM2054" t="s">
        <v>127</v>
      </c>
      <c r="AN2054">
        <v>8</v>
      </c>
      <c r="AO2054">
        <v>119.44</v>
      </c>
    </row>
    <row r="2055" spans="33:41" x14ac:dyDescent="0.25">
      <c r="AG2055">
        <f>YEAR(CF[[#This Row],[Fecha]])</f>
        <v>2019</v>
      </c>
      <c r="AH2055">
        <f>MONTH(CF[[#This Row],[Fecha]])</f>
        <v>10</v>
      </c>
      <c r="AI2055">
        <f>WEEKNUM(CF[[#This Row],[Fecha]],2)</f>
        <v>40</v>
      </c>
      <c r="AJ2055" s="25">
        <v>43739</v>
      </c>
      <c r="AK2055" t="s">
        <v>124</v>
      </c>
      <c r="AL2055" t="s">
        <v>92</v>
      </c>
      <c r="AM2055" t="s">
        <v>127</v>
      </c>
      <c r="AN2055">
        <v>6</v>
      </c>
      <c r="AO2055">
        <v>89.58</v>
      </c>
    </row>
    <row r="2056" spans="33:41" x14ac:dyDescent="0.25">
      <c r="AG2056">
        <f>YEAR(CF[[#This Row],[Fecha]])</f>
        <v>2020</v>
      </c>
      <c r="AH2056">
        <f>MONTH(CF[[#This Row],[Fecha]])</f>
        <v>7</v>
      </c>
      <c r="AI2056">
        <f>WEEKNUM(CF[[#This Row],[Fecha]],2)</f>
        <v>27</v>
      </c>
      <c r="AJ2056" s="25">
        <v>44013</v>
      </c>
      <c r="AK2056" t="s">
        <v>125</v>
      </c>
      <c r="AL2056" t="s">
        <v>88</v>
      </c>
      <c r="AM2056" t="s">
        <v>128</v>
      </c>
      <c r="AN2056">
        <v>2</v>
      </c>
      <c r="AO2056">
        <v>13427.46</v>
      </c>
    </row>
    <row r="2057" spans="33:41" x14ac:dyDescent="0.25">
      <c r="AG2057">
        <f>YEAR(CF[[#This Row],[Fecha]])</f>
        <v>2020</v>
      </c>
      <c r="AH2057">
        <f>MONTH(CF[[#This Row],[Fecha]])</f>
        <v>8</v>
      </c>
      <c r="AI2057">
        <f>WEEKNUM(CF[[#This Row],[Fecha]],2)</f>
        <v>31</v>
      </c>
      <c r="AJ2057" s="25">
        <v>44044</v>
      </c>
      <c r="AK2057" t="s">
        <v>125</v>
      </c>
      <c r="AL2057" t="s">
        <v>88</v>
      </c>
      <c r="AM2057" t="s">
        <v>128</v>
      </c>
      <c r="AN2057">
        <v>2</v>
      </c>
      <c r="AO2057">
        <v>13425.56</v>
      </c>
    </row>
    <row r="2058" spans="33:41" x14ac:dyDescent="0.25">
      <c r="AG2058">
        <f>YEAR(CF[[#This Row],[Fecha]])</f>
        <v>2020</v>
      </c>
      <c r="AH2058">
        <f>MONTH(CF[[#This Row],[Fecha]])</f>
        <v>9</v>
      </c>
      <c r="AI2058">
        <f>WEEKNUM(CF[[#This Row],[Fecha]],2)</f>
        <v>36</v>
      </c>
      <c r="AJ2058" s="25">
        <v>44075</v>
      </c>
      <c r="AK2058" t="s">
        <v>125</v>
      </c>
      <c r="AL2058" t="s">
        <v>88</v>
      </c>
      <c r="AM2058" t="s">
        <v>128</v>
      </c>
      <c r="AN2058">
        <v>4</v>
      </c>
      <c r="AO2058">
        <v>26665.21</v>
      </c>
    </row>
    <row r="2059" spans="33:41" x14ac:dyDescent="0.25">
      <c r="AG2059">
        <f>YEAR(CF[[#This Row],[Fecha]])</f>
        <v>2020</v>
      </c>
      <c r="AH2059">
        <f>MONTH(CF[[#This Row],[Fecha]])</f>
        <v>10</v>
      </c>
      <c r="AI2059">
        <f>WEEKNUM(CF[[#This Row],[Fecha]],2)</f>
        <v>40</v>
      </c>
      <c r="AJ2059" s="25">
        <v>44105</v>
      </c>
      <c r="AK2059" t="s">
        <v>125</v>
      </c>
      <c r="AL2059" t="s">
        <v>88</v>
      </c>
      <c r="AM2059" t="s">
        <v>128</v>
      </c>
      <c r="AN2059">
        <v>2</v>
      </c>
      <c r="AO2059">
        <v>13437.05</v>
      </c>
    </row>
    <row r="2060" spans="33:41" x14ac:dyDescent="0.25">
      <c r="AG2060">
        <f>YEAR(CF[[#This Row],[Fecha]])</f>
        <v>2020</v>
      </c>
      <c r="AH2060">
        <f>MONTH(CF[[#This Row],[Fecha]])</f>
        <v>11</v>
      </c>
      <c r="AI2060">
        <f>WEEKNUM(CF[[#This Row],[Fecha]],2)</f>
        <v>44</v>
      </c>
      <c r="AJ2060" s="25">
        <v>44136</v>
      </c>
      <c r="AK2060" t="s">
        <v>125</v>
      </c>
      <c r="AL2060" t="s">
        <v>88</v>
      </c>
      <c r="AM2060" t="s">
        <v>128</v>
      </c>
      <c r="AN2060">
        <v>2</v>
      </c>
      <c r="AO2060">
        <v>13916.2</v>
      </c>
    </row>
    <row r="2061" spans="33:41" x14ac:dyDescent="0.25">
      <c r="AG2061">
        <f>YEAR(CF[[#This Row],[Fecha]])</f>
        <v>2020</v>
      </c>
      <c r="AH2061">
        <f>MONTH(CF[[#This Row],[Fecha]])</f>
        <v>12</v>
      </c>
      <c r="AI2061">
        <f>WEEKNUM(CF[[#This Row],[Fecha]],2)</f>
        <v>49</v>
      </c>
      <c r="AJ2061" s="25">
        <v>44166</v>
      </c>
      <c r="AK2061" t="s">
        <v>125</v>
      </c>
      <c r="AL2061" t="s">
        <v>88</v>
      </c>
      <c r="AM2061" t="s">
        <v>128</v>
      </c>
      <c r="AN2061">
        <v>3</v>
      </c>
      <c r="AO2061">
        <v>20425.86</v>
      </c>
    </row>
    <row r="2062" spans="33:41" x14ac:dyDescent="0.25">
      <c r="AG2062">
        <f>YEAR(CF[[#This Row],[Fecha]])</f>
        <v>2020</v>
      </c>
      <c r="AH2062">
        <f>MONTH(CF[[#This Row],[Fecha]])</f>
        <v>7</v>
      </c>
      <c r="AI2062">
        <f>WEEKNUM(CF[[#This Row],[Fecha]],2)</f>
        <v>27</v>
      </c>
      <c r="AJ2062" s="25">
        <v>44013</v>
      </c>
      <c r="AK2062" t="s">
        <v>125</v>
      </c>
      <c r="AL2062" t="s">
        <v>90</v>
      </c>
      <c r="AM2062" t="s">
        <v>128</v>
      </c>
      <c r="AN2062">
        <v>4</v>
      </c>
      <c r="AO2062">
        <v>26603.87</v>
      </c>
    </row>
    <row r="2063" spans="33:41" x14ac:dyDescent="0.25">
      <c r="AG2063">
        <f>YEAR(CF[[#This Row],[Fecha]])</f>
        <v>2020</v>
      </c>
      <c r="AH2063">
        <f>MONTH(CF[[#This Row],[Fecha]])</f>
        <v>8</v>
      </c>
      <c r="AI2063">
        <f>WEEKNUM(CF[[#This Row],[Fecha]],2)</f>
        <v>31</v>
      </c>
      <c r="AJ2063" s="25">
        <v>44044</v>
      </c>
      <c r="AK2063" t="s">
        <v>125</v>
      </c>
      <c r="AL2063" t="s">
        <v>90</v>
      </c>
      <c r="AM2063" t="s">
        <v>128</v>
      </c>
      <c r="AN2063">
        <v>4</v>
      </c>
      <c r="AO2063">
        <v>26837.309999999998</v>
      </c>
    </row>
    <row r="2064" spans="33:41" x14ac:dyDescent="0.25">
      <c r="AG2064">
        <f>YEAR(CF[[#This Row],[Fecha]])</f>
        <v>2020</v>
      </c>
      <c r="AH2064">
        <f>MONTH(CF[[#This Row],[Fecha]])</f>
        <v>9</v>
      </c>
      <c r="AI2064">
        <f>WEEKNUM(CF[[#This Row],[Fecha]],2)</f>
        <v>36</v>
      </c>
      <c r="AJ2064" s="25">
        <v>44075</v>
      </c>
      <c r="AK2064" t="s">
        <v>125</v>
      </c>
      <c r="AL2064" t="s">
        <v>90</v>
      </c>
      <c r="AM2064" t="s">
        <v>128</v>
      </c>
      <c r="AN2064">
        <v>1</v>
      </c>
      <c r="AO2064">
        <v>6670.82</v>
      </c>
    </row>
    <row r="2065" spans="33:41" x14ac:dyDescent="0.25">
      <c r="AG2065">
        <f>YEAR(CF[[#This Row],[Fecha]])</f>
        <v>2020</v>
      </c>
      <c r="AH2065">
        <f>MONTH(CF[[#This Row],[Fecha]])</f>
        <v>10</v>
      </c>
      <c r="AI2065">
        <f>WEEKNUM(CF[[#This Row],[Fecha]],2)</f>
        <v>40</v>
      </c>
      <c r="AJ2065" s="25">
        <v>44105</v>
      </c>
      <c r="AK2065" t="s">
        <v>125</v>
      </c>
      <c r="AL2065" t="s">
        <v>90</v>
      </c>
      <c r="AM2065" t="s">
        <v>128</v>
      </c>
      <c r="AN2065">
        <v>2</v>
      </c>
      <c r="AO2065">
        <v>13395.11</v>
      </c>
    </row>
    <row r="2066" spans="33:41" x14ac:dyDescent="0.25">
      <c r="AG2066">
        <f>YEAR(CF[[#This Row],[Fecha]])</f>
        <v>2020</v>
      </c>
      <c r="AH2066">
        <f>MONTH(CF[[#This Row],[Fecha]])</f>
        <v>11</v>
      </c>
      <c r="AI2066">
        <f>WEEKNUM(CF[[#This Row],[Fecha]],2)</f>
        <v>44</v>
      </c>
      <c r="AJ2066" s="25">
        <v>44136</v>
      </c>
      <c r="AK2066" t="s">
        <v>125</v>
      </c>
      <c r="AL2066" t="s">
        <v>90</v>
      </c>
      <c r="AM2066" t="s">
        <v>128</v>
      </c>
      <c r="AN2066">
        <v>4</v>
      </c>
      <c r="AO2066">
        <v>27677.010000000002</v>
      </c>
    </row>
    <row r="2067" spans="33:41" x14ac:dyDescent="0.25">
      <c r="AG2067">
        <f>YEAR(CF[[#This Row],[Fecha]])</f>
        <v>2020</v>
      </c>
      <c r="AH2067">
        <f>MONTH(CF[[#This Row],[Fecha]])</f>
        <v>12</v>
      </c>
      <c r="AI2067">
        <f>WEEKNUM(CF[[#This Row],[Fecha]],2)</f>
        <v>49</v>
      </c>
      <c r="AJ2067" s="25">
        <v>44166</v>
      </c>
      <c r="AK2067" t="s">
        <v>125</v>
      </c>
      <c r="AL2067" t="s">
        <v>90</v>
      </c>
      <c r="AM2067" t="s">
        <v>128</v>
      </c>
      <c r="AN2067">
        <v>5</v>
      </c>
      <c r="AO2067">
        <v>33359.53</v>
      </c>
    </row>
    <row r="2068" spans="33:41" x14ac:dyDescent="0.25">
      <c r="AG2068">
        <f>YEAR(CF[[#This Row],[Fecha]])</f>
        <v>2020</v>
      </c>
      <c r="AH2068">
        <f>MONTH(CF[[#This Row],[Fecha]])</f>
        <v>7</v>
      </c>
      <c r="AI2068">
        <f>WEEKNUM(CF[[#This Row],[Fecha]],2)</f>
        <v>27</v>
      </c>
      <c r="AJ2068" s="25">
        <v>44013</v>
      </c>
      <c r="AK2068" t="s">
        <v>125</v>
      </c>
      <c r="AL2068" t="s">
        <v>92</v>
      </c>
      <c r="AM2068" t="s">
        <v>128</v>
      </c>
      <c r="AN2068">
        <v>1</v>
      </c>
      <c r="AO2068">
        <v>6725.57</v>
      </c>
    </row>
    <row r="2069" spans="33:41" x14ac:dyDescent="0.25">
      <c r="AG2069">
        <f>YEAR(CF[[#This Row],[Fecha]])</f>
        <v>2020</v>
      </c>
      <c r="AH2069">
        <f>MONTH(CF[[#This Row],[Fecha]])</f>
        <v>8</v>
      </c>
      <c r="AI2069">
        <f>WEEKNUM(CF[[#This Row],[Fecha]],2)</f>
        <v>31</v>
      </c>
      <c r="AJ2069" s="25">
        <v>44044</v>
      </c>
      <c r="AK2069" t="s">
        <v>125</v>
      </c>
      <c r="AL2069" t="s">
        <v>92</v>
      </c>
      <c r="AM2069" t="s">
        <v>128</v>
      </c>
      <c r="AN2069">
        <v>2</v>
      </c>
      <c r="AO2069">
        <v>13418.65</v>
      </c>
    </row>
    <row r="2070" spans="33:41" x14ac:dyDescent="0.25">
      <c r="AG2070">
        <f>YEAR(CF[[#This Row],[Fecha]])</f>
        <v>2020</v>
      </c>
      <c r="AH2070">
        <f>MONTH(CF[[#This Row],[Fecha]])</f>
        <v>9</v>
      </c>
      <c r="AI2070">
        <f>WEEKNUM(CF[[#This Row],[Fecha]],2)</f>
        <v>36</v>
      </c>
      <c r="AJ2070" s="25">
        <v>44075</v>
      </c>
      <c r="AK2070" t="s">
        <v>125</v>
      </c>
      <c r="AL2070" t="s">
        <v>92</v>
      </c>
      <c r="AM2070" t="s">
        <v>128</v>
      </c>
      <c r="AN2070">
        <v>4</v>
      </c>
      <c r="AO2070">
        <v>26665.21</v>
      </c>
    </row>
    <row r="2071" spans="33:41" x14ac:dyDescent="0.25">
      <c r="AG2071">
        <f>YEAR(CF[[#This Row],[Fecha]])</f>
        <v>2020</v>
      </c>
      <c r="AH2071">
        <f>MONTH(CF[[#This Row],[Fecha]])</f>
        <v>10</v>
      </c>
      <c r="AI2071">
        <f>WEEKNUM(CF[[#This Row],[Fecha]],2)</f>
        <v>40</v>
      </c>
      <c r="AJ2071" s="25">
        <v>44105</v>
      </c>
      <c r="AK2071" t="s">
        <v>125</v>
      </c>
      <c r="AL2071" t="s">
        <v>92</v>
      </c>
      <c r="AM2071" t="s">
        <v>128</v>
      </c>
      <c r="AN2071">
        <v>1</v>
      </c>
      <c r="AO2071">
        <v>6677.54</v>
      </c>
    </row>
    <row r="2072" spans="33:41" x14ac:dyDescent="0.25">
      <c r="AG2072">
        <f>YEAR(CF[[#This Row],[Fecha]])</f>
        <v>2020</v>
      </c>
      <c r="AH2072">
        <f>MONTH(CF[[#This Row],[Fecha]])</f>
        <v>11</v>
      </c>
      <c r="AI2072">
        <f>WEEKNUM(CF[[#This Row],[Fecha]],2)</f>
        <v>44</v>
      </c>
      <c r="AJ2072" s="25">
        <v>44136</v>
      </c>
      <c r="AK2072" t="s">
        <v>125</v>
      </c>
      <c r="AL2072" t="s">
        <v>92</v>
      </c>
      <c r="AM2072" t="s">
        <v>128</v>
      </c>
      <c r="AN2072">
        <v>3</v>
      </c>
      <c r="AO2072">
        <v>20795.990000000002</v>
      </c>
    </row>
    <row r="2073" spans="33:41" x14ac:dyDescent="0.25">
      <c r="AG2073">
        <f>YEAR(CF[[#This Row],[Fecha]])</f>
        <v>2020</v>
      </c>
      <c r="AH2073">
        <f>MONTH(CF[[#This Row],[Fecha]])</f>
        <v>12</v>
      </c>
      <c r="AI2073">
        <f>WEEKNUM(CF[[#This Row],[Fecha]],2)</f>
        <v>49</v>
      </c>
      <c r="AJ2073" s="25">
        <v>44166</v>
      </c>
      <c r="AK2073" t="s">
        <v>125</v>
      </c>
      <c r="AL2073" t="s">
        <v>92</v>
      </c>
      <c r="AM2073" t="s">
        <v>128</v>
      </c>
      <c r="AN2073">
        <v>4</v>
      </c>
      <c r="AO2073">
        <v>26407.199999999997</v>
      </c>
    </row>
    <row r="2074" spans="33:41" x14ac:dyDescent="0.25">
      <c r="AG2074">
        <f>YEAR(CF[[#This Row],[Fecha]])</f>
        <v>2021</v>
      </c>
      <c r="AH2074">
        <f>MONTH(CF[[#This Row],[Fecha]])</f>
        <v>1</v>
      </c>
      <c r="AI2074">
        <f>WEEKNUM(CF[[#This Row],[Fecha]],2)</f>
        <v>2</v>
      </c>
      <c r="AJ2074" s="25">
        <v>44200</v>
      </c>
      <c r="AK2074" t="s">
        <v>89</v>
      </c>
      <c r="AL2074" t="s">
        <v>94</v>
      </c>
      <c r="AM2074" t="s">
        <v>128</v>
      </c>
      <c r="AN2074">
        <v>2</v>
      </c>
      <c r="AO2074">
        <v>15996.34</v>
      </c>
    </row>
    <row r="2075" spans="33:41" x14ac:dyDescent="0.25">
      <c r="AG2075">
        <f>YEAR(CF[[#This Row],[Fecha]])</f>
        <v>2021</v>
      </c>
      <c r="AH2075">
        <f>MONTH(CF[[#This Row],[Fecha]])</f>
        <v>1</v>
      </c>
      <c r="AI2075">
        <f>WEEKNUM(CF[[#This Row],[Fecha]],2)</f>
        <v>3</v>
      </c>
      <c r="AJ2075" s="25">
        <v>44207</v>
      </c>
      <c r="AK2075" t="s">
        <v>89</v>
      </c>
      <c r="AL2075" t="s">
        <v>94</v>
      </c>
      <c r="AM2075" t="s">
        <v>128</v>
      </c>
      <c r="AN2075">
        <v>3</v>
      </c>
      <c r="AO2075">
        <v>23989.17</v>
      </c>
    </row>
    <row r="2076" spans="33:41" x14ac:dyDescent="0.25">
      <c r="AG2076">
        <f>YEAR(CF[[#This Row],[Fecha]])</f>
        <v>2021</v>
      </c>
      <c r="AH2076">
        <f>MONTH(CF[[#This Row],[Fecha]])</f>
        <v>1</v>
      </c>
      <c r="AI2076">
        <f>WEEKNUM(CF[[#This Row],[Fecha]],2)</f>
        <v>4</v>
      </c>
      <c r="AJ2076" s="25">
        <v>44214</v>
      </c>
      <c r="AK2076" t="s">
        <v>89</v>
      </c>
      <c r="AL2076" t="s">
        <v>94</v>
      </c>
      <c r="AM2076" t="s">
        <v>128</v>
      </c>
      <c r="AN2076">
        <v>3</v>
      </c>
      <c r="AO2076">
        <v>23802.82</v>
      </c>
    </row>
    <row r="2077" spans="33:41" x14ac:dyDescent="0.25">
      <c r="AG2077">
        <f>YEAR(CF[[#This Row],[Fecha]])</f>
        <v>2021</v>
      </c>
      <c r="AH2077">
        <f>MONTH(CF[[#This Row],[Fecha]])</f>
        <v>1</v>
      </c>
      <c r="AI2077">
        <f>WEEKNUM(CF[[#This Row],[Fecha]],2)</f>
        <v>5</v>
      </c>
      <c r="AJ2077" s="25">
        <v>44221</v>
      </c>
      <c r="AK2077" t="s">
        <v>89</v>
      </c>
      <c r="AL2077" t="s">
        <v>94</v>
      </c>
      <c r="AM2077" t="s">
        <v>128</v>
      </c>
      <c r="AN2077">
        <v>3</v>
      </c>
      <c r="AO2077">
        <v>24394.89</v>
      </c>
    </row>
    <row r="2078" spans="33:41" x14ac:dyDescent="0.25">
      <c r="AG2078">
        <f>YEAR(CF[[#This Row],[Fecha]])</f>
        <v>2021</v>
      </c>
      <c r="AH2078">
        <f>MONTH(CF[[#This Row],[Fecha]])</f>
        <v>1</v>
      </c>
      <c r="AI2078">
        <f>WEEKNUM(CF[[#This Row],[Fecha]],2)</f>
        <v>2</v>
      </c>
      <c r="AJ2078" s="25">
        <v>44200</v>
      </c>
      <c r="AK2078" t="s">
        <v>89</v>
      </c>
      <c r="AL2078" t="s">
        <v>96</v>
      </c>
      <c r="AM2078" t="s">
        <v>128</v>
      </c>
      <c r="AN2078">
        <v>10</v>
      </c>
      <c r="AO2078">
        <v>79935.289999999994</v>
      </c>
    </row>
    <row r="2079" spans="33:41" x14ac:dyDescent="0.25">
      <c r="AG2079">
        <f>YEAR(CF[[#This Row],[Fecha]])</f>
        <v>2021</v>
      </c>
      <c r="AH2079">
        <f>MONTH(CF[[#This Row],[Fecha]])</f>
        <v>1</v>
      </c>
      <c r="AI2079">
        <f>WEEKNUM(CF[[#This Row],[Fecha]],2)</f>
        <v>3</v>
      </c>
      <c r="AJ2079" s="25">
        <v>44207</v>
      </c>
      <c r="AK2079" t="s">
        <v>89</v>
      </c>
      <c r="AL2079" t="s">
        <v>96</v>
      </c>
      <c r="AM2079" t="s">
        <v>128</v>
      </c>
      <c r="AN2079">
        <v>9</v>
      </c>
      <c r="AO2079">
        <v>71967.520000000004</v>
      </c>
    </row>
    <row r="2080" spans="33:41" x14ac:dyDescent="0.25">
      <c r="AG2080">
        <f>YEAR(CF[[#This Row],[Fecha]])</f>
        <v>2021</v>
      </c>
      <c r="AH2080">
        <f>MONTH(CF[[#This Row],[Fecha]])</f>
        <v>1</v>
      </c>
      <c r="AI2080">
        <f>WEEKNUM(CF[[#This Row],[Fecha]],2)</f>
        <v>4</v>
      </c>
      <c r="AJ2080" s="25">
        <v>44214</v>
      </c>
      <c r="AK2080" t="s">
        <v>89</v>
      </c>
      <c r="AL2080" t="s">
        <v>96</v>
      </c>
      <c r="AM2080" t="s">
        <v>128</v>
      </c>
      <c r="AN2080">
        <v>9</v>
      </c>
      <c r="AO2080">
        <v>71408.460000000006</v>
      </c>
    </row>
    <row r="2081" spans="33:41" x14ac:dyDescent="0.25">
      <c r="AG2081">
        <f>YEAR(CF[[#This Row],[Fecha]])</f>
        <v>2021</v>
      </c>
      <c r="AH2081">
        <f>MONTH(CF[[#This Row],[Fecha]])</f>
        <v>1</v>
      </c>
      <c r="AI2081">
        <f>WEEKNUM(CF[[#This Row],[Fecha]],2)</f>
        <v>5</v>
      </c>
      <c r="AJ2081" s="25">
        <v>44221</v>
      </c>
      <c r="AK2081" t="s">
        <v>89</v>
      </c>
      <c r="AL2081" t="s">
        <v>96</v>
      </c>
      <c r="AM2081" t="s">
        <v>128</v>
      </c>
      <c r="AN2081">
        <v>10</v>
      </c>
      <c r="AO2081">
        <v>79722.899999999994</v>
      </c>
    </row>
    <row r="2082" spans="33:41" x14ac:dyDescent="0.25">
      <c r="AG2082">
        <f>YEAR(CF[[#This Row],[Fecha]])</f>
        <v>2021</v>
      </c>
      <c r="AH2082">
        <f>MONTH(CF[[#This Row],[Fecha]])</f>
        <v>1</v>
      </c>
      <c r="AI2082">
        <f>WEEKNUM(CF[[#This Row],[Fecha]],2)</f>
        <v>2</v>
      </c>
      <c r="AJ2082" s="25">
        <v>44200</v>
      </c>
      <c r="AK2082" t="s">
        <v>89</v>
      </c>
      <c r="AL2082" t="s">
        <v>88</v>
      </c>
      <c r="AM2082" t="s">
        <v>128</v>
      </c>
      <c r="AN2082">
        <v>1</v>
      </c>
      <c r="AO2082">
        <v>7998.17</v>
      </c>
    </row>
    <row r="2083" spans="33:41" x14ac:dyDescent="0.25">
      <c r="AG2083">
        <f>YEAR(CF[[#This Row],[Fecha]])</f>
        <v>2021</v>
      </c>
      <c r="AH2083">
        <f>MONTH(CF[[#This Row],[Fecha]])</f>
        <v>1</v>
      </c>
      <c r="AI2083">
        <f>WEEKNUM(CF[[#This Row],[Fecha]],2)</f>
        <v>2</v>
      </c>
      <c r="AJ2083" s="25">
        <v>44200</v>
      </c>
      <c r="AK2083" t="s">
        <v>89</v>
      </c>
      <c r="AL2083" t="s">
        <v>90</v>
      </c>
      <c r="AM2083" t="s">
        <v>128</v>
      </c>
      <c r="AN2083">
        <v>1</v>
      </c>
      <c r="AO2083">
        <v>7992.75</v>
      </c>
    </row>
    <row r="2084" spans="33:41" x14ac:dyDescent="0.25">
      <c r="AG2084">
        <f>YEAR(CF[[#This Row],[Fecha]])</f>
        <v>2021</v>
      </c>
      <c r="AH2084">
        <f>MONTH(CF[[#This Row],[Fecha]])</f>
        <v>1</v>
      </c>
      <c r="AI2084">
        <f>WEEKNUM(CF[[#This Row],[Fecha]],2)</f>
        <v>4</v>
      </c>
      <c r="AJ2084" s="25">
        <v>44214</v>
      </c>
      <c r="AK2084" t="s">
        <v>89</v>
      </c>
      <c r="AL2084" t="s">
        <v>90</v>
      </c>
      <c r="AM2084" t="s">
        <v>128</v>
      </c>
      <c r="AN2084">
        <v>1</v>
      </c>
      <c r="AO2084">
        <v>7934.27</v>
      </c>
    </row>
    <row r="2085" spans="33:41" x14ac:dyDescent="0.25">
      <c r="AG2085">
        <f>YEAR(CF[[#This Row],[Fecha]])</f>
        <v>2021</v>
      </c>
      <c r="AH2085">
        <f>MONTH(CF[[#This Row],[Fecha]])</f>
        <v>1</v>
      </c>
      <c r="AI2085">
        <f>WEEKNUM(CF[[#This Row],[Fecha]],2)</f>
        <v>3</v>
      </c>
      <c r="AJ2085" s="25">
        <v>44207</v>
      </c>
      <c r="AK2085" t="s">
        <v>89</v>
      </c>
      <c r="AL2085" t="s">
        <v>9</v>
      </c>
      <c r="AM2085" t="s">
        <v>128</v>
      </c>
      <c r="AN2085">
        <v>6</v>
      </c>
      <c r="AO2085">
        <v>47978.35</v>
      </c>
    </row>
    <row r="2086" spans="33:41" x14ac:dyDescent="0.25">
      <c r="AG2086">
        <f>YEAR(CF[[#This Row],[Fecha]])</f>
        <v>2021</v>
      </c>
      <c r="AH2086">
        <f>MONTH(CF[[#This Row],[Fecha]])</f>
        <v>1</v>
      </c>
      <c r="AI2086">
        <f>WEEKNUM(CF[[#This Row],[Fecha]],2)</f>
        <v>5</v>
      </c>
      <c r="AJ2086" s="25">
        <v>44221</v>
      </c>
      <c r="AK2086" t="s">
        <v>89</v>
      </c>
      <c r="AL2086" t="s">
        <v>9</v>
      </c>
      <c r="AM2086" t="s">
        <v>128</v>
      </c>
      <c r="AN2086">
        <v>5</v>
      </c>
      <c r="AO2086">
        <v>39861.449999999997</v>
      </c>
    </row>
    <row r="2087" spans="33:41" x14ac:dyDescent="0.25">
      <c r="AG2087">
        <f>YEAR(CF[[#This Row],[Fecha]])</f>
        <v>2021</v>
      </c>
      <c r="AH2087">
        <f>MONTH(CF[[#This Row],[Fecha]])</f>
        <v>1</v>
      </c>
      <c r="AI2087">
        <f>WEEKNUM(CF[[#This Row],[Fecha]],2)</f>
        <v>2</v>
      </c>
      <c r="AJ2087" s="25">
        <v>44200</v>
      </c>
      <c r="AK2087" t="s">
        <v>91</v>
      </c>
      <c r="AL2087" t="s">
        <v>94</v>
      </c>
      <c r="AM2087" t="s">
        <v>128</v>
      </c>
      <c r="AN2087">
        <v>4</v>
      </c>
      <c r="AO2087">
        <v>29001.64</v>
      </c>
    </row>
    <row r="2088" spans="33:41" x14ac:dyDescent="0.25">
      <c r="AG2088">
        <f>YEAR(CF[[#This Row],[Fecha]])</f>
        <v>2021</v>
      </c>
      <c r="AH2088">
        <f>MONTH(CF[[#This Row],[Fecha]])</f>
        <v>1</v>
      </c>
      <c r="AI2088">
        <f>WEEKNUM(CF[[#This Row],[Fecha]],2)</f>
        <v>3</v>
      </c>
      <c r="AJ2088" s="25">
        <v>44207</v>
      </c>
      <c r="AK2088" t="s">
        <v>91</v>
      </c>
      <c r="AL2088" t="s">
        <v>94</v>
      </c>
      <c r="AM2088" t="s">
        <v>128</v>
      </c>
      <c r="AN2088">
        <v>9</v>
      </c>
      <c r="AO2088">
        <v>64967.37</v>
      </c>
    </row>
    <row r="2089" spans="33:41" x14ac:dyDescent="0.25">
      <c r="AG2089">
        <f>YEAR(CF[[#This Row],[Fecha]])</f>
        <v>2021</v>
      </c>
      <c r="AH2089">
        <f>MONTH(CF[[#This Row],[Fecha]])</f>
        <v>1</v>
      </c>
      <c r="AI2089">
        <f>WEEKNUM(CF[[#This Row],[Fecha]],2)</f>
        <v>4</v>
      </c>
      <c r="AJ2089" s="25">
        <v>44214</v>
      </c>
      <c r="AK2089" t="s">
        <v>91</v>
      </c>
      <c r="AL2089" t="s">
        <v>94</v>
      </c>
      <c r="AM2089" t="s">
        <v>128</v>
      </c>
      <c r="AN2089">
        <v>7</v>
      </c>
      <c r="AO2089">
        <v>49789.68</v>
      </c>
    </row>
    <row r="2090" spans="33:41" x14ac:dyDescent="0.25">
      <c r="AG2090">
        <f>YEAR(CF[[#This Row],[Fecha]])</f>
        <v>2021</v>
      </c>
      <c r="AH2090">
        <f>MONTH(CF[[#This Row],[Fecha]])</f>
        <v>1</v>
      </c>
      <c r="AI2090">
        <f>WEEKNUM(CF[[#This Row],[Fecha]],2)</f>
        <v>5</v>
      </c>
      <c r="AJ2090" s="25">
        <v>44221</v>
      </c>
      <c r="AK2090" t="s">
        <v>91</v>
      </c>
      <c r="AL2090" t="s">
        <v>94</v>
      </c>
      <c r="AM2090" t="s">
        <v>128</v>
      </c>
      <c r="AN2090">
        <v>10</v>
      </c>
      <c r="AO2090">
        <v>71413.58</v>
      </c>
    </row>
    <row r="2091" spans="33:41" x14ac:dyDescent="0.25">
      <c r="AG2091">
        <f>YEAR(CF[[#This Row],[Fecha]])</f>
        <v>2021</v>
      </c>
      <c r="AH2091">
        <f>MONTH(CF[[#This Row],[Fecha]])</f>
        <v>1</v>
      </c>
      <c r="AI2091">
        <f>WEEKNUM(CF[[#This Row],[Fecha]],2)</f>
        <v>5</v>
      </c>
      <c r="AJ2091" s="25">
        <v>44221</v>
      </c>
      <c r="AK2091" t="s">
        <v>91</v>
      </c>
      <c r="AL2091" t="s">
        <v>8</v>
      </c>
      <c r="AM2091" t="s">
        <v>128</v>
      </c>
      <c r="AN2091">
        <v>21</v>
      </c>
      <c r="AO2091">
        <v>149968.52000000002</v>
      </c>
    </row>
    <row r="2092" spans="33:41" x14ac:dyDescent="0.25">
      <c r="AG2092">
        <f>YEAR(CF[[#This Row],[Fecha]])</f>
        <v>2021</v>
      </c>
      <c r="AH2092">
        <f>MONTH(CF[[#This Row],[Fecha]])</f>
        <v>1</v>
      </c>
      <c r="AI2092">
        <f>WEEKNUM(CF[[#This Row],[Fecha]],2)</f>
        <v>2</v>
      </c>
      <c r="AJ2092" s="25">
        <v>44200</v>
      </c>
      <c r="AK2092" t="s">
        <v>91</v>
      </c>
      <c r="AL2092" t="s">
        <v>8</v>
      </c>
      <c r="AM2092" t="s">
        <v>128</v>
      </c>
      <c r="AN2092">
        <v>22</v>
      </c>
      <c r="AO2092">
        <v>159391.47</v>
      </c>
    </row>
    <row r="2093" spans="33:41" x14ac:dyDescent="0.25">
      <c r="AG2093">
        <f>YEAR(CF[[#This Row],[Fecha]])</f>
        <v>2021</v>
      </c>
      <c r="AH2093">
        <f>MONTH(CF[[#This Row],[Fecha]])</f>
        <v>1</v>
      </c>
      <c r="AI2093">
        <f>WEEKNUM(CF[[#This Row],[Fecha]],2)</f>
        <v>3</v>
      </c>
      <c r="AJ2093" s="25">
        <v>44207</v>
      </c>
      <c r="AK2093" t="s">
        <v>91</v>
      </c>
      <c r="AL2093" t="s">
        <v>8</v>
      </c>
      <c r="AM2093" t="s">
        <v>128</v>
      </c>
      <c r="AN2093">
        <v>15</v>
      </c>
      <c r="AO2093">
        <v>108278.94</v>
      </c>
    </row>
    <row r="2094" spans="33:41" x14ac:dyDescent="0.25">
      <c r="AG2094">
        <f>YEAR(CF[[#This Row],[Fecha]])</f>
        <v>2021</v>
      </c>
      <c r="AH2094">
        <f>MONTH(CF[[#This Row],[Fecha]])</f>
        <v>1</v>
      </c>
      <c r="AI2094">
        <f>WEEKNUM(CF[[#This Row],[Fecha]],2)</f>
        <v>4</v>
      </c>
      <c r="AJ2094" s="25">
        <v>44214</v>
      </c>
      <c r="AK2094" t="s">
        <v>91</v>
      </c>
      <c r="AL2094" t="s">
        <v>8</v>
      </c>
      <c r="AM2094" t="s">
        <v>128</v>
      </c>
      <c r="AN2094">
        <v>18</v>
      </c>
      <c r="AO2094">
        <v>128030.62</v>
      </c>
    </row>
    <row r="2095" spans="33:41" x14ac:dyDescent="0.25">
      <c r="AG2095">
        <f>YEAR(CF[[#This Row],[Fecha]])</f>
        <v>2021</v>
      </c>
      <c r="AH2095">
        <f>MONTH(CF[[#This Row],[Fecha]])</f>
        <v>1</v>
      </c>
      <c r="AI2095">
        <f>WEEKNUM(CF[[#This Row],[Fecha]],2)</f>
        <v>2</v>
      </c>
      <c r="AJ2095" s="25">
        <v>44200</v>
      </c>
      <c r="AK2095" t="s">
        <v>91</v>
      </c>
      <c r="AL2095" t="s">
        <v>9</v>
      </c>
      <c r="AM2095" t="s">
        <v>128</v>
      </c>
      <c r="AN2095">
        <v>8</v>
      </c>
      <c r="AO2095">
        <v>57960.53</v>
      </c>
    </row>
    <row r="2096" spans="33:41" x14ac:dyDescent="0.25">
      <c r="AG2096">
        <f>YEAR(CF[[#This Row],[Fecha]])</f>
        <v>2021</v>
      </c>
      <c r="AH2096">
        <f>MONTH(CF[[#This Row],[Fecha]])</f>
        <v>1</v>
      </c>
      <c r="AI2096">
        <f>WEEKNUM(CF[[#This Row],[Fecha]],2)</f>
        <v>3</v>
      </c>
      <c r="AJ2096" s="25">
        <v>44207</v>
      </c>
      <c r="AK2096" t="s">
        <v>91</v>
      </c>
      <c r="AL2096" t="s">
        <v>9</v>
      </c>
      <c r="AM2096" t="s">
        <v>128</v>
      </c>
      <c r="AN2096">
        <v>4</v>
      </c>
      <c r="AO2096">
        <v>28874.38</v>
      </c>
    </row>
    <row r="2097" spans="33:41" x14ac:dyDescent="0.25">
      <c r="AG2097">
        <f>YEAR(CF[[#This Row],[Fecha]])</f>
        <v>2021</v>
      </c>
      <c r="AH2097">
        <f>MONTH(CF[[#This Row],[Fecha]])</f>
        <v>1</v>
      </c>
      <c r="AI2097">
        <f>WEEKNUM(CF[[#This Row],[Fecha]],2)</f>
        <v>4</v>
      </c>
      <c r="AJ2097" s="25">
        <v>44214</v>
      </c>
      <c r="AK2097" t="s">
        <v>91</v>
      </c>
      <c r="AL2097" t="s">
        <v>9</v>
      </c>
      <c r="AM2097" t="s">
        <v>128</v>
      </c>
      <c r="AN2097">
        <v>7</v>
      </c>
      <c r="AO2097">
        <v>49789.68</v>
      </c>
    </row>
    <row r="2098" spans="33:41" x14ac:dyDescent="0.25">
      <c r="AG2098">
        <f>YEAR(CF[[#This Row],[Fecha]])</f>
        <v>2021</v>
      </c>
      <c r="AH2098">
        <f>MONTH(CF[[#This Row],[Fecha]])</f>
        <v>1</v>
      </c>
      <c r="AI2098">
        <f>WEEKNUM(CF[[#This Row],[Fecha]],2)</f>
        <v>2</v>
      </c>
      <c r="AJ2098" s="25">
        <v>44200</v>
      </c>
      <c r="AK2098" t="s">
        <v>93</v>
      </c>
      <c r="AL2098" t="s">
        <v>88</v>
      </c>
      <c r="AM2098" t="s">
        <v>128</v>
      </c>
      <c r="AN2098">
        <v>3</v>
      </c>
      <c r="AO2098">
        <v>16010.3</v>
      </c>
    </row>
    <row r="2099" spans="33:41" x14ac:dyDescent="0.25">
      <c r="AG2099">
        <f>YEAR(CF[[#This Row],[Fecha]])</f>
        <v>2021</v>
      </c>
      <c r="AH2099">
        <f>MONTH(CF[[#This Row],[Fecha]])</f>
        <v>1</v>
      </c>
      <c r="AI2099">
        <f>WEEKNUM(CF[[#This Row],[Fecha]],2)</f>
        <v>3</v>
      </c>
      <c r="AJ2099" s="25">
        <v>44207</v>
      </c>
      <c r="AK2099" t="s">
        <v>93</v>
      </c>
      <c r="AL2099" t="s">
        <v>88</v>
      </c>
      <c r="AM2099" t="s">
        <v>128</v>
      </c>
      <c r="AN2099">
        <v>2</v>
      </c>
      <c r="AO2099">
        <v>13140.88</v>
      </c>
    </row>
    <row r="2100" spans="33:41" x14ac:dyDescent="0.25">
      <c r="AG2100">
        <f>YEAR(CF[[#This Row],[Fecha]])</f>
        <v>2021</v>
      </c>
      <c r="AH2100">
        <f>MONTH(CF[[#This Row],[Fecha]])</f>
        <v>1</v>
      </c>
      <c r="AI2100">
        <f>WEEKNUM(CF[[#This Row],[Fecha]],2)</f>
        <v>4</v>
      </c>
      <c r="AJ2100" s="25">
        <v>44214</v>
      </c>
      <c r="AK2100" t="s">
        <v>93</v>
      </c>
      <c r="AL2100" t="s">
        <v>88</v>
      </c>
      <c r="AM2100" t="s">
        <v>128</v>
      </c>
      <c r="AN2100">
        <v>3</v>
      </c>
      <c r="AO2100">
        <v>19342.560000000001</v>
      </c>
    </row>
    <row r="2101" spans="33:41" x14ac:dyDescent="0.25">
      <c r="AG2101">
        <f>YEAR(CF[[#This Row],[Fecha]])</f>
        <v>2021</v>
      </c>
      <c r="AH2101">
        <f>MONTH(CF[[#This Row],[Fecha]])</f>
        <v>1</v>
      </c>
      <c r="AI2101">
        <f>WEEKNUM(CF[[#This Row],[Fecha]],2)</f>
        <v>5</v>
      </c>
      <c r="AJ2101" s="25">
        <v>44221</v>
      </c>
      <c r="AK2101" t="s">
        <v>93</v>
      </c>
      <c r="AL2101" t="s">
        <v>88</v>
      </c>
      <c r="AM2101" t="s">
        <v>128</v>
      </c>
      <c r="AN2101">
        <v>2</v>
      </c>
      <c r="AO2101">
        <v>12930.72</v>
      </c>
    </row>
    <row r="2102" spans="33:41" x14ac:dyDescent="0.25">
      <c r="AG2102">
        <f>YEAR(CF[[#This Row],[Fecha]])</f>
        <v>2021</v>
      </c>
      <c r="AH2102">
        <f>MONTH(CF[[#This Row],[Fecha]])</f>
        <v>1</v>
      </c>
      <c r="AI2102">
        <f>WEEKNUM(CF[[#This Row],[Fecha]],2)</f>
        <v>2</v>
      </c>
      <c r="AJ2102" s="25">
        <v>44200</v>
      </c>
      <c r="AK2102" t="s">
        <v>93</v>
      </c>
      <c r="AL2102" t="s">
        <v>90</v>
      </c>
      <c r="AM2102" t="s">
        <v>128</v>
      </c>
      <c r="AN2102">
        <v>6</v>
      </c>
      <c r="AO2102">
        <v>41473.85</v>
      </c>
    </row>
    <row r="2103" spans="33:41" x14ac:dyDescent="0.25">
      <c r="AG2103">
        <f>YEAR(CF[[#This Row],[Fecha]])</f>
        <v>2021</v>
      </c>
      <c r="AH2103">
        <f>MONTH(CF[[#This Row],[Fecha]])</f>
        <v>1</v>
      </c>
      <c r="AI2103">
        <f>WEEKNUM(CF[[#This Row],[Fecha]],2)</f>
        <v>3</v>
      </c>
      <c r="AJ2103" s="25">
        <v>44207</v>
      </c>
      <c r="AK2103" t="s">
        <v>93</v>
      </c>
      <c r="AL2103" t="s">
        <v>90</v>
      </c>
      <c r="AM2103" t="s">
        <v>128</v>
      </c>
      <c r="AN2103">
        <v>8</v>
      </c>
      <c r="AO2103">
        <v>52563.519999999997</v>
      </c>
    </row>
    <row r="2104" spans="33:41" x14ac:dyDescent="0.25">
      <c r="AG2104">
        <f>YEAR(CF[[#This Row],[Fecha]])</f>
        <v>2021</v>
      </c>
      <c r="AH2104">
        <f>MONTH(CF[[#This Row],[Fecha]])</f>
        <v>1</v>
      </c>
      <c r="AI2104">
        <f>WEEKNUM(CF[[#This Row],[Fecha]],2)</f>
        <v>4</v>
      </c>
      <c r="AJ2104" s="25">
        <v>44214</v>
      </c>
      <c r="AK2104" t="s">
        <v>93</v>
      </c>
      <c r="AL2104" t="s">
        <v>90</v>
      </c>
      <c r="AM2104" t="s">
        <v>128</v>
      </c>
      <c r="AN2104">
        <v>7</v>
      </c>
      <c r="AO2104">
        <v>45132.65</v>
      </c>
    </row>
    <row r="2105" spans="33:41" x14ac:dyDescent="0.25">
      <c r="AG2105">
        <f>YEAR(CF[[#This Row],[Fecha]])</f>
        <v>2021</v>
      </c>
      <c r="AH2105">
        <f>MONTH(CF[[#This Row],[Fecha]])</f>
        <v>1</v>
      </c>
      <c r="AI2105">
        <f>WEEKNUM(CF[[#This Row],[Fecha]],2)</f>
        <v>5</v>
      </c>
      <c r="AJ2105" s="25">
        <v>44221</v>
      </c>
      <c r="AK2105" t="s">
        <v>93</v>
      </c>
      <c r="AL2105" t="s">
        <v>90</v>
      </c>
      <c r="AM2105" t="s">
        <v>128</v>
      </c>
      <c r="AN2105">
        <v>7</v>
      </c>
      <c r="AO2105">
        <v>45257.54</v>
      </c>
    </row>
    <row r="2106" spans="33:41" x14ac:dyDescent="0.25">
      <c r="AG2106">
        <f>YEAR(CF[[#This Row],[Fecha]])</f>
        <v>2021</v>
      </c>
      <c r="AH2106">
        <f>MONTH(CF[[#This Row],[Fecha]])</f>
        <v>1</v>
      </c>
      <c r="AI2106">
        <f>WEEKNUM(CF[[#This Row],[Fecha]],2)</f>
        <v>2</v>
      </c>
      <c r="AJ2106" s="25">
        <v>44200</v>
      </c>
      <c r="AK2106" t="s">
        <v>93</v>
      </c>
      <c r="AL2106" t="s">
        <v>92</v>
      </c>
      <c r="AM2106" t="s">
        <v>128</v>
      </c>
      <c r="AN2106">
        <v>2</v>
      </c>
      <c r="AO2106">
        <v>10673.53</v>
      </c>
    </row>
    <row r="2107" spans="33:41" x14ac:dyDescent="0.25">
      <c r="AG2107">
        <f>YEAR(CF[[#This Row],[Fecha]])</f>
        <v>2021</v>
      </c>
      <c r="AH2107">
        <f>MONTH(CF[[#This Row],[Fecha]])</f>
        <v>1</v>
      </c>
      <c r="AI2107">
        <f>WEEKNUM(CF[[#This Row],[Fecha]],2)</f>
        <v>3</v>
      </c>
      <c r="AJ2107" s="25">
        <v>44207</v>
      </c>
      <c r="AK2107" t="s">
        <v>93</v>
      </c>
      <c r="AL2107" t="s">
        <v>92</v>
      </c>
      <c r="AM2107" t="s">
        <v>128</v>
      </c>
      <c r="AN2107">
        <v>3</v>
      </c>
      <c r="AO2107">
        <v>19711.32</v>
      </c>
    </row>
    <row r="2108" spans="33:41" x14ac:dyDescent="0.25">
      <c r="AG2108">
        <f>YEAR(CF[[#This Row],[Fecha]])</f>
        <v>2021</v>
      </c>
      <c r="AH2108">
        <f>MONTH(CF[[#This Row],[Fecha]])</f>
        <v>1</v>
      </c>
      <c r="AI2108">
        <f>WEEKNUM(CF[[#This Row],[Fecha]],2)</f>
        <v>4</v>
      </c>
      <c r="AJ2108" s="25">
        <v>44214</v>
      </c>
      <c r="AK2108" t="s">
        <v>93</v>
      </c>
      <c r="AL2108" t="s">
        <v>92</v>
      </c>
      <c r="AM2108" t="s">
        <v>128</v>
      </c>
      <c r="AN2108">
        <v>3</v>
      </c>
      <c r="AO2108">
        <v>19342.560000000001</v>
      </c>
    </row>
    <row r="2109" spans="33:41" x14ac:dyDescent="0.25">
      <c r="AG2109">
        <f>YEAR(CF[[#This Row],[Fecha]])</f>
        <v>2021</v>
      </c>
      <c r="AH2109">
        <f>MONTH(CF[[#This Row],[Fecha]])</f>
        <v>1</v>
      </c>
      <c r="AI2109">
        <f>WEEKNUM(CF[[#This Row],[Fecha]],2)</f>
        <v>5</v>
      </c>
      <c r="AJ2109" s="25">
        <v>44221</v>
      </c>
      <c r="AK2109" t="s">
        <v>93</v>
      </c>
      <c r="AL2109" t="s">
        <v>92</v>
      </c>
      <c r="AM2109" t="s">
        <v>128</v>
      </c>
      <c r="AN2109">
        <v>3</v>
      </c>
      <c r="AO2109">
        <v>20423.78</v>
      </c>
    </row>
    <row r="2110" spans="33:41" x14ac:dyDescent="0.25">
      <c r="AG2110">
        <f>YEAR(CF[[#This Row],[Fecha]])</f>
        <v>2021</v>
      </c>
      <c r="AH2110">
        <f>MONTH(CF[[#This Row],[Fecha]])</f>
        <v>1</v>
      </c>
      <c r="AI2110">
        <f>WEEKNUM(CF[[#This Row],[Fecha]],2)</f>
        <v>2</v>
      </c>
      <c r="AJ2110" s="25">
        <v>44200</v>
      </c>
      <c r="AK2110" t="s">
        <v>95</v>
      </c>
      <c r="AL2110" t="s">
        <v>88</v>
      </c>
      <c r="AM2110" t="s">
        <v>128</v>
      </c>
      <c r="AN2110">
        <v>1</v>
      </c>
      <c r="AO2110">
        <v>8466.5499999999993</v>
      </c>
    </row>
    <row r="2111" spans="33:41" x14ac:dyDescent="0.25">
      <c r="AG2111">
        <f>YEAR(CF[[#This Row],[Fecha]])</f>
        <v>2021</v>
      </c>
      <c r="AH2111">
        <f>MONTH(CF[[#This Row],[Fecha]])</f>
        <v>1</v>
      </c>
      <c r="AI2111">
        <f>WEEKNUM(CF[[#This Row],[Fecha]],2)</f>
        <v>3</v>
      </c>
      <c r="AJ2111" s="25">
        <v>44207</v>
      </c>
      <c r="AK2111" t="s">
        <v>95</v>
      </c>
      <c r="AL2111" t="s">
        <v>88</v>
      </c>
      <c r="AM2111" t="s">
        <v>128</v>
      </c>
      <c r="AN2111">
        <v>2</v>
      </c>
      <c r="AO2111">
        <v>16999.54</v>
      </c>
    </row>
    <row r="2112" spans="33:41" x14ac:dyDescent="0.25">
      <c r="AG2112">
        <f>YEAR(CF[[#This Row],[Fecha]])</f>
        <v>2021</v>
      </c>
      <c r="AH2112">
        <f>MONTH(CF[[#This Row],[Fecha]])</f>
        <v>1</v>
      </c>
      <c r="AI2112">
        <f>WEEKNUM(CF[[#This Row],[Fecha]],2)</f>
        <v>4</v>
      </c>
      <c r="AJ2112" s="25">
        <v>44214</v>
      </c>
      <c r="AK2112" t="s">
        <v>95</v>
      </c>
      <c r="AL2112" t="s">
        <v>88</v>
      </c>
      <c r="AM2112" t="s">
        <v>128</v>
      </c>
      <c r="AN2112">
        <v>2</v>
      </c>
      <c r="AO2112">
        <v>16900.5</v>
      </c>
    </row>
    <row r="2113" spans="33:41" x14ac:dyDescent="0.25">
      <c r="AG2113">
        <f>YEAR(CF[[#This Row],[Fecha]])</f>
        <v>2021</v>
      </c>
      <c r="AH2113">
        <f>MONTH(CF[[#This Row],[Fecha]])</f>
        <v>1</v>
      </c>
      <c r="AI2113">
        <f>WEEKNUM(CF[[#This Row],[Fecha]],2)</f>
        <v>5</v>
      </c>
      <c r="AJ2113" s="25">
        <v>44221</v>
      </c>
      <c r="AK2113" t="s">
        <v>95</v>
      </c>
      <c r="AL2113" t="s">
        <v>88</v>
      </c>
      <c r="AM2113" t="s">
        <v>128</v>
      </c>
      <c r="AN2113">
        <v>1</v>
      </c>
      <c r="AO2113">
        <v>8346</v>
      </c>
    </row>
    <row r="2114" spans="33:41" x14ac:dyDescent="0.25">
      <c r="AG2114">
        <f>YEAR(CF[[#This Row],[Fecha]])</f>
        <v>2021</v>
      </c>
      <c r="AH2114">
        <f>MONTH(CF[[#This Row],[Fecha]])</f>
        <v>1</v>
      </c>
      <c r="AI2114">
        <f>WEEKNUM(CF[[#This Row],[Fecha]],2)</f>
        <v>2</v>
      </c>
      <c r="AJ2114" s="25">
        <v>44200</v>
      </c>
      <c r="AK2114" t="s">
        <v>95</v>
      </c>
      <c r="AL2114" t="s">
        <v>90</v>
      </c>
      <c r="AM2114" t="s">
        <v>128</v>
      </c>
      <c r="AN2114">
        <v>5</v>
      </c>
      <c r="AO2114">
        <v>42306.94</v>
      </c>
    </row>
    <row r="2115" spans="33:41" x14ac:dyDescent="0.25">
      <c r="AG2115">
        <f>YEAR(CF[[#This Row],[Fecha]])</f>
        <v>2021</v>
      </c>
      <c r="AH2115">
        <f>MONTH(CF[[#This Row],[Fecha]])</f>
        <v>1</v>
      </c>
      <c r="AI2115">
        <f>WEEKNUM(CF[[#This Row],[Fecha]],2)</f>
        <v>3</v>
      </c>
      <c r="AJ2115" s="25">
        <v>44207</v>
      </c>
      <c r="AK2115" t="s">
        <v>95</v>
      </c>
      <c r="AL2115" t="s">
        <v>90</v>
      </c>
      <c r="AM2115" t="s">
        <v>128</v>
      </c>
      <c r="AN2115">
        <v>5</v>
      </c>
      <c r="AO2115">
        <v>42498.84</v>
      </c>
    </row>
    <row r="2116" spans="33:41" x14ac:dyDescent="0.25">
      <c r="AG2116">
        <f>YEAR(CF[[#This Row],[Fecha]])</f>
        <v>2021</v>
      </c>
      <c r="AH2116">
        <f>MONTH(CF[[#This Row],[Fecha]])</f>
        <v>1</v>
      </c>
      <c r="AI2116">
        <f>WEEKNUM(CF[[#This Row],[Fecha]],2)</f>
        <v>4</v>
      </c>
      <c r="AJ2116" s="25">
        <v>44214</v>
      </c>
      <c r="AK2116" t="s">
        <v>95</v>
      </c>
      <c r="AL2116" t="s">
        <v>90</v>
      </c>
      <c r="AM2116" t="s">
        <v>128</v>
      </c>
      <c r="AN2116">
        <v>3</v>
      </c>
      <c r="AO2116">
        <v>25350.75</v>
      </c>
    </row>
    <row r="2117" spans="33:41" x14ac:dyDescent="0.25">
      <c r="AG2117">
        <f>YEAR(CF[[#This Row],[Fecha]])</f>
        <v>2021</v>
      </c>
      <c r="AH2117">
        <f>MONTH(CF[[#This Row],[Fecha]])</f>
        <v>1</v>
      </c>
      <c r="AI2117">
        <f>WEEKNUM(CF[[#This Row],[Fecha]],2)</f>
        <v>5</v>
      </c>
      <c r="AJ2117" s="25">
        <v>44221</v>
      </c>
      <c r="AK2117" t="s">
        <v>95</v>
      </c>
      <c r="AL2117" t="s">
        <v>90</v>
      </c>
      <c r="AM2117" t="s">
        <v>128</v>
      </c>
      <c r="AN2117">
        <v>5</v>
      </c>
      <c r="AO2117">
        <v>41729.980000000003</v>
      </c>
    </row>
    <row r="2118" spans="33:41" x14ac:dyDescent="0.25">
      <c r="AG2118">
        <f>YEAR(CF[[#This Row],[Fecha]])</f>
        <v>2021</v>
      </c>
      <c r="AH2118">
        <f>MONTH(CF[[#This Row],[Fecha]])</f>
        <v>1</v>
      </c>
      <c r="AI2118">
        <f>WEEKNUM(CF[[#This Row],[Fecha]],2)</f>
        <v>2</v>
      </c>
      <c r="AJ2118" s="25">
        <v>44200</v>
      </c>
      <c r="AK2118" t="s">
        <v>95</v>
      </c>
      <c r="AL2118" t="s">
        <v>92</v>
      </c>
      <c r="AM2118" t="s">
        <v>128</v>
      </c>
      <c r="AN2118">
        <v>4</v>
      </c>
      <c r="AO2118">
        <v>29336.74</v>
      </c>
    </row>
    <row r="2119" spans="33:41" x14ac:dyDescent="0.25">
      <c r="AG2119">
        <f>YEAR(CF[[#This Row],[Fecha]])</f>
        <v>2021</v>
      </c>
      <c r="AH2119">
        <f>MONTH(CF[[#This Row],[Fecha]])</f>
        <v>1</v>
      </c>
      <c r="AI2119">
        <f>WEEKNUM(CF[[#This Row],[Fecha]],2)</f>
        <v>3</v>
      </c>
      <c r="AJ2119" s="25">
        <v>44207</v>
      </c>
      <c r="AK2119" t="s">
        <v>95</v>
      </c>
      <c r="AL2119" t="s">
        <v>92</v>
      </c>
      <c r="AM2119" t="s">
        <v>128</v>
      </c>
      <c r="AN2119">
        <v>4</v>
      </c>
      <c r="AO2119">
        <v>33999.07</v>
      </c>
    </row>
    <row r="2120" spans="33:41" x14ac:dyDescent="0.25">
      <c r="AG2120">
        <f>YEAR(CF[[#This Row],[Fecha]])</f>
        <v>2021</v>
      </c>
      <c r="AH2120">
        <f>MONTH(CF[[#This Row],[Fecha]])</f>
        <v>1</v>
      </c>
      <c r="AI2120">
        <f>WEEKNUM(CF[[#This Row],[Fecha]],2)</f>
        <v>4</v>
      </c>
      <c r="AJ2120" s="25">
        <v>44214</v>
      </c>
      <c r="AK2120" t="s">
        <v>95</v>
      </c>
      <c r="AL2120" t="s">
        <v>92</v>
      </c>
      <c r="AM2120" t="s">
        <v>128</v>
      </c>
      <c r="AN2120">
        <v>4</v>
      </c>
      <c r="AO2120">
        <v>33801</v>
      </c>
    </row>
    <row r="2121" spans="33:41" x14ac:dyDescent="0.25">
      <c r="AG2121">
        <f>YEAR(CF[[#This Row],[Fecha]])</f>
        <v>2021</v>
      </c>
      <c r="AH2121">
        <f>MONTH(CF[[#This Row],[Fecha]])</f>
        <v>1</v>
      </c>
      <c r="AI2121">
        <f>WEEKNUM(CF[[#This Row],[Fecha]],2)</f>
        <v>5</v>
      </c>
      <c r="AJ2121" s="25">
        <v>44221</v>
      </c>
      <c r="AK2121" t="s">
        <v>95</v>
      </c>
      <c r="AL2121" t="s">
        <v>92</v>
      </c>
      <c r="AM2121" t="s">
        <v>128</v>
      </c>
      <c r="AN2121">
        <v>3</v>
      </c>
      <c r="AO2121">
        <v>25037.99</v>
      </c>
    </row>
    <row r="2122" spans="33:41" x14ac:dyDescent="0.25">
      <c r="AG2122">
        <f>YEAR(CF[[#This Row],[Fecha]])</f>
        <v>2021</v>
      </c>
      <c r="AH2122">
        <f>MONTH(CF[[#This Row],[Fecha]])</f>
        <v>1</v>
      </c>
      <c r="AI2122">
        <f>WEEKNUM(CF[[#This Row],[Fecha]],2)</f>
        <v>2</v>
      </c>
      <c r="AJ2122" s="25">
        <v>44200</v>
      </c>
      <c r="AK2122" t="s">
        <v>97</v>
      </c>
      <c r="AL2122" t="s">
        <v>94</v>
      </c>
      <c r="AM2122" t="s">
        <v>128</v>
      </c>
      <c r="AN2122">
        <v>7</v>
      </c>
      <c r="AO2122">
        <v>51825.06</v>
      </c>
    </row>
    <row r="2123" spans="33:41" x14ac:dyDescent="0.25">
      <c r="AG2123">
        <f>YEAR(CF[[#This Row],[Fecha]])</f>
        <v>2021</v>
      </c>
      <c r="AH2123">
        <f>MONTH(CF[[#This Row],[Fecha]])</f>
        <v>1</v>
      </c>
      <c r="AI2123">
        <f>WEEKNUM(CF[[#This Row],[Fecha]],2)</f>
        <v>3</v>
      </c>
      <c r="AJ2123" s="25">
        <v>44207</v>
      </c>
      <c r="AK2123" t="s">
        <v>97</v>
      </c>
      <c r="AL2123" t="s">
        <v>94</v>
      </c>
      <c r="AM2123" t="s">
        <v>128</v>
      </c>
      <c r="AN2123">
        <v>1</v>
      </c>
      <c r="AO2123">
        <v>7428.33</v>
      </c>
    </row>
    <row r="2124" spans="33:41" x14ac:dyDescent="0.25">
      <c r="AG2124">
        <f>YEAR(CF[[#This Row],[Fecha]])</f>
        <v>2021</v>
      </c>
      <c r="AH2124">
        <f>MONTH(CF[[#This Row],[Fecha]])</f>
        <v>1</v>
      </c>
      <c r="AI2124">
        <f>WEEKNUM(CF[[#This Row],[Fecha]],2)</f>
        <v>4</v>
      </c>
      <c r="AJ2124" s="25">
        <v>44214</v>
      </c>
      <c r="AK2124" t="s">
        <v>97</v>
      </c>
      <c r="AL2124" t="s">
        <v>94</v>
      </c>
      <c r="AM2124" t="s">
        <v>128</v>
      </c>
      <c r="AN2124">
        <v>8</v>
      </c>
      <c r="AO2124">
        <v>58768.88</v>
      </c>
    </row>
    <row r="2125" spans="33:41" x14ac:dyDescent="0.25">
      <c r="AG2125">
        <f>YEAR(CF[[#This Row],[Fecha]])</f>
        <v>2021</v>
      </c>
      <c r="AH2125">
        <f>MONTH(CF[[#This Row],[Fecha]])</f>
        <v>1</v>
      </c>
      <c r="AI2125">
        <f>WEEKNUM(CF[[#This Row],[Fecha]],2)</f>
        <v>5</v>
      </c>
      <c r="AJ2125" s="25">
        <v>44221</v>
      </c>
      <c r="AK2125" t="s">
        <v>97</v>
      </c>
      <c r="AL2125" t="s">
        <v>94</v>
      </c>
      <c r="AM2125" t="s">
        <v>128</v>
      </c>
      <c r="AN2125">
        <v>2</v>
      </c>
      <c r="AO2125">
        <v>14758.65</v>
      </c>
    </row>
    <row r="2126" spans="33:41" x14ac:dyDescent="0.25">
      <c r="AG2126">
        <f>YEAR(CF[[#This Row],[Fecha]])</f>
        <v>2021</v>
      </c>
      <c r="AH2126">
        <f>MONTH(CF[[#This Row],[Fecha]])</f>
        <v>1</v>
      </c>
      <c r="AI2126">
        <f>WEEKNUM(CF[[#This Row],[Fecha]],2)</f>
        <v>4</v>
      </c>
      <c r="AJ2126" s="25">
        <v>44214</v>
      </c>
      <c r="AK2126" t="s">
        <v>97</v>
      </c>
      <c r="AL2126" t="s">
        <v>8</v>
      </c>
      <c r="AM2126" t="s">
        <v>128</v>
      </c>
      <c r="AN2126">
        <v>6</v>
      </c>
      <c r="AO2126">
        <v>44076.66</v>
      </c>
    </row>
    <row r="2127" spans="33:41" x14ac:dyDescent="0.25">
      <c r="AG2127">
        <f>YEAR(CF[[#This Row],[Fecha]])</f>
        <v>2021</v>
      </c>
      <c r="AH2127">
        <f>MONTH(CF[[#This Row],[Fecha]])</f>
        <v>1</v>
      </c>
      <c r="AI2127">
        <f>WEEKNUM(CF[[#This Row],[Fecha]],2)</f>
        <v>5</v>
      </c>
      <c r="AJ2127" s="25">
        <v>44221</v>
      </c>
      <c r="AK2127" t="s">
        <v>97</v>
      </c>
      <c r="AL2127" t="s">
        <v>8</v>
      </c>
      <c r="AM2127" t="s">
        <v>128</v>
      </c>
      <c r="AN2127">
        <v>6</v>
      </c>
      <c r="AO2127">
        <v>44275.94</v>
      </c>
    </row>
    <row r="2128" spans="33:41" x14ac:dyDescent="0.25">
      <c r="AG2128">
        <f>YEAR(CF[[#This Row],[Fecha]])</f>
        <v>2021</v>
      </c>
      <c r="AH2128">
        <f>MONTH(CF[[#This Row],[Fecha]])</f>
        <v>1</v>
      </c>
      <c r="AI2128">
        <f>WEEKNUM(CF[[#This Row],[Fecha]],2)</f>
        <v>2</v>
      </c>
      <c r="AJ2128" s="25">
        <v>44200</v>
      </c>
      <c r="AK2128" t="s">
        <v>97</v>
      </c>
      <c r="AL2128" t="s">
        <v>8</v>
      </c>
      <c r="AM2128" t="s">
        <v>128</v>
      </c>
      <c r="AN2128">
        <v>6</v>
      </c>
      <c r="AO2128">
        <v>44557.66</v>
      </c>
    </row>
    <row r="2129" spans="33:41" x14ac:dyDescent="0.25">
      <c r="AG2129">
        <f>YEAR(CF[[#This Row],[Fecha]])</f>
        <v>2021</v>
      </c>
      <c r="AH2129">
        <f>MONTH(CF[[#This Row],[Fecha]])</f>
        <v>1</v>
      </c>
      <c r="AI2129">
        <f>WEEKNUM(CF[[#This Row],[Fecha]],2)</f>
        <v>3</v>
      </c>
      <c r="AJ2129" s="25">
        <v>44207</v>
      </c>
      <c r="AK2129" t="s">
        <v>97</v>
      </c>
      <c r="AL2129" t="s">
        <v>8</v>
      </c>
      <c r="AM2129" t="s">
        <v>128</v>
      </c>
      <c r="AN2129">
        <v>6</v>
      </c>
      <c r="AO2129">
        <v>44569.98</v>
      </c>
    </row>
    <row r="2130" spans="33:41" x14ac:dyDescent="0.25">
      <c r="AG2130">
        <f>YEAR(CF[[#This Row],[Fecha]])</f>
        <v>2021</v>
      </c>
      <c r="AH2130">
        <f>MONTH(CF[[#This Row],[Fecha]])</f>
        <v>1</v>
      </c>
      <c r="AI2130">
        <f>WEEKNUM(CF[[#This Row],[Fecha]],2)</f>
        <v>2</v>
      </c>
      <c r="AJ2130" s="25">
        <v>44200</v>
      </c>
      <c r="AK2130" t="s">
        <v>97</v>
      </c>
      <c r="AL2130" t="s">
        <v>9</v>
      </c>
      <c r="AM2130" t="s">
        <v>128</v>
      </c>
      <c r="AN2130">
        <v>7</v>
      </c>
      <c r="AO2130">
        <v>51790.53</v>
      </c>
    </row>
    <row r="2131" spans="33:41" x14ac:dyDescent="0.25">
      <c r="AG2131">
        <f>YEAR(CF[[#This Row],[Fecha]])</f>
        <v>2021</v>
      </c>
      <c r="AH2131">
        <f>MONTH(CF[[#This Row],[Fecha]])</f>
        <v>1</v>
      </c>
      <c r="AI2131">
        <f>WEEKNUM(CF[[#This Row],[Fecha]],2)</f>
        <v>4</v>
      </c>
      <c r="AJ2131" s="25">
        <v>44214</v>
      </c>
      <c r="AK2131" t="s">
        <v>97</v>
      </c>
      <c r="AL2131" t="s">
        <v>9</v>
      </c>
      <c r="AM2131" t="s">
        <v>128</v>
      </c>
      <c r="AN2131">
        <v>8</v>
      </c>
      <c r="AO2131">
        <v>58768.88</v>
      </c>
    </row>
    <row r="2132" spans="33:41" x14ac:dyDescent="0.25">
      <c r="AG2132">
        <f>YEAR(CF[[#This Row],[Fecha]])</f>
        <v>2021</v>
      </c>
      <c r="AH2132">
        <f>MONTH(CF[[#This Row],[Fecha]])</f>
        <v>1</v>
      </c>
      <c r="AI2132">
        <f>WEEKNUM(CF[[#This Row],[Fecha]],2)</f>
        <v>3</v>
      </c>
      <c r="AJ2132" s="25">
        <v>44207</v>
      </c>
      <c r="AK2132" t="s">
        <v>97</v>
      </c>
      <c r="AL2132" t="s">
        <v>9</v>
      </c>
      <c r="AM2132" t="s">
        <v>128</v>
      </c>
      <c r="AN2132">
        <v>8</v>
      </c>
      <c r="AO2132">
        <v>59426.63</v>
      </c>
    </row>
    <row r="2133" spans="33:41" x14ac:dyDescent="0.25">
      <c r="AG2133">
        <f>YEAR(CF[[#This Row],[Fecha]])</f>
        <v>2021</v>
      </c>
      <c r="AH2133">
        <f>MONTH(CF[[#This Row],[Fecha]])</f>
        <v>1</v>
      </c>
      <c r="AI2133">
        <f>WEEKNUM(CF[[#This Row],[Fecha]],2)</f>
        <v>5</v>
      </c>
      <c r="AJ2133" s="25">
        <v>44221</v>
      </c>
      <c r="AK2133" t="s">
        <v>97</v>
      </c>
      <c r="AL2133" t="s">
        <v>9</v>
      </c>
      <c r="AM2133" t="s">
        <v>128</v>
      </c>
      <c r="AN2133">
        <v>4</v>
      </c>
      <c r="AO2133">
        <v>29517.29</v>
      </c>
    </row>
    <row r="2134" spans="33:41" x14ac:dyDescent="0.25">
      <c r="AG2134">
        <f>YEAR(CF[[#This Row],[Fecha]])</f>
        <v>2021</v>
      </c>
      <c r="AH2134">
        <f>MONTH(CF[[#This Row],[Fecha]])</f>
        <v>1</v>
      </c>
      <c r="AI2134">
        <f>WEEKNUM(CF[[#This Row],[Fecha]],2)</f>
        <v>3</v>
      </c>
      <c r="AJ2134" s="25">
        <v>44207</v>
      </c>
      <c r="AK2134" t="s">
        <v>99</v>
      </c>
      <c r="AL2134" t="s">
        <v>88</v>
      </c>
      <c r="AM2134" t="s">
        <v>128</v>
      </c>
      <c r="AN2134">
        <v>1</v>
      </c>
      <c r="AO2134">
        <v>6970.68</v>
      </c>
    </row>
    <row r="2135" spans="33:41" x14ac:dyDescent="0.25">
      <c r="AG2135">
        <f>YEAR(CF[[#This Row],[Fecha]])</f>
        <v>2021</v>
      </c>
      <c r="AH2135">
        <f>MONTH(CF[[#This Row],[Fecha]])</f>
        <v>1</v>
      </c>
      <c r="AI2135">
        <f>WEEKNUM(CF[[#This Row],[Fecha]],2)</f>
        <v>4</v>
      </c>
      <c r="AJ2135" s="25">
        <v>44214</v>
      </c>
      <c r="AK2135" t="s">
        <v>99</v>
      </c>
      <c r="AL2135" t="s">
        <v>88</v>
      </c>
      <c r="AM2135" t="s">
        <v>128</v>
      </c>
      <c r="AN2135">
        <v>1</v>
      </c>
      <c r="AO2135">
        <v>6839.32</v>
      </c>
    </row>
    <row r="2136" spans="33:41" x14ac:dyDescent="0.25">
      <c r="AG2136">
        <f>YEAR(CF[[#This Row],[Fecha]])</f>
        <v>2021</v>
      </c>
      <c r="AH2136">
        <f>MONTH(CF[[#This Row],[Fecha]])</f>
        <v>1</v>
      </c>
      <c r="AI2136">
        <f>WEEKNUM(CF[[#This Row],[Fecha]],2)</f>
        <v>5</v>
      </c>
      <c r="AJ2136" s="25">
        <v>44221</v>
      </c>
      <c r="AK2136" t="s">
        <v>99</v>
      </c>
      <c r="AL2136" t="s">
        <v>88</v>
      </c>
      <c r="AM2136" t="s">
        <v>128</v>
      </c>
      <c r="AN2136">
        <v>2</v>
      </c>
      <c r="AO2136">
        <v>13339.02</v>
      </c>
    </row>
    <row r="2137" spans="33:41" x14ac:dyDescent="0.25">
      <c r="AG2137">
        <f>YEAR(CF[[#This Row],[Fecha]])</f>
        <v>2021</v>
      </c>
      <c r="AH2137">
        <f>MONTH(CF[[#This Row],[Fecha]])</f>
        <v>1</v>
      </c>
      <c r="AI2137">
        <f>WEEKNUM(CF[[#This Row],[Fecha]],2)</f>
        <v>2</v>
      </c>
      <c r="AJ2137" s="25">
        <v>44200</v>
      </c>
      <c r="AK2137" t="s">
        <v>99</v>
      </c>
      <c r="AL2137" t="s">
        <v>90</v>
      </c>
      <c r="AM2137" t="s">
        <v>128</v>
      </c>
      <c r="AN2137">
        <v>2</v>
      </c>
      <c r="AO2137">
        <v>13939.59</v>
      </c>
    </row>
    <row r="2138" spans="33:41" x14ac:dyDescent="0.25">
      <c r="AG2138">
        <f>YEAR(CF[[#This Row],[Fecha]])</f>
        <v>2021</v>
      </c>
      <c r="AH2138">
        <f>MONTH(CF[[#This Row],[Fecha]])</f>
        <v>1</v>
      </c>
      <c r="AI2138">
        <f>WEEKNUM(CF[[#This Row],[Fecha]],2)</f>
        <v>3</v>
      </c>
      <c r="AJ2138" s="25">
        <v>44207</v>
      </c>
      <c r="AK2138" t="s">
        <v>99</v>
      </c>
      <c r="AL2138" t="s">
        <v>90</v>
      </c>
      <c r="AM2138" t="s">
        <v>128</v>
      </c>
      <c r="AN2138">
        <v>2</v>
      </c>
      <c r="AO2138">
        <v>13941.36</v>
      </c>
    </row>
    <row r="2139" spans="33:41" x14ac:dyDescent="0.25">
      <c r="AG2139">
        <f>YEAR(CF[[#This Row],[Fecha]])</f>
        <v>2021</v>
      </c>
      <c r="AH2139">
        <f>MONTH(CF[[#This Row],[Fecha]])</f>
        <v>1</v>
      </c>
      <c r="AI2139">
        <f>WEEKNUM(CF[[#This Row],[Fecha]],2)</f>
        <v>4</v>
      </c>
      <c r="AJ2139" s="25">
        <v>44214</v>
      </c>
      <c r="AK2139" t="s">
        <v>99</v>
      </c>
      <c r="AL2139" t="s">
        <v>90</v>
      </c>
      <c r="AM2139" t="s">
        <v>128</v>
      </c>
      <c r="AN2139">
        <v>3</v>
      </c>
      <c r="AO2139">
        <v>20517.95</v>
      </c>
    </row>
    <row r="2140" spans="33:41" x14ac:dyDescent="0.25">
      <c r="AG2140">
        <f>YEAR(CF[[#This Row],[Fecha]])</f>
        <v>2021</v>
      </c>
      <c r="AH2140">
        <f>MONTH(CF[[#This Row],[Fecha]])</f>
        <v>1</v>
      </c>
      <c r="AI2140">
        <f>WEEKNUM(CF[[#This Row],[Fecha]],2)</f>
        <v>5</v>
      </c>
      <c r="AJ2140" s="25">
        <v>44221</v>
      </c>
      <c r="AK2140" t="s">
        <v>99</v>
      </c>
      <c r="AL2140" t="s">
        <v>90</v>
      </c>
      <c r="AM2140" t="s">
        <v>128</v>
      </c>
      <c r="AN2140">
        <v>2</v>
      </c>
      <c r="AO2140">
        <v>13366.18</v>
      </c>
    </row>
    <row r="2141" spans="33:41" x14ac:dyDescent="0.25">
      <c r="AG2141">
        <f>YEAR(CF[[#This Row],[Fecha]])</f>
        <v>2021</v>
      </c>
      <c r="AH2141">
        <f>MONTH(CF[[#This Row],[Fecha]])</f>
        <v>1</v>
      </c>
      <c r="AI2141">
        <f>WEEKNUM(CF[[#This Row],[Fecha]],2)</f>
        <v>2</v>
      </c>
      <c r="AJ2141" s="25">
        <v>44200</v>
      </c>
      <c r="AK2141" t="s">
        <v>99</v>
      </c>
      <c r="AL2141" t="s">
        <v>92</v>
      </c>
      <c r="AM2141" t="s">
        <v>128</v>
      </c>
      <c r="AN2141">
        <v>1</v>
      </c>
      <c r="AO2141">
        <v>6976.29</v>
      </c>
    </row>
    <row r="2142" spans="33:41" x14ac:dyDescent="0.25">
      <c r="AG2142">
        <f>YEAR(CF[[#This Row],[Fecha]])</f>
        <v>2021</v>
      </c>
      <c r="AH2142">
        <f>MONTH(CF[[#This Row],[Fecha]])</f>
        <v>1</v>
      </c>
      <c r="AI2142">
        <f>WEEKNUM(CF[[#This Row],[Fecha]],2)</f>
        <v>4</v>
      </c>
      <c r="AJ2142" s="25">
        <v>44214</v>
      </c>
      <c r="AK2142" t="s">
        <v>99</v>
      </c>
      <c r="AL2142" t="s">
        <v>92</v>
      </c>
      <c r="AM2142" t="s">
        <v>128</v>
      </c>
      <c r="AN2142">
        <v>1</v>
      </c>
      <c r="AO2142">
        <v>6839.32</v>
      </c>
    </row>
    <row r="2143" spans="33:41" x14ac:dyDescent="0.25">
      <c r="AG2143">
        <f>YEAR(CF[[#This Row],[Fecha]])</f>
        <v>2021</v>
      </c>
      <c r="AH2143">
        <f>MONTH(CF[[#This Row],[Fecha]])</f>
        <v>1</v>
      </c>
      <c r="AI2143">
        <f>WEEKNUM(CF[[#This Row],[Fecha]],2)</f>
        <v>3</v>
      </c>
      <c r="AJ2143" s="25">
        <v>44207</v>
      </c>
      <c r="AK2143" t="s">
        <v>100</v>
      </c>
      <c r="AL2143" t="s">
        <v>94</v>
      </c>
      <c r="AM2143" t="s">
        <v>128</v>
      </c>
      <c r="AN2143">
        <v>1</v>
      </c>
      <c r="AO2143">
        <v>10724.51</v>
      </c>
    </row>
    <row r="2144" spans="33:41" x14ac:dyDescent="0.25">
      <c r="AG2144">
        <f>YEAR(CF[[#This Row],[Fecha]])</f>
        <v>2021</v>
      </c>
      <c r="AH2144">
        <f>MONTH(CF[[#This Row],[Fecha]])</f>
        <v>1</v>
      </c>
      <c r="AI2144">
        <f>WEEKNUM(CF[[#This Row],[Fecha]],2)</f>
        <v>5</v>
      </c>
      <c r="AJ2144" s="25">
        <v>44221</v>
      </c>
      <c r="AK2144" t="s">
        <v>100</v>
      </c>
      <c r="AL2144" t="s">
        <v>94</v>
      </c>
      <c r="AM2144" t="s">
        <v>128</v>
      </c>
      <c r="AN2144">
        <v>1</v>
      </c>
      <c r="AO2144">
        <v>10709.51</v>
      </c>
    </row>
    <row r="2145" spans="33:41" x14ac:dyDescent="0.25">
      <c r="AG2145">
        <f>YEAR(CF[[#This Row],[Fecha]])</f>
        <v>2021</v>
      </c>
      <c r="AH2145">
        <f>MONTH(CF[[#This Row],[Fecha]])</f>
        <v>1</v>
      </c>
      <c r="AI2145">
        <f>WEEKNUM(CF[[#This Row],[Fecha]],2)</f>
        <v>2</v>
      </c>
      <c r="AJ2145" s="25">
        <v>44200</v>
      </c>
      <c r="AK2145" t="s">
        <v>100</v>
      </c>
      <c r="AL2145" t="s">
        <v>96</v>
      </c>
      <c r="AM2145" t="s">
        <v>128</v>
      </c>
      <c r="AN2145">
        <v>2</v>
      </c>
      <c r="AO2145">
        <v>21443.13</v>
      </c>
    </row>
    <row r="2146" spans="33:41" x14ac:dyDescent="0.25">
      <c r="AG2146">
        <f>YEAR(CF[[#This Row],[Fecha]])</f>
        <v>2021</v>
      </c>
      <c r="AH2146">
        <f>MONTH(CF[[#This Row],[Fecha]])</f>
        <v>1</v>
      </c>
      <c r="AI2146">
        <f>WEEKNUM(CF[[#This Row],[Fecha]],2)</f>
        <v>4</v>
      </c>
      <c r="AJ2146" s="25">
        <v>44214</v>
      </c>
      <c r="AK2146" t="s">
        <v>100</v>
      </c>
      <c r="AL2146" t="s">
        <v>96</v>
      </c>
      <c r="AM2146" t="s">
        <v>128</v>
      </c>
      <c r="AN2146">
        <v>1</v>
      </c>
      <c r="AO2146">
        <v>10672.18</v>
      </c>
    </row>
    <row r="2147" spans="33:41" x14ac:dyDescent="0.25">
      <c r="AG2147">
        <f>YEAR(CF[[#This Row],[Fecha]])</f>
        <v>2021</v>
      </c>
      <c r="AH2147">
        <f>MONTH(CF[[#This Row],[Fecha]])</f>
        <v>1</v>
      </c>
      <c r="AI2147">
        <f>WEEKNUM(CF[[#This Row],[Fecha]],2)</f>
        <v>5</v>
      </c>
      <c r="AJ2147" s="25">
        <v>44221</v>
      </c>
      <c r="AK2147" t="s">
        <v>100</v>
      </c>
      <c r="AL2147" t="s">
        <v>96</v>
      </c>
      <c r="AM2147" t="s">
        <v>128</v>
      </c>
      <c r="AN2147">
        <v>2</v>
      </c>
      <c r="AO2147">
        <v>21419.01</v>
      </c>
    </row>
    <row r="2148" spans="33:41" x14ac:dyDescent="0.25">
      <c r="AG2148">
        <f>YEAR(CF[[#This Row],[Fecha]])</f>
        <v>2021</v>
      </c>
      <c r="AH2148">
        <f>MONTH(CF[[#This Row],[Fecha]])</f>
        <v>1</v>
      </c>
      <c r="AI2148">
        <f>WEEKNUM(CF[[#This Row],[Fecha]],2)</f>
        <v>3</v>
      </c>
      <c r="AJ2148" s="25">
        <v>44207</v>
      </c>
      <c r="AK2148" t="s">
        <v>100</v>
      </c>
      <c r="AL2148" t="s">
        <v>9</v>
      </c>
      <c r="AM2148" t="s">
        <v>128</v>
      </c>
      <c r="AN2148">
        <v>6</v>
      </c>
      <c r="AO2148">
        <v>64347.07</v>
      </c>
    </row>
    <row r="2149" spans="33:41" x14ac:dyDescent="0.25">
      <c r="AG2149">
        <f>YEAR(CF[[#This Row],[Fecha]])</f>
        <v>2021</v>
      </c>
      <c r="AH2149">
        <f>MONTH(CF[[#This Row],[Fecha]])</f>
        <v>1</v>
      </c>
      <c r="AI2149">
        <f>WEEKNUM(CF[[#This Row],[Fecha]],2)</f>
        <v>5</v>
      </c>
      <c r="AJ2149" s="25">
        <v>44221</v>
      </c>
      <c r="AK2149" t="s">
        <v>100</v>
      </c>
      <c r="AL2149" t="s">
        <v>9</v>
      </c>
      <c r="AM2149" t="s">
        <v>128</v>
      </c>
      <c r="AN2149">
        <v>6</v>
      </c>
      <c r="AO2149">
        <v>64257.04</v>
      </c>
    </row>
    <row r="2150" spans="33:41" x14ac:dyDescent="0.25">
      <c r="AG2150">
        <f>YEAR(CF[[#This Row],[Fecha]])</f>
        <v>2021</v>
      </c>
      <c r="AH2150">
        <f>MONTH(CF[[#This Row],[Fecha]])</f>
        <v>1</v>
      </c>
      <c r="AI2150">
        <f>WEEKNUM(CF[[#This Row],[Fecha]],2)</f>
        <v>4</v>
      </c>
      <c r="AJ2150" s="25">
        <v>44214</v>
      </c>
      <c r="AK2150" t="s">
        <v>100</v>
      </c>
      <c r="AL2150" t="s">
        <v>92</v>
      </c>
      <c r="AM2150" t="s">
        <v>128</v>
      </c>
      <c r="AN2150">
        <v>1</v>
      </c>
      <c r="AO2150">
        <v>10672.18</v>
      </c>
    </row>
    <row r="2151" spans="33:41" x14ac:dyDescent="0.25">
      <c r="AG2151">
        <f>YEAR(CF[[#This Row],[Fecha]])</f>
        <v>2021</v>
      </c>
      <c r="AH2151">
        <f>MONTH(CF[[#This Row],[Fecha]])</f>
        <v>1</v>
      </c>
      <c r="AI2151">
        <f>WEEKNUM(CF[[#This Row],[Fecha]],2)</f>
        <v>2</v>
      </c>
      <c r="AJ2151" s="25">
        <v>44200</v>
      </c>
      <c r="AK2151" t="s">
        <v>103</v>
      </c>
      <c r="AL2151" t="s">
        <v>94</v>
      </c>
      <c r="AM2151" t="s">
        <v>128</v>
      </c>
      <c r="AN2151">
        <v>2</v>
      </c>
      <c r="AO2151">
        <v>14167.54</v>
      </c>
    </row>
    <row r="2152" spans="33:41" x14ac:dyDescent="0.25">
      <c r="AG2152">
        <f>YEAR(CF[[#This Row],[Fecha]])</f>
        <v>2021</v>
      </c>
      <c r="AH2152">
        <f>MONTH(CF[[#This Row],[Fecha]])</f>
        <v>1</v>
      </c>
      <c r="AI2152">
        <f>WEEKNUM(CF[[#This Row],[Fecha]],2)</f>
        <v>3</v>
      </c>
      <c r="AJ2152" s="25">
        <v>44207</v>
      </c>
      <c r="AK2152" t="s">
        <v>103</v>
      </c>
      <c r="AL2152" t="s">
        <v>94</v>
      </c>
      <c r="AM2152" t="s">
        <v>128</v>
      </c>
      <c r="AN2152">
        <v>5</v>
      </c>
      <c r="AO2152">
        <v>35536.089999999997</v>
      </c>
    </row>
    <row r="2153" spans="33:41" x14ac:dyDescent="0.25">
      <c r="AG2153">
        <f>YEAR(CF[[#This Row],[Fecha]])</f>
        <v>2021</v>
      </c>
      <c r="AH2153">
        <f>MONTH(CF[[#This Row],[Fecha]])</f>
        <v>1</v>
      </c>
      <c r="AI2153">
        <f>WEEKNUM(CF[[#This Row],[Fecha]],2)</f>
        <v>4</v>
      </c>
      <c r="AJ2153" s="25">
        <v>44214</v>
      </c>
      <c r="AK2153" t="s">
        <v>103</v>
      </c>
      <c r="AL2153" t="s">
        <v>94</v>
      </c>
      <c r="AM2153" t="s">
        <v>128</v>
      </c>
      <c r="AN2153">
        <v>5</v>
      </c>
      <c r="AO2153">
        <v>35005.699999999997</v>
      </c>
    </row>
    <row r="2154" spans="33:41" x14ac:dyDescent="0.25">
      <c r="AG2154">
        <f>YEAR(CF[[#This Row],[Fecha]])</f>
        <v>2021</v>
      </c>
      <c r="AH2154">
        <f>MONTH(CF[[#This Row],[Fecha]])</f>
        <v>1</v>
      </c>
      <c r="AI2154">
        <f>WEEKNUM(CF[[#This Row],[Fecha]],2)</f>
        <v>5</v>
      </c>
      <c r="AJ2154" s="25">
        <v>44221</v>
      </c>
      <c r="AK2154" t="s">
        <v>103</v>
      </c>
      <c r="AL2154" t="s">
        <v>94</v>
      </c>
      <c r="AM2154" t="s">
        <v>128</v>
      </c>
      <c r="AN2154">
        <v>2</v>
      </c>
      <c r="AO2154">
        <v>14057.73</v>
      </c>
    </row>
    <row r="2155" spans="33:41" x14ac:dyDescent="0.25">
      <c r="AG2155">
        <f>YEAR(CF[[#This Row],[Fecha]])</f>
        <v>2021</v>
      </c>
      <c r="AH2155">
        <f>MONTH(CF[[#This Row],[Fecha]])</f>
        <v>1</v>
      </c>
      <c r="AI2155">
        <f>WEEKNUM(CF[[#This Row],[Fecha]],2)</f>
        <v>2</v>
      </c>
      <c r="AJ2155" s="25">
        <v>44200</v>
      </c>
      <c r="AK2155" t="s">
        <v>103</v>
      </c>
      <c r="AL2155" t="s">
        <v>8</v>
      </c>
      <c r="AM2155" t="s">
        <v>128</v>
      </c>
      <c r="AN2155">
        <v>10</v>
      </c>
      <c r="AO2155">
        <v>71061.06</v>
      </c>
    </row>
    <row r="2156" spans="33:41" x14ac:dyDescent="0.25">
      <c r="AG2156">
        <f>YEAR(CF[[#This Row],[Fecha]])</f>
        <v>2021</v>
      </c>
      <c r="AH2156">
        <f>MONTH(CF[[#This Row],[Fecha]])</f>
        <v>1</v>
      </c>
      <c r="AI2156">
        <f>WEEKNUM(CF[[#This Row],[Fecha]],2)</f>
        <v>3</v>
      </c>
      <c r="AJ2156" s="25">
        <v>44207</v>
      </c>
      <c r="AK2156" t="s">
        <v>103</v>
      </c>
      <c r="AL2156" t="s">
        <v>8</v>
      </c>
      <c r="AM2156" t="s">
        <v>128</v>
      </c>
      <c r="AN2156">
        <v>7</v>
      </c>
      <c r="AO2156">
        <v>49750.520000000004</v>
      </c>
    </row>
    <row r="2157" spans="33:41" x14ac:dyDescent="0.25">
      <c r="AG2157">
        <f>YEAR(CF[[#This Row],[Fecha]])</f>
        <v>2021</v>
      </c>
      <c r="AH2157">
        <f>MONTH(CF[[#This Row],[Fecha]])</f>
        <v>1</v>
      </c>
      <c r="AI2157">
        <f>WEEKNUM(CF[[#This Row],[Fecha]],2)</f>
        <v>4</v>
      </c>
      <c r="AJ2157" s="25">
        <v>44214</v>
      </c>
      <c r="AK2157" t="s">
        <v>103</v>
      </c>
      <c r="AL2157" t="s">
        <v>8</v>
      </c>
      <c r="AM2157" t="s">
        <v>128</v>
      </c>
      <c r="AN2157">
        <v>12</v>
      </c>
      <c r="AO2157">
        <v>84013.68</v>
      </c>
    </row>
    <row r="2158" spans="33:41" x14ac:dyDescent="0.25">
      <c r="AG2158">
        <f>YEAR(CF[[#This Row],[Fecha]])</f>
        <v>2021</v>
      </c>
      <c r="AH2158">
        <f>MONTH(CF[[#This Row],[Fecha]])</f>
        <v>1</v>
      </c>
      <c r="AI2158">
        <f>WEEKNUM(CF[[#This Row],[Fecha]],2)</f>
        <v>5</v>
      </c>
      <c r="AJ2158" s="25">
        <v>44221</v>
      </c>
      <c r="AK2158" t="s">
        <v>103</v>
      </c>
      <c r="AL2158" t="s">
        <v>8</v>
      </c>
      <c r="AM2158" t="s">
        <v>128</v>
      </c>
      <c r="AN2158">
        <v>14</v>
      </c>
      <c r="AO2158">
        <v>98404.08</v>
      </c>
    </row>
    <row r="2159" spans="33:41" x14ac:dyDescent="0.25">
      <c r="AG2159">
        <f>YEAR(CF[[#This Row],[Fecha]])</f>
        <v>2021</v>
      </c>
      <c r="AH2159">
        <f>MONTH(CF[[#This Row],[Fecha]])</f>
        <v>1</v>
      </c>
      <c r="AI2159">
        <f>WEEKNUM(CF[[#This Row],[Fecha]],2)</f>
        <v>2</v>
      </c>
      <c r="AJ2159" s="25">
        <v>44200</v>
      </c>
      <c r="AK2159" t="s">
        <v>103</v>
      </c>
      <c r="AL2159" t="s">
        <v>9</v>
      </c>
      <c r="AM2159" t="s">
        <v>128</v>
      </c>
      <c r="AN2159">
        <v>16</v>
      </c>
      <c r="AO2159">
        <v>113255.62</v>
      </c>
    </row>
    <row r="2160" spans="33:41" x14ac:dyDescent="0.25">
      <c r="AG2160">
        <f>YEAR(CF[[#This Row],[Fecha]])</f>
        <v>2021</v>
      </c>
      <c r="AH2160">
        <f>MONTH(CF[[#This Row],[Fecha]])</f>
        <v>1</v>
      </c>
      <c r="AI2160">
        <f>WEEKNUM(CF[[#This Row],[Fecha]],2)</f>
        <v>3</v>
      </c>
      <c r="AJ2160" s="25">
        <v>44207</v>
      </c>
      <c r="AK2160" t="s">
        <v>103</v>
      </c>
      <c r="AL2160" t="s">
        <v>9</v>
      </c>
      <c r="AM2160" t="s">
        <v>128</v>
      </c>
      <c r="AN2160">
        <v>16</v>
      </c>
      <c r="AO2160">
        <v>113715.47999999998</v>
      </c>
    </row>
    <row r="2161" spans="33:41" x14ac:dyDescent="0.25">
      <c r="AG2161">
        <f>YEAR(CF[[#This Row],[Fecha]])</f>
        <v>2021</v>
      </c>
      <c r="AH2161">
        <f>MONTH(CF[[#This Row],[Fecha]])</f>
        <v>1</v>
      </c>
      <c r="AI2161">
        <f>WEEKNUM(CF[[#This Row],[Fecha]],2)</f>
        <v>4</v>
      </c>
      <c r="AJ2161" s="25">
        <v>44214</v>
      </c>
      <c r="AK2161" t="s">
        <v>103</v>
      </c>
      <c r="AL2161" t="s">
        <v>9</v>
      </c>
      <c r="AM2161" t="s">
        <v>128</v>
      </c>
      <c r="AN2161">
        <v>11</v>
      </c>
      <c r="AO2161">
        <v>77012.539999999994</v>
      </c>
    </row>
    <row r="2162" spans="33:41" x14ac:dyDescent="0.25">
      <c r="AG2162">
        <f>YEAR(CF[[#This Row],[Fecha]])</f>
        <v>2021</v>
      </c>
      <c r="AH2162">
        <f>MONTH(CF[[#This Row],[Fecha]])</f>
        <v>1</v>
      </c>
      <c r="AI2162">
        <f>WEEKNUM(CF[[#This Row],[Fecha]],2)</f>
        <v>5</v>
      </c>
      <c r="AJ2162" s="25">
        <v>44221</v>
      </c>
      <c r="AK2162" t="s">
        <v>103</v>
      </c>
      <c r="AL2162" t="s">
        <v>9</v>
      </c>
      <c r="AM2162" t="s">
        <v>128</v>
      </c>
      <c r="AN2162">
        <v>10</v>
      </c>
      <c r="AO2162">
        <v>70288.639999999999</v>
      </c>
    </row>
    <row r="2163" spans="33:41" x14ac:dyDescent="0.25">
      <c r="AG2163">
        <f>YEAR(CF[[#This Row],[Fecha]])</f>
        <v>2021</v>
      </c>
      <c r="AH2163">
        <f>MONTH(CF[[#This Row],[Fecha]])</f>
        <v>1</v>
      </c>
      <c r="AI2163">
        <f>WEEKNUM(CF[[#This Row],[Fecha]],2)</f>
        <v>2</v>
      </c>
      <c r="AJ2163" s="25">
        <v>44200</v>
      </c>
      <c r="AK2163" t="s">
        <v>105</v>
      </c>
      <c r="AL2163" t="s">
        <v>88</v>
      </c>
      <c r="AM2163" t="s">
        <v>128</v>
      </c>
      <c r="AN2163">
        <v>1</v>
      </c>
      <c r="AO2163">
        <v>7246.39</v>
      </c>
    </row>
    <row r="2164" spans="33:41" x14ac:dyDescent="0.25">
      <c r="AG2164">
        <f>YEAR(CF[[#This Row],[Fecha]])</f>
        <v>2021</v>
      </c>
      <c r="AH2164">
        <f>MONTH(CF[[#This Row],[Fecha]])</f>
        <v>1</v>
      </c>
      <c r="AI2164">
        <f>WEEKNUM(CF[[#This Row],[Fecha]],2)</f>
        <v>4</v>
      </c>
      <c r="AJ2164" s="25">
        <v>44214</v>
      </c>
      <c r="AK2164" t="s">
        <v>105</v>
      </c>
      <c r="AL2164" t="s">
        <v>88</v>
      </c>
      <c r="AM2164" t="s">
        <v>128</v>
      </c>
      <c r="AN2164">
        <v>1</v>
      </c>
      <c r="AO2164">
        <v>7144.38</v>
      </c>
    </row>
    <row r="2165" spans="33:41" x14ac:dyDescent="0.25">
      <c r="AG2165">
        <f>YEAR(CF[[#This Row],[Fecha]])</f>
        <v>2021</v>
      </c>
      <c r="AH2165">
        <f>MONTH(CF[[#This Row],[Fecha]])</f>
        <v>1</v>
      </c>
      <c r="AI2165">
        <f>WEEKNUM(CF[[#This Row],[Fecha]],2)</f>
        <v>2</v>
      </c>
      <c r="AJ2165" s="25">
        <v>44200</v>
      </c>
      <c r="AK2165" t="s">
        <v>105</v>
      </c>
      <c r="AL2165" t="s">
        <v>90</v>
      </c>
      <c r="AM2165" t="s">
        <v>128</v>
      </c>
      <c r="AN2165">
        <v>1</v>
      </c>
      <c r="AO2165">
        <v>7240.31</v>
      </c>
    </row>
    <row r="2166" spans="33:41" x14ac:dyDescent="0.25">
      <c r="AG2166">
        <f>YEAR(CF[[#This Row],[Fecha]])</f>
        <v>2021</v>
      </c>
      <c r="AH2166">
        <f>MONTH(CF[[#This Row],[Fecha]])</f>
        <v>1</v>
      </c>
      <c r="AI2166">
        <f>WEEKNUM(CF[[#This Row],[Fecha]],2)</f>
        <v>3</v>
      </c>
      <c r="AJ2166" s="25">
        <v>44207</v>
      </c>
      <c r="AK2166" t="s">
        <v>105</v>
      </c>
      <c r="AL2166" t="s">
        <v>90</v>
      </c>
      <c r="AM2166" t="s">
        <v>128</v>
      </c>
      <c r="AN2166">
        <v>2</v>
      </c>
      <c r="AO2166">
        <v>14485.29</v>
      </c>
    </row>
    <row r="2167" spans="33:41" x14ac:dyDescent="0.25">
      <c r="AG2167">
        <f>YEAR(CF[[#This Row],[Fecha]])</f>
        <v>2021</v>
      </c>
      <c r="AH2167">
        <f>MONTH(CF[[#This Row],[Fecha]])</f>
        <v>1</v>
      </c>
      <c r="AI2167">
        <f>WEEKNUM(CF[[#This Row],[Fecha]],2)</f>
        <v>4</v>
      </c>
      <c r="AJ2167" s="25">
        <v>44214</v>
      </c>
      <c r="AK2167" t="s">
        <v>105</v>
      </c>
      <c r="AL2167" t="s">
        <v>90</v>
      </c>
      <c r="AM2167" t="s">
        <v>128</v>
      </c>
      <c r="AN2167">
        <v>1</v>
      </c>
      <c r="AO2167">
        <v>7144.38</v>
      </c>
    </row>
    <row r="2168" spans="33:41" x14ac:dyDescent="0.25">
      <c r="AG2168">
        <f>YEAR(CF[[#This Row],[Fecha]])</f>
        <v>2021</v>
      </c>
      <c r="AH2168">
        <f>MONTH(CF[[#This Row],[Fecha]])</f>
        <v>1</v>
      </c>
      <c r="AI2168">
        <f>WEEKNUM(CF[[#This Row],[Fecha]],2)</f>
        <v>2</v>
      </c>
      <c r="AJ2168" s="25">
        <v>44200</v>
      </c>
      <c r="AK2168" t="s">
        <v>106</v>
      </c>
      <c r="AL2168" t="s">
        <v>88</v>
      </c>
      <c r="AM2168" t="s">
        <v>129</v>
      </c>
      <c r="AN2168">
        <v>4</v>
      </c>
      <c r="AO2168">
        <v>3144.48</v>
      </c>
    </row>
    <row r="2169" spans="33:41" x14ac:dyDescent="0.25">
      <c r="AG2169">
        <f>YEAR(CF[[#This Row],[Fecha]])</f>
        <v>2021</v>
      </c>
      <c r="AH2169">
        <f>MONTH(CF[[#This Row],[Fecha]])</f>
        <v>1</v>
      </c>
      <c r="AI2169">
        <f>WEEKNUM(CF[[#This Row],[Fecha]],2)</f>
        <v>3</v>
      </c>
      <c r="AJ2169" s="25">
        <v>44207</v>
      </c>
      <c r="AK2169" t="s">
        <v>106</v>
      </c>
      <c r="AL2169" t="s">
        <v>88</v>
      </c>
      <c r="AM2169" t="s">
        <v>129</v>
      </c>
      <c r="AN2169">
        <v>3</v>
      </c>
      <c r="AO2169">
        <v>2695.68</v>
      </c>
    </row>
    <row r="2170" spans="33:41" x14ac:dyDescent="0.25">
      <c r="AG2170">
        <f>YEAR(CF[[#This Row],[Fecha]])</f>
        <v>2021</v>
      </c>
      <c r="AH2170">
        <f>MONTH(CF[[#This Row],[Fecha]])</f>
        <v>1</v>
      </c>
      <c r="AI2170">
        <f>WEEKNUM(CF[[#This Row],[Fecha]],2)</f>
        <v>4</v>
      </c>
      <c r="AJ2170" s="25">
        <v>44214</v>
      </c>
      <c r="AK2170" t="s">
        <v>106</v>
      </c>
      <c r="AL2170" t="s">
        <v>88</v>
      </c>
      <c r="AM2170" t="s">
        <v>129</v>
      </c>
      <c r="AN2170">
        <v>4</v>
      </c>
      <c r="AO2170">
        <v>1664.09</v>
      </c>
    </row>
    <row r="2171" spans="33:41" x14ac:dyDescent="0.25">
      <c r="AG2171">
        <f>YEAR(CF[[#This Row],[Fecha]])</f>
        <v>2021</v>
      </c>
      <c r="AH2171">
        <f>MONTH(CF[[#This Row],[Fecha]])</f>
        <v>1</v>
      </c>
      <c r="AI2171">
        <f>WEEKNUM(CF[[#This Row],[Fecha]],2)</f>
        <v>5</v>
      </c>
      <c r="AJ2171" s="25">
        <v>44221</v>
      </c>
      <c r="AK2171" t="s">
        <v>106</v>
      </c>
      <c r="AL2171" t="s">
        <v>88</v>
      </c>
      <c r="AM2171" t="s">
        <v>129</v>
      </c>
      <c r="AN2171">
        <v>2</v>
      </c>
      <c r="AO2171">
        <v>1895.26</v>
      </c>
    </row>
    <row r="2172" spans="33:41" x14ac:dyDescent="0.25">
      <c r="AG2172">
        <f>YEAR(CF[[#This Row],[Fecha]])</f>
        <v>2021</v>
      </c>
      <c r="AH2172">
        <f>MONTH(CF[[#This Row],[Fecha]])</f>
        <v>1</v>
      </c>
      <c r="AI2172">
        <f>WEEKNUM(CF[[#This Row],[Fecha]],2)</f>
        <v>2</v>
      </c>
      <c r="AJ2172" s="25">
        <v>44200</v>
      </c>
      <c r="AK2172" t="s">
        <v>106</v>
      </c>
      <c r="AL2172" t="s">
        <v>90</v>
      </c>
      <c r="AM2172" t="s">
        <v>129</v>
      </c>
      <c r="AN2172">
        <v>6</v>
      </c>
      <c r="AO2172">
        <v>4282.4399999999996</v>
      </c>
    </row>
    <row r="2173" spans="33:41" x14ac:dyDescent="0.25">
      <c r="AG2173">
        <f>YEAR(CF[[#This Row],[Fecha]])</f>
        <v>2021</v>
      </c>
      <c r="AH2173">
        <f>MONTH(CF[[#This Row],[Fecha]])</f>
        <v>1</v>
      </c>
      <c r="AI2173">
        <f>WEEKNUM(CF[[#This Row],[Fecha]],2)</f>
        <v>3</v>
      </c>
      <c r="AJ2173" s="25">
        <v>44207</v>
      </c>
      <c r="AK2173" t="s">
        <v>106</v>
      </c>
      <c r="AL2173" t="s">
        <v>90</v>
      </c>
      <c r="AM2173" t="s">
        <v>129</v>
      </c>
      <c r="AN2173">
        <v>10</v>
      </c>
      <c r="AO2173">
        <v>8503.07</v>
      </c>
    </row>
    <row r="2174" spans="33:41" x14ac:dyDescent="0.25">
      <c r="AG2174">
        <f>YEAR(CF[[#This Row],[Fecha]])</f>
        <v>2021</v>
      </c>
      <c r="AH2174">
        <f>MONTH(CF[[#This Row],[Fecha]])</f>
        <v>1</v>
      </c>
      <c r="AI2174">
        <f>WEEKNUM(CF[[#This Row],[Fecha]],2)</f>
        <v>4</v>
      </c>
      <c r="AJ2174" s="25">
        <v>44214</v>
      </c>
      <c r="AK2174" t="s">
        <v>106</v>
      </c>
      <c r="AL2174" t="s">
        <v>90</v>
      </c>
      <c r="AM2174" t="s">
        <v>129</v>
      </c>
      <c r="AN2174">
        <v>8</v>
      </c>
      <c r="AO2174">
        <v>3328.17</v>
      </c>
    </row>
    <row r="2175" spans="33:41" x14ac:dyDescent="0.25">
      <c r="AG2175">
        <f>YEAR(CF[[#This Row],[Fecha]])</f>
        <v>2021</v>
      </c>
      <c r="AH2175">
        <f>MONTH(CF[[#This Row],[Fecha]])</f>
        <v>1</v>
      </c>
      <c r="AI2175">
        <f>WEEKNUM(CF[[#This Row],[Fecha]],2)</f>
        <v>5</v>
      </c>
      <c r="AJ2175" s="25">
        <v>44221</v>
      </c>
      <c r="AK2175" t="s">
        <v>106</v>
      </c>
      <c r="AL2175" t="s">
        <v>90</v>
      </c>
      <c r="AM2175" t="s">
        <v>129</v>
      </c>
      <c r="AN2175">
        <v>8</v>
      </c>
      <c r="AO2175">
        <v>15209.21</v>
      </c>
    </row>
    <row r="2176" spans="33:41" x14ac:dyDescent="0.25">
      <c r="AG2176">
        <f>YEAR(CF[[#This Row],[Fecha]])</f>
        <v>2021</v>
      </c>
      <c r="AH2176">
        <f>MONTH(CF[[#This Row],[Fecha]])</f>
        <v>1</v>
      </c>
      <c r="AI2176">
        <f>WEEKNUM(CF[[#This Row],[Fecha]],2)</f>
        <v>2</v>
      </c>
      <c r="AJ2176" s="25">
        <v>44200</v>
      </c>
      <c r="AK2176" t="s">
        <v>106</v>
      </c>
      <c r="AL2176" t="s">
        <v>92</v>
      </c>
      <c r="AM2176" t="s">
        <v>129</v>
      </c>
      <c r="AN2176">
        <v>3</v>
      </c>
      <c r="AO2176">
        <v>3299.31</v>
      </c>
    </row>
    <row r="2177" spans="33:41" x14ac:dyDescent="0.25">
      <c r="AG2177">
        <f>YEAR(CF[[#This Row],[Fecha]])</f>
        <v>2021</v>
      </c>
      <c r="AH2177">
        <f>MONTH(CF[[#This Row],[Fecha]])</f>
        <v>1</v>
      </c>
      <c r="AI2177">
        <f>WEEKNUM(CF[[#This Row],[Fecha]],2)</f>
        <v>3</v>
      </c>
      <c r="AJ2177" s="25">
        <v>44207</v>
      </c>
      <c r="AK2177" t="s">
        <v>106</v>
      </c>
      <c r="AL2177" t="s">
        <v>92</v>
      </c>
      <c r="AM2177" t="s">
        <v>129</v>
      </c>
      <c r="AN2177">
        <v>3</v>
      </c>
      <c r="AO2177">
        <v>3274.73</v>
      </c>
    </row>
    <row r="2178" spans="33:41" x14ac:dyDescent="0.25">
      <c r="AG2178">
        <f>YEAR(CF[[#This Row],[Fecha]])</f>
        <v>2021</v>
      </c>
      <c r="AH2178">
        <f>MONTH(CF[[#This Row],[Fecha]])</f>
        <v>1</v>
      </c>
      <c r="AI2178">
        <f>WEEKNUM(CF[[#This Row],[Fecha]],2)</f>
        <v>4</v>
      </c>
      <c r="AJ2178" s="25">
        <v>44214</v>
      </c>
      <c r="AK2178" t="s">
        <v>106</v>
      </c>
      <c r="AL2178" t="s">
        <v>92</v>
      </c>
      <c r="AM2178" t="s">
        <v>129</v>
      </c>
      <c r="AN2178">
        <v>4</v>
      </c>
      <c r="AO2178">
        <v>1664.09</v>
      </c>
    </row>
    <row r="2179" spans="33:41" x14ac:dyDescent="0.25">
      <c r="AG2179">
        <f>YEAR(CF[[#This Row],[Fecha]])</f>
        <v>2021</v>
      </c>
      <c r="AH2179">
        <f>MONTH(CF[[#This Row],[Fecha]])</f>
        <v>1</v>
      </c>
      <c r="AI2179">
        <f>WEEKNUM(CF[[#This Row],[Fecha]],2)</f>
        <v>5</v>
      </c>
      <c r="AJ2179" s="25">
        <v>44221</v>
      </c>
      <c r="AK2179" t="s">
        <v>106</v>
      </c>
      <c r="AL2179" t="s">
        <v>92</v>
      </c>
      <c r="AM2179" t="s">
        <v>129</v>
      </c>
      <c r="AN2179">
        <v>3</v>
      </c>
      <c r="AO2179">
        <v>1248.07</v>
      </c>
    </row>
    <row r="2180" spans="33:41" x14ac:dyDescent="0.25">
      <c r="AG2180">
        <f>YEAR(CF[[#This Row],[Fecha]])</f>
        <v>2021</v>
      </c>
      <c r="AH2180">
        <f>MONTH(CF[[#This Row],[Fecha]])</f>
        <v>1</v>
      </c>
      <c r="AI2180">
        <f>WEEKNUM(CF[[#This Row],[Fecha]],2)</f>
        <v>2</v>
      </c>
      <c r="AJ2180" s="25">
        <v>44200</v>
      </c>
      <c r="AK2180" t="s">
        <v>107</v>
      </c>
      <c r="AL2180" t="s">
        <v>88</v>
      </c>
      <c r="AM2180" t="s">
        <v>129</v>
      </c>
      <c r="AN2180">
        <v>1</v>
      </c>
      <c r="AO2180">
        <v>375.22</v>
      </c>
    </row>
    <row r="2181" spans="33:41" x14ac:dyDescent="0.25">
      <c r="AG2181">
        <f>YEAR(CF[[#This Row],[Fecha]])</f>
        <v>2021</v>
      </c>
      <c r="AH2181">
        <f>MONTH(CF[[#This Row],[Fecha]])</f>
        <v>1</v>
      </c>
      <c r="AI2181">
        <f>WEEKNUM(CF[[#This Row],[Fecha]],2)</f>
        <v>3</v>
      </c>
      <c r="AJ2181" s="25">
        <v>44207</v>
      </c>
      <c r="AK2181" t="s">
        <v>107</v>
      </c>
      <c r="AL2181" t="s">
        <v>88</v>
      </c>
      <c r="AM2181" t="s">
        <v>129</v>
      </c>
      <c r="AN2181">
        <v>2</v>
      </c>
      <c r="AO2181">
        <v>734.04</v>
      </c>
    </row>
    <row r="2182" spans="33:41" x14ac:dyDescent="0.25">
      <c r="AG2182">
        <f>YEAR(CF[[#This Row],[Fecha]])</f>
        <v>2021</v>
      </c>
      <c r="AH2182">
        <f>MONTH(CF[[#This Row],[Fecha]])</f>
        <v>1</v>
      </c>
      <c r="AI2182">
        <f>WEEKNUM(CF[[#This Row],[Fecha]],2)</f>
        <v>4</v>
      </c>
      <c r="AJ2182" s="25">
        <v>44214</v>
      </c>
      <c r="AK2182" t="s">
        <v>107</v>
      </c>
      <c r="AL2182" t="s">
        <v>88</v>
      </c>
      <c r="AM2182" t="s">
        <v>129</v>
      </c>
      <c r="AN2182">
        <v>2</v>
      </c>
      <c r="AO2182">
        <v>734.04</v>
      </c>
    </row>
    <row r="2183" spans="33:41" x14ac:dyDescent="0.25">
      <c r="AG2183">
        <f>YEAR(CF[[#This Row],[Fecha]])</f>
        <v>2021</v>
      </c>
      <c r="AH2183">
        <f>MONTH(CF[[#This Row],[Fecha]])</f>
        <v>1</v>
      </c>
      <c r="AI2183">
        <f>WEEKNUM(CF[[#This Row],[Fecha]],2)</f>
        <v>5</v>
      </c>
      <c r="AJ2183" s="25">
        <v>44221</v>
      </c>
      <c r="AK2183" t="s">
        <v>107</v>
      </c>
      <c r="AL2183" t="s">
        <v>88</v>
      </c>
      <c r="AM2183" t="s">
        <v>129</v>
      </c>
      <c r="AN2183">
        <v>1</v>
      </c>
      <c r="AO2183">
        <v>367.02</v>
      </c>
    </row>
    <row r="2184" spans="33:41" x14ac:dyDescent="0.25">
      <c r="AG2184">
        <f>YEAR(CF[[#This Row],[Fecha]])</f>
        <v>2021</v>
      </c>
      <c r="AH2184">
        <f>MONTH(CF[[#This Row],[Fecha]])</f>
        <v>1</v>
      </c>
      <c r="AI2184">
        <f>WEEKNUM(CF[[#This Row],[Fecha]],2)</f>
        <v>2</v>
      </c>
      <c r="AJ2184" s="25">
        <v>44200</v>
      </c>
      <c r="AK2184" t="s">
        <v>107</v>
      </c>
      <c r="AL2184" t="s">
        <v>90</v>
      </c>
      <c r="AM2184" t="s">
        <v>129</v>
      </c>
      <c r="AN2184">
        <v>5</v>
      </c>
      <c r="AO2184">
        <v>3323.7</v>
      </c>
    </row>
    <row r="2185" spans="33:41" x14ac:dyDescent="0.25">
      <c r="AG2185">
        <f>YEAR(CF[[#This Row],[Fecha]])</f>
        <v>2021</v>
      </c>
      <c r="AH2185">
        <f>MONTH(CF[[#This Row],[Fecha]])</f>
        <v>1</v>
      </c>
      <c r="AI2185">
        <f>WEEKNUM(CF[[#This Row],[Fecha]],2)</f>
        <v>3</v>
      </c>
      <c r="AJ2185" s="25">
        <v>44207</v>
      </c>
      <c r="AK2185" t="s">
        <v>107</v>
      </c>
      <c r="AL2185" t="s">
        <v>90</v>
      </c>
      <c r="AM2185" t="s">
        <v>129</v>
      </c>
      <c r="AN2185">
        <v>5</v>
      </c>
      <c r="AO2185">
        <v>1835.11</v>
      </c>
    </row>
    <row r="2186" spans="33:41" x14ac:dyDescent="0.25">
      <c r="AG2186">
        <f>YEAR(CF[[#This Row],[Fecha]])</f>
        <v>2021</v>
      </c>
      <c r="AH2186">
        <f>MONTH(CF[[#This Row],[Fecha]])</f>
        <v>1</v>
      </c>
      <c r="AI2186">
        <f>WEEKNUM(CF[[#This Row],[Fecha]],2)</f>
        <v>4</v>
      </c>
      <c r="AJ2186" s="25">
        <v>44214</v>
      </c>
      <c r="AK2186" t="s">
        <v>107</v>
      </c>
      <c r="AL2186" t="s">
        <v>90</v>
      </c>
      <c r="AM2186" t="s">
        <v>129</v>
      </c>
      <c r="AN2186">
        <v>3</v>
      </c>
      <c r="AO2186">
        <v>1101.07</v>
      </c>
    </row>
    <row r="2187" spans="33:41" x14ac:dyDescent="0.25">
      <c r="AG2187">
        <f>YEAR(CF[[#This Row],[Fecha]])</f>
        <v>2021</v>
      </c>
      <c r="AH2187">
        <f>MONTH(CF[[#This Row],[Fecha]])</f>
        <v>1</v>
      </c>
      <c r="AI2187">
        <f>WEEKNUM(CF[[#This Row],[Fecha]],2)</f>
        <v>5</v>
      </c>
      <c r="AJ2187" s="25">
        <v>44221</v>
      </c>
      <c r="AK2187" t="s">
        <v>107</v>
      </c>
      <c r="AL2187" t="s">
        <v>90</v>
      </c>
      <c r="AM2187" t="s">
        <v>129</v>
      </c>
      <c r="AN2187">
        <v>5</v>
      </c>
      <c r="AO2187">
        <v>1835.11</v>
      </c>
    </row>
    <row r="2188" spans="33:41" x14ac:dyDescent="0.25">
      <c r="AG2188">
        <f>YEAR(CF[[#This Row],[Fecha]])</f>
        <v>2021</v>
      </c>
      <c r="AH2188">
        <f>MONTH(CF[[#This Row],[Fecha]])</f>
        <v>1</v>
      </c>
      <c r="AI2188">
        <f>WEEKNUM(CF[[#This Row],[Fecha]],2)</f>
        <v>2</v>
      </c>
      <c r="AJ2188" s="25">
        <v>44200</v>
      </c>
      <c r="AK2188" t="s">
        <v>107</v>
      </c>
      <c r="AL2188" t="s">
        <v>92</v>
      </c>
      <c r="AM2188" t="s">
        <v>129</v>
      </c>
      <c r="AN2188">
        <v>4</v>
      </c>
      <c r="AO2188">
        <v>1500.86</v>
      </c>
    </row>
    <row r="2189" spans="33:41" x14ac:dyDescent="0.25">
      <c r="AG2189">
        <f>YEAR(CF[[#This Row],[Fecha]])</f>
        <v>2021</v>
      </c>
      <c r="AH2189">
        <f>MONTH(CF[[#This Row],[Fecha]])</f>
        <v>1</v>
      </c>
      <c r="AI2189">
        <f>WEEKNUM(CF[[#This Row],[Fecha]],2)</f>
        <v>3</v>
      </c>
      <c r="AJ2189" s="25">
        <v>44207</v>
      </c>
      <c r="AK2189" t="s">
        <v>107</v>
      </c>
      <c r="AL2189" t="s">
        <v>92</v>
      </c>
      <c r="AM2189" t="s">
        <v>129</v>
      </c>
      <c r="AN2189">
        <v>4</v>
      </c>
      <c r="AO2189">
        <v>1468.09</v>
      </c>
    </row>
    <row r="2190" spans="33:41" x14ac:dyDescent="0.25">
      <c r="AG2190">
        <f>YEAR(CF[[#This Row],[Fecha]])</f>
        <v>2021</v>
      </c>
      <c r="AH2190">
        <f>MONTH(CF[[#This Row],[Fecha]])</f>
        <v>1</v>
      </c>
      <c r="AI2190">
        <f>WEEKNUM(CF[[#This Row],[Fecha]],2)</f>
        <v>4</v>
      </c>
      <c r="AJ2190" s="25">
        <v>44214</v>
      </c>
      <c r="AK2190" t="s">
        <v>107</v>
      </c>
      <c r="AL2190" t="s">
        <v>92</v>
      </c>
      <c r="AM2190" t="s">
        <v>129</v>
      </c>
      <c r="AN2190">
        <v>4</v>
      </c>
      <c r="AO2190">
        <v>1468.09</v>
      </c>
    </row>
    <row r="2191" spans="33:41" x14ac:dyDescent="0.25">
      <c r="AG2191">
        <f>YEAR(CF[[#This Row],[Fecha]])</f>
        <v>2021</v>
      </c>
      <c r="AH2191">
        <f>MONTH(CF[[#This Row],[Fecha]])</f>
        <v>1</v>
      </c>
      <c r="AI2191">
        <f>WEEKNUM(CF[[#This Row],[Fecha]],2)</f>
        <v>5</v>
      </c>
      <c r="AJ2191" s="25">
        <v>44221</v>
      </c>
      <c r="AK2191" t="s">
        <v>107</v>
      </c>
      <c r="AL2191" t="s">
        <v>92</v>
      </c>
      <c r="AM2191" t="s">
        <v>129</v>
      </c>
      <c r="AN2191">
        <v>3</v>
      </c>
      <c r="AO2191">
        <v>6068.63</v>
      </c>
    </row>
    <row r="2192" spans="33:41" x14ac:dyDescent="0.25">
      <c r="AG2192">
        <f>YEAR(CF[[#This Row],[Fecha]])</f>
        <v>2021</v>
      </c>
      <c r="AH2192">
        <f>MONTH(CF[[#This Row],[Fecha]])</f>
        <v>1</v>
      </c>
      <c r="AI2192">
        <f>WEEKNUM(CF[[#This Row],[Fecha]],2)</f>
        <v>3</v>
      </c>
      <c r="AJ2192" s="25">
        <v>44207</v>
      </c>
      <c r="AK2192" t="s">
        <v>108</v>
      </c>
      <c r="AL2192" t="s">
        <v>88</v>
      </c>
      <c r="AM2192" t="s">
        <v>129</v>
      </c>
      <c r="AN2192">
        <v>1</v>
      </c>
      <c r="AO2192">
        <v>4666.0200000000004</v>
      </c>
    </row>
    <row r="2193" spans="33:41" x14ac:dyDescent="0.25">
      <c r="AG2193">
        <f>YEAR(CF[[#This Row],[Fecha]])</f>
        <v>2021</v>
      </c>
      <c r="AH2193">
        <f>MONTH(CF[[#This Row],[Fecha]])</f>
        <v>1</v>
      </c>
      <c r="AI2193">
        <f>WEEKNUM(CF[[#This Row],[Fecha]],2)</f>
        <v>4</v>
      </c>
      <c r="AJ2193" s="25">
        <v>44214</v>
      </c>
      <c r="AK2193" t="s">
        <v>108</v>
      </c>
      <c r="AL2193" t="s">
        <v>88</v>
      </c>
      <c r="AM2193" t="s">
        <v>129</v>
      </c>
      <c r="AN2193">
        <v>1</v>
      </c>
      <c r="AO2193">
        <v>4666.0200000000004</v>
      </c>
    </row>
    <row r="2194" spans="33:41" x14ac:dyDescent="0.25">
      <c r="AG2194">
        <f>YEAR(CF[[#This Row],[Fecha]])</f>
        <v>2021</v>
      </c>
      <c r="AH2194">
        <f>MONTH(CF[[#This Row],[Fecha]])</f>
        <v>1</v>
      </c>
      <c r="AI2194">
        <f>WEEKNUM(CF[[#This Row],[Fecha]],2)</f>
        <v>5</v>
      </c>
      <c r="AJ2194" s="25">
        <v>44221</v>
      </c>
      <c r="AK2194" t="s">
        <v>108</v>
      </c>
      <c r="AL2194" t="s">
        <v>88</v>
      </c>
      <c r="AM2194" t="s">
        <v>129</v>
      </c>
      <c r="AN2194">
        <v>2</v>
      </c>
      <c r="AO2194">
        <v>7477.41</v>
      </c>
    </row>
    <row r="2195" spans="33:41" x14ac:dyDescent="0.25">
      <c r="AG2195">
        <f>YEAR(CF[[#This Row],[Fecha]])</f>
        <v>2021</v>
      </c>
      <c r="AH2195">
        <f>MONTH(CF[[#This Row],[Fecha]])</f>
        <v>1</v>
      </c>
      <c r="AI2195">
        <f>WEEKNUM(CF[[#This Row],[Fecha]],2)</f>
        <v>2</v>
      </c>
      <c r="AJ2195" s="25">
        <v>44200</v>
      </c>
      <c r="AK2195" t="s">
        <v>108</v>
      </c>
      <c r="AL2195" t="s">
        <v>90</v>
      </c>
      <c r="AM2195" t="s">
        <v>129</v>
      </c>
      <c r="AN2195">
        <v>2</v>
      </c>
      <c r="AO2195">
        <v>9348.43</v>
      </c>
    </row>
    <row r="2196" spans="33:41" x14ac:dyDescent="0.25">
      <c r="AG2196">
        <f>YEAR(CF[[#This Row],[Fecha]])</f>
        <v>2021</v>
      </c>
      <c r="AH2196">
        <f>MONTH(CF[[#This Row],[Fecha]])</f>
        <v>1</v>
      </c>
      <c r="AI2196">
        <f>WEEKNUM(CF[[#This Row],[Fecha]],2)</f>
        <v>3</v>
      </c>
      <c r="AJ2196" s="25">
        <v>44207</v>
      </c>
      <c r="AK2196" t="s">
        <v>108</v>
      </c>
      <c r="AL2196" t="s">
        <v>90</v>
      </c>
      <c r="AM2196" t="s">
        <v>129</v>
      </c>
      <c r="AN2196">
        <v>2</v>
      </c>
      <c r="AO2196">
        <v>9332.0400000000009</v>
      </c>
    </row>
    <row r="2197" spans="33:41" x14ac:dyDescent="0.25">
      <c r="AG2197">
        <f>YEAR(CF[[#This Row],[Fecha]])</f>
        <v>2021</v>
      </c>
      <c r="AH2197">
        <f>MONTH(CF[[#This Row],[Fecha]])</f>
        <v>1</v>
      </c>
      <c r="AI2197">
        <f>WEEKNUM(CF[[#This Row],[Fecha]],2)</f>
        <v>4</v>
      </c>
      <c r="AJ2197" s="25">
        <v>44214</v>
      </c>
      <c r="AK2197" t="s">
        <v>108</v>
      </c>
      <c r="AL2197" t="s">
        <v>90</v>
      </c>
      <c r="AM2197" t="s">
        <v>129</v>
      </c>
      <c r="AN2197">
        <v>3</v>
      </c>
      <c r="AO2197">
        <v>13998.07</v>
      </c>
    </row>
    <row r="2198" spans="33:41" x14ac:dyDescent="0.25">
      <c r="AG2198">
        <f>YEAR(CF[[#This Row],[Fecha]])</f>
        <v>2021</v>
      </c>
      <c r="AH2198">
        <f>MONTH(CF[[#This Row],[Fecha]])</f>
        <v>1</v>
      </c>
      <c r="AI2198">
        <f>WEEKNUM(CF[[#This Row],[Fecha]],2)</f>
        <v>5</v>
      </c>
      <c r="AJ2198" s="25">
        <v>44221</v>
      </c>
      <c r="AK2198" t="s">
        <v>108</v>
      </c>
      <c r="AL2198" t="s">
        <v>90</v>
      </c>
      <c r="AM2198" t="s">
        <v>129</v>
      </c>
      <c r="AN2198">
        <v>2</v>
      </c>
      <c r="AO2198">
        <v>9332.0400000000009</v>
      </c>
    </row>
    <row r="2199" spans="33:41" x14ac:dyDescent="0.25">
      <c r="AG2199">
        <f>YEAR(CF[[#This Row],[Fecha]])</f>
        <v>2021</v>
      </c>
      <c r="AH2199">
        <f>MONTH(CF[[#This Row],[Fecha]])</f>
        <v>1</v>
      </c>
      <c r="AI2199">
        <f>WEEKNUM(CF[[#This Row],[Fecha]],2)</f>
        <v>2</v>
      </c>
      <c r="AJ2199" s="25">
        <v>44200</v>
      </c>
      <c r="AK2199" t="s">
        <v>108</v>
      </c>
      <c r="AL2199" t="s">
        <v>92</v>
      </c>
      <c r="AM2199" t="s">
        <v>129</v>
      </c>
      <c r="AN2199">
        <v>1</v>
      </c>
      <c r="AO2199">
        <v>4674.22</v>
      </c>
    </row>
    <row r="2200" spans="33:41" x14ac:dyDescent="0.25">
      <c r="AG2200">
        <f>YEAR(CF[[#This Row],[Fecha]])</f>
        <v>2021</v>
      </c>
      <c r="AH2200">
        <f>MONTH(CF[[#This Row],[Fecha]])</f>
        <v>1</v>
      </c>
      <c r="AI2200">
        <f>WEEKNUM(CF[[#This Row],[Fecha]],2)</f>
        <v>4</v>
      </c>
      <c r="AJ2200" s="25">
        <v>44214</v>
      </c>
      <c r="AK2200" t="s">
        <v>108</v>
      </c>
      <c r="AL2200" t="s">
        <v>92</v>
      </c>
      <c r="AM2200" t="s">
        <v>129</v>
      </c>
      <c r="AN2200">
        <v>1</v>
      </c>
      <c r="AO2200">
        <v>4666.0200000000004</v>
      </c>
    </row>
    <row r="2201" spans="33:41" x14ac:dyDescent="0.25">
      <c r="AG2201">
        <f>YEAR(CF[[#This Row],[Fecha]])</f>
        <v>2021</v>
      </c>
      <c r="AH2201">
        <f>MONTH(CF[[#This Row],[Fecha]])</f>
        <v>1</v>
      </c>
      <c r="AI2201">
        <f>WEEKNUM(CF[[#This Row],[Fecha]],2)</f>
        <v>3</v>
      </c>
      <c r="AJ2201" s="25">
        <v>44207</v>
      </c>
      <c r="AK2201" t="s">
        <v>109</v>
      </c>
      <c r="AL2201" t="s">
        <v>94</v>
      </c>
      <c r="AM2201" t="s">
        <v>129</v>
      </c>
      <c r="AN2201">
        <v>1</v>
      </c>
      <c r="AO2201">
        <v>231.37</v>
      </c>
    </row>
    <row r="2202" spans="33:41" x14ac:dyDescent="0.25">
      <c r="AG2202">
        <f>YEAR(CF[[#This Row],[Fecha]])</f>
        <v>2021</v>
      </c>
      <c r="AH2202">
        <f>MONTH(CF[[#This Row],[Fecha]])</f>
        <v>1</v>
      </c>
      <c r="AI2202">
        <f>WEEKNUM(CF[[#This Row],[Fecha]],2)</f>
        <v>5</v>
      </c>
      <c r="AJ2202" s="25">
        <v>44221</v>
      </c>
      <c r="AK2202" t="s">
        <v>109</v>
      </c>
      <c r="AL2202" t="s">
        <v>94</v>
      </c>
      <c r="AM2202" t="s">
        <v>129</v>
      </c>
      <c r="AN2202">
        <v>1</v>
      </c>
      <c r="AO2202">
        <v>674.16</v>
      </c>
    </row>
    <row r="2203" spans="33:41" x14ac:dyDescent="0.25">
      <c r="AG2203">
        <f>YEAR(CF[[#This Row],[Fecha]])</f>
        <v>2021</v>
      </c>
      <c r="AH2203">
        <f>MONTH(CF[[#This Row],[Fecha]])</f>
        <v>1</v>
      </c>
      <c r="AI2203">
        <f>WEEKNUM(CF[[#This Row],[Fecha]],2)</f>
        <v>2</v>
      </c>
      <c r="AJ2203" s="25">
        <v>44200</v>
      </c>
      <c r="AK2203" t="s">
        <v>109</v>
      </c>
      <c r="AL2203" t="s">
        <v>96</v>
      </c>
      <c r="AM2203" t="s">
        <v>129</v>
      </c>
      <c r="AN2203">
        <v>2</v>
      </c>
      <c r="AO2203">
        <v>658.42</v>
      </c>
    </row>
    <row r="2204" spans="33:41" x14ac:dyDescent="0.25">
      <c r="AG2204">
        <f>YEAR(CF[[#This Row],[Fecha]])</f>
        <v>2021</v>
      </c>
      <c r="AH2204">
        <f>MONTH(CF[[#This Row],[Fecha]])</f>
        <v>1</v>
      </c>
      <c r="AI2204">
        <f>WEEKNUM(CF[[#This Row],[Fecha]],2)</f>
        <v>4</v>
      </c>
      <c r="AJ2204" s="25">
        <v>44214</v>
      </c>
      <c r="AK2204" t="s">
        <v>109</v>
      </c>
      <c r="AL2204" t="s">
        <v>96</v>
      </c>
      <c r="AM2204" t="s">
        <v>129</v>
      </c>
      <c r="AN2204">
        <v>1</v>
      </c>
      <c r="AO2204">
        <v>952.48</v>
      </c>
    </row>
    <row r="2205" spans="33:41" x14ac:dyDescent="0.25">
      <c r="AG2205">
        <f>YEAR(CF[[#This Row],[Fecha]])</f>
        <v>2021</v>
      </c>
      <c r="AH2205">
        <f>MONTH(CF[[#This Row],[Fecha]])</f>
        <v>1</v>
      </c>
      <c r="AI2205">
        <f>WEEKNUM(CF[[#This Row],[Fecha]],2)</f>
        <v>5</v>
      </c>
      <c r="AJ2205" s="25">
        <v>44221</v>
      </c>
      <c r="AK2205" t="s">
        <v>109</v>
      </c>
      <c r="AL2205" t="s">
        <v>96</v>
      </c>
      <c r="AM2205" t="s">
        <v>129</v>
      </c>
      <c r="AN2205">
        <v>2</v>
      </c>
      <c r="AO2205">
        <v>1939.87</v>
      </c>
    </row>
    <row r="2206" spans="33:41" x14ac:dyDescent="0.25">
      <c r="AG2206">
        <f>YEAR(CF[[#This Row],[Fecha]])</f>
        <v>2021</v>
      </c>
      <c r="AH2206">
        <f>MONTH(CF[[#This Row],[Fecha]])</f>
        <v>1</v>
      </c>
      <c r="AI2206">
        <f>WEEKNUM(CF[[#This Row],[Fecha]],2)</f>
        <v>3</v>
      </c>
      <c r="AJ2206" s="25">
        <v>44207</v>
      </c>
      <c r="AK2206" t="s">
        <v>109</v>
      </c>
      <c r="AL2206" t="s">
        <v>9</v>
      </c>
      <c r="AM2206" t="s">
        <v>129</v>
      </c>
      <c r="AN2206">
        <v>6</v>
      </c>
      <c r="AO2206">
        <v>4519.2700000000004</v>
      </c>
    </row>
    <row r="2207" spans="33:41" x14ac:dyDescent="0.25">
      <c r="AG2207">
        <f>YEAR(CF[[#This Row],[Fecha]])</f>
        <v>2021</v>
      </c>
      <c r="AH2207">
        <f>MONTH(CF[[#This Row],[Fecha]])</f>
        <v>1</v>
      </c>
      <c r="AI2207">
        <f>WEEKNUM(CF[[#This Row],[Fecha]],2)</f>
        <v>5</v>
      </c>
      <c r="AJ2207" s="25">
        <v>44221</v>
      </c>
      <c r="AK2207" t="s">
        <v>109</v>
      </c>
      <c r="AL2207" t="s">
        <v>9</v>
      </c>
      <c r="AM2207" t="s">
        <v>129</v>
      </c>
      <c r="AN2207">
        <v>6</v>
      </c>
      <c r="AO2207">
        <v>4275.93</v>
      </c>
    </row>
    <row r="2208" spans="33:41" x14ac:dyDescent="0.25">
      <c r="AG2208">
        <f>YEAR(CF[[#This Row],[Fecha]])</f>
        <v>2021</v>
      </c>
      <c r="AH2208">
        <f>MONTH(CF[[#This Row],[Fecha]])</f>
        <v>1</v>
      </c>
      <c r="AI2208">
        <f>WEEKNUM(CF[[#This Row],[Fecha]],2)</f>
        <v>4</v>
      </c>
      <c r="AJ2208" s="25">
        <v>44214</v>
      </c>
      <c r="AK2208" t="s">
        <v>109</v>
      </c>
      <c r="AL2208" t="s">
        <v>92</v>
      </c>
      <c r="AM2208" t="s">
        <v>129</v>
      </c>
      <c r="AN2208">
        <v>1</v>
      </c>
      <c r="AO2208">
        <v>864.92</v>
      </c>
    </row>
    <row r="2209" spans="33:41" x14ac:dyDescent="0.25">
      <c r="AG2209">
        <f>YEAR(CF[[#This Row],[Fecha]])</f>
        <v>2021</v>
      </c>
      <c r="AH2209">
        <f>MONTH(CF[[#This Row],[Fecha]])</f>
        <v>1</v>
      </c>
      <c r="AI2209">
        <f>WEEKNUM(CF[[#This Row],[Fecha]],2)</f>
        <v>2</v>
      </c>
      <c r="AJ2209" s="25">
        <v>44200</v>
      </c>
      <c r="AK2209" t="s">
        <v>110</v>
      </c>
      <c r="AL2209" t="s">
        <v>94</v>
      </c>
      <c r="AM2209" t="s">
        <v>129</v>
      </c>
      <c r="AN2209">
        <v>7</v>
      </c>
      <c r="AO2209">
        <v>2266.39</v>
      </c>
    </row>
    <row r="2210" spans="33:41" x14ac:dyDescent="0.25">
      <c r="AG2210">
        <f>YEAR(CF[[#This Row],[Fecha]])</f>
        <v>2021</v>
      </c>
      <c r="AH2210">
        <f>MONTH(CF[[#This Row],[Fecha]])</f>
        <v>1</v>
      </c>
      <c r="AI2210">
        <f>WEEKNUM(CF[[#This Row],[Fecha]],2)</f>
        <v>3</v>
      </c>
      <c r="AJ2210" s="25">
        <v>44207</v>
      </c>
      <c r="AK2210" t="s">
        <v>110</v>
      </c>
      <c r="AL2210" t="s">
        <v>94</v>
      </c>
      <c r="AM2210" t="s">
        <v>129</v>
      </c>
      <c r="AN2210">
        <v>1</v>
      </c>
      <c r="AO2210">
        <v>323.77</v>
      </c>
    </row>
    <row r="2211" spans="33:41" x14ac:dyDescent="0.25">
      <c r="AG2211">
        <f>YEAR(CF[[#This Row],[Fecha]])</f>
        <v>2021</v>
      </c>
      <c r="AH2211">
        <f>MONTH(CF[[#This Row],[Fecha]])</f>
        <v>1</v>
      </c>
      <c r="AI2211">
        <f>WEEKNUM(CF[[#This Row],[Fecha]],2)</f>
        <v>4</v>
      </c>
      <c r="AJ2211" s="25">
        <v>44214</v>
      </c>
      <c r="AK2211" t="s">
        <v>110</v>
      </c>
      <c r="AL2211" t="s">
        <v>94</v>
      </c>
      <c r="AM2211" t="s">
        <v>129</v>
      </c>
      <c r="AN2211">
        <v>8</v>
      </c>
      <c r="AO2211">
        <v>7576.26</v>
      </c>
    </row>
    <row r="2212" spans="33:41" x14ac:dyDescent="0.25">
      <c r="AG2212">
        <f>YEAR(CF[[#This Row],[Fecha]])</f>
        <v>2021</v>
      </c>
      <c r="AH2212">
        <f>MONTH(CF[[#This Row],[Fecha]])</f>
        <v>1</v>
      </c>
      <c r="AI2212">
        <f>WEEKNUM(CF[[#This Row],[Fecha]],2)</f>
        <v>5</v>
      </c>
      <c r="AJ2212" s="25">
        <v>44221</v>
      </c>
      <c r="AK2212" t="s">
        <v>110</v>
      </c>
      <c r="AL2212" t="s">
        <v>94</v>
      </c>
      <c r="AM2212" t="s">
        <v>129</v>
      </c>
      <c r="AN2212">
        <v>2</v>
      </c>
      <c r="AO2212">
        <v>1514.76</v>
      </c>
    </row>
    <row r="2213" spans="33:41" x14ac:dyDescent="0.25">
      <c r="AG2213">
        <f>YEAR(CF[[#This Row],[Fecha]])</f>
        <v>2021</v>
      </c>
      <c r="AH2213">
        <f>MONTH(CF[[#This Row],[Fecha]])</f>
        <v>1</v>
      </c>
      <c r="AI2213">
        <f>WEEKNUM(CF[[#This Row],[Fecha]],2)</f>
        <v>4</v>
      </c>
      <c r="AJ2213" s="25">
        <v>44214</v>
      </c>
      <c r="AK2213" t="s">
        <v>110</v>
      </c>
      <c r="AL2213" t="s">
        <v>8</v>
      </c>
      <c r="AM2213" t="s">
        <v>129</v>
      </c>
      <c r="AN2213">
        <v>6</v>
      </c>
      <c r="AO2213">
        <v>5459.26</v>
      </c>
    </row>
    <row r="2214" spans="33:41" x14ac:dyDescent="0.25">
      <c r="AG2214">
        <f>YEAR(CF[[#This Row],[Fecha]])</f>
        <v>2021</v>
      </c>
      <c r="AH2214">
        <f>MONTH(CF[[#This Row],[Fecha]])</f>
        <v>1</v>
      </c>
      <c r="AI2214">
        <f>WEEKNUM(CF[[#This Row],[Fecha]],2)</f>
        <v>5</v>
      </c>
      <c r="AJ2214" s="25">
        <v>44221</v>
      </c>
      <c r="AK2214" t="s">
        <v>110</v>
      </c>
      <c r="AL2214" t="s">
        <v>8</v>
      </c>
      <c r="AM2214" t="s">
        <v>129</v>
      </c>
      <c r="AN2214">
        <v>6</v>
      </c>
      <c r="AO2214">
        <v>3496.84</v>
      </c>
    </row>
    <row r="2215" spans="33:41" x14ac:dyDescent="0.25">
      <c r="AG2215">
        <f>YEAR(CF[[#This Row],[Fecha]])</f>
        <v>2021</v>
      </c>
      <c r="AH2215">
        <f>MONTH(CF[[#This Row],[Fecha]])</f>
        <v>1</v>
      </c>
      <c r="AI2215">
        <f>WEEKNUM(CF[[#This Row],[Fecha]],2)</f>
        <v>2</v>
      </c>
      <c r="AJ2215" s="25">
        <v>44200</v>
      </c>
      <c r="AK2215" t="s">
        <v>110</v>
      </c>
      <c r="AL2215" t="s">
        <v>8</v>
      </c>
      <c r="AM2215" t="s">
        <v>129</v>
      </c>
      <c r="AN2215">
        <v>6</v>
      </c>
      <c r="AO2215">
        <v>5073.68</v>
      </c>
    </row>
    <row r="2216" spans="33:41" x14ac:dyDescent="0.25">
      <c r="AG2216">
        <f>YEAR(CF[[#This Row],[Fecha]])</f>
        <v>2021</v>
      </c>
      <c r="AH2216">
        <f>MONTH(CF[[#This Row],[Fecha]])</f>
        <v>1</v>
      </c>
      <c r="AI2216">
        <f>WEEKNUM(CF[[#This Row],[Fecha]],2)</f>
        <v>3</v>
      </c>
      <c r="AJ2216" s="25">
        <v>44207</v>
      </c>
      <c r="AK2216" t="s">
        <v>110</v>
      </c>
      <c r="AL2216" t="s">
        <v>8</v>
      </c>
      <c r="AM2216" t="s">
        <v>129</v>
      </c>
      <c r="AN2216">
        <v>6</v>
      </c>
      <c r="AO2216">
        <v>5577.79</v>
      </c>
    </row>
    <row r="2217" spans="33:41" x14ac:dyDescent="0.25">
      <c r="AG2217">
        <f>YEAR(CF[[#This Row],[Fecha]])</f>
        <v>2021</v>
      </c>
      <c r="AH2217">
        <f>MONTH(CF[[#This Row],[Fecha]])</f>
        <v>1</v>
      </c>
      <c r="AI2217">
        <f>WEEKNUM(CF[[#This Row],[Fecha]],2)</f>
        <v>2</v>
      </c>
      <c r="AJ2217" s="25">
        <v>44200</v>
      </c>
      <c r="AK2217" t="s">
        <v>110</v>
      </c>
      <c r="AL2217" t="s">
        <v>9</v>
      </c>
      <c r="AM2217" t="s">
        <v>129</v>
      </c>
      <c r="AN2217">
        <v>7</v>
      </c>
      <c r="AO2217">
        <v>1124.4299999999998</v>
      </c>
    </row>
    <row r="2218" spans="33:41" x14ac:dyDescent="0.25">
      <c r="AG2218">
        <f>YEAR(CF[[#This Row],[Fecha]])</f>
        <v>2021</v>
      </c>
      <c r="AH2218">
        <f>MONTH(CF[[#This Row],[Fecha]])</f>
        <v>1</v>
      </c>
      <c r="AI2218">
        <f>WEEKNUM(CF[[#This Row],[Fecha]],2)</f>
        <v>4</v>
      </c>
      <c r="AJ2218" s="25">
        <v>44214</v>
      </c>
      <c r="AK2218" t="s">
        <v>110</v>
      </c>
      <c r="AL2218" t="s">
        <v>9</v>
      </c>
      <c r="AM2218" t="s">
        <v>129</v>
      </c>
      <c r="AN2218">
        <v>8</v>
      </c>
      <c r="AO2218">
        <v>4184.26</v>
      </c>
    </row>
    <row r="2219" spans="33:41" x14ac:dyDescent="0.25">
      <c r="AG2219">
        <f>YEAR(CF[[#This Row],[Fecha]])</f>
        <v>2021</v>
      </c>
      <c r="AH2219">
        <f>MONTH(CF[[#This Row],[Fecha]])</f>
        <v>1</v>
      </c>
      <c r="AI2219">
        <f>WEEKNUM(CF[[#This Row],[Fecha]],2)</f>
        <v>3</v>
      </c>
      <c r="AJ2219" s="25">
        <v>44207</v>
      </c>
      <c r="AK2219" t="s">
        <v>110</v>
      </c>
      <c r="AL2219" t="s">
        <v>9</v>
      </c>
      <c r="AM2219" t="s">
        <v>129</v>
      </c>
      <c r="AN2219">
        <v>8</v>
      </c>
      <c r="AO2219">
        <v>2590.16</v>
      </c>
    </row>
    <row r="2220" spans="33:41" x14ac:dyDescent="0.25">
      <c r="AG2220">
        <f>YEAR(CF[[#This Row],[Fecha]])</f>
        <v>2021</v>
      </c>
      <c r="AH2220">
        <f>MONTH(CF[[#This Row],[Fecha]])</f>
        <v>1</v>
      </c>
      <c r="AI2220">
        <f>WEEKNUM(CF[[#This Row],[Fecha]],2)</f>
        <v>5</v>
      </c>
      <c r="AJ2220" s="25">
        <v>44221</v>
      </c>
      <c r="AK2220" t="s">
        <v>110</v>
      </c>
      <c r="AL2220" t="s">
        <v>9</v>
      </c>
      <c r="AM2220" t="s">
        <v>129</v>
      </c>
      <c r="AN2220">
        <v>4</v>
      </c>
      <c r="AO2220">
        <v>2973.49</v>
      </c>
    </row>
    <row r="2221" spans="33:41" x14ac:dyDescent="0.25">
      <c r="AG2221">
        <f>YEAR(CF[[#This Row],[Fecha]])</f>
        <v>2021</v>
      </c>
      <c r="AH2221">
        <f>MONTH(CF[[#This Row],[Fecha]])</f>
        <v>1</v>
      </c>
      <c r="AI2221">
        <f>WEEKNUM(CF[[#This Row],[Fecha]],2)</f>
        <v>2</v>
      </c>
      <c r="AJ2221" s="25">
        <v>44200</v>
      </c>
      <c r="AK2221" t="s">
        <v>111</v>
      </c>
      <c r="AL2221" t="s">
        <v>94</v>
      </c>
      <c r="AM2221" t="s">
        <v>129</v>
      </c>
      <c r="AN2221">
        <v>2</v>
      </c>
      <c r="AO2221">
        <v>321.27</v>
      </c>
    </row>
    <row r="2222" spans="33:41" x14ac:dyDescent="0.25">
      <c r="AG2222">
        <f>YEAR(CF[[#This Row],[Fecha]])</f>
        <v>2021</v>
      </c>
      <c r="AH2222">
        <f>MONTH(CF[[#This Row],[Fecha]])</f>
        <v>1</v>
      </c>
      <c r="AI2222">
        <f>WEEKNUM(CF[[#This Row],[Fecha]],2)</f>
        <v>3</v>
      </c>
      <c r="AJ2222" s="25">
        <v>44207</v>
      </c>
      <c r="AK2222" t="s">
        <v>111</v>
      </c>
      <c r="AL2222" t="s">
        <v>94</v>
      </c>
      <c r="AM2222" t="s">
        <v>129</v>
      </c>
      <c r="AN2222">
        <v>5</v>
      </c>
      <c r="AO2222">
        <v>803.16</v>
      </c>
    </row>
    <row r="2223" spans="33:41" x14ac:dyDescent="0.25">
      <c r="AG2223">
        <f>YEAR(CF[[#This Row],[Fecha]])</f>
        <v>2021</v>
      </c>
      <c r="AH2223">
        <f>MONTH(CF[[#This Row],[Fecha]])</f>
        <v>1</v>
      </c>
      <c r="AI2223">
        <f>WEEKNUM(CF[[#This Row],[Fecha]],2)</f>
        <v>4</v>
      </c>
      <c r="AJ2223" s="25">
        <v>44214</v>
      </c>
      <c r="AK2223" t="s">
        <v>111</v>
      </c>
      <c r="AL2223" t="s">
        <v>94</v>
      </c>
      <c r="AM2223" t="s">
        <v>129</v>
      </c>
      <c r="AN2223">
        <v>5</v>
      </c>
      <c r="AO2223">
        <v>2153.16</v>
      </c>
    </row>
    <row r="2224" spans="33:41" x14ac:dyDescent="0.25">
      <c r="AG2224">
        <f>YEAR(CF[[#This Row],[Fecha]])</f>
        <v>2021</v>
      </c>
      <c r="AH2224">
        <f>MONTH(CF[[#This Row],[Fecha]])</f>
        <v>1</v>
      </c>
      <c r="AI2224">
        <f>WEEKNUM(CF[[#This Row],[Fecha]],2)</f>
        <v>5</v>
      </c>
      <c r="AJ2224" s="25">
        <v>44221</v>
      </c>
      <c r="AK2224" t="s">
        <v>111</v>
      </c>
      <c r="AL2224" t="s">
        <v>94</v>
      </c>
      <c r="AM2224" t="s">
        <v>129</v>
      </c>
      <c r="AN2224">
        <v>2</v>
      </c>
      <c r="AO2224">
        <v>834.79</v>
      </c>
    </row>
    <row r="2225" spans="33:41" x14ac:dyDescent="0.25">
      <c r="AG2225">
        <f>YEAR(CF[[#This Row],[Fecha]])</f>
        <v>2021</v>
      </c>
      <c r="AH2225">
        <f>MONTH(CF[[#This Row],[Fecha]])</f>
        <v>1</v>
      </c>
      <c r="AI2225">
        <f>WEEKNUM(CF[[#This Row],[Fecha]],2)</f>
        <v>2</v>
      </c>
      <c r="AJ2225" s="25">
        <v>44200</v>
      </c>
      <c r="AK2225" t="s">
        <v>111</v>
      </c>
      <c r="AL2225" t="s">
        <v>8</v>
      </c>
      <c r="AM2225" t="s">
        <v>129</v>
      </c>
      <c r="AN2225">
        <v>10</v>
      </c>
      <c r="AO2225">
        <v>2584.7600000000002</v>
      </c>
    </row>
    <row r="2226" spans="33:41" x14ac:dyDescent="0.25">
      <c r="AG2226">
        <f>YEAR(CF[[#This Row],[Fecha]])</f>
        <v>2021</v>
      </c>
      <c r="AH2226">
        <f>MONTH(CF[[#This Row],[Fecha]])</f>
        <v>1</v>
      </c>
      <c r="AI2226">
        <f>WEEKNUM(CF[[#This Row],[Fecha]],2)</f>
        <v>3</v>
      </c>
      <c r="AJ2226" s="25">
        <v>44207</v>
      </c>
      <c r="AK2226" t="s">
        <v>111</v>
      </c>
      <c r="AL2226" t="s">
        <v>8</v>
      </c>
      <c r="AM2226" t="s">
        <v>129</v>
      </c>
      <c r="AN2226">
        <v>7</v>
      </c>
      <c r="AO2226">
        <v>5395.34</v>
      </c>
    </row>
    <row r="2227" spans="33:41" x14ac:dyDescent="0.25">
      <c r="AG2227">
        <f>YEAR(CF[[#This Row],[Fecha]])</f>
        <v>2021</v>
      </c>
      <c r="AH2227">
        <f>MONTH(CF[[#This Row],[Fecha]])</f>
        <v>1</v>
      </c>
      <c r="AI2227">
        <f>WEEKNUM(CF[[#This Row],[Fecha]],2)</f>
        <v>4</v>
      </c>
      <c r="AJ2227" s="25">
        <v>44214</v>
      </c>
      <c r="AK2227" t="s">
        <v>111</v>
      </c>
      <c r="AL2227" t="s">
        <v>8</v>
      </c>
      <c r="AM2227" t="s">
        <v>129</v>
      </c>
      <c r="AN2227">
        <v>12</v>
      </c>
      <c r="AO2227">
        <v>6341.72</v>
      </c>
    </row>
    <row r="2228" spans="33:41" x14ac:dyDescent="0.25">
      <c r="AG2228">
        <f>YEAR(CF[[#This Row],[Fecha]])</f>
        <v>2021</v>
      </c>
      <c r="AH2228">
        <f>MONTH(CF[[#This Row],[Fecha]])</f>
        <v>1</v>
      </c>
      <c r="AI2228">
        <f>WEEKNUM(CF[[#This Row],[Fecha]],2)</f>
        <v>5</v>
      </c>
      <c r="AJ2228" s="25">
        <v>44221</v>
      </c>
      <c r="AK2228" t="s">
        <v>111</v>
      </c>
      <c r="AL2228" t="s">
        <v>8</v>
      </c>
      <c r="AM2228" t="s">
        <v>129</v>
      </c>
      <c r="AN2228">
        <v>14</v>
      </c>
      <c r="AO2228">
        <v>5398.8099999999995</v>
      </c>
    </row>
    <row r="2229" spans="33:41" x14ac:dyDescent="0.25">
      <c r="AG2229">
        <f>YEAR(CF[[#This Row],[Fecha]])</f>
        <v>2021</v>
      </c>
      <c r="AH2229">
        <f>MONTH(CF[[#This Row],[Fecha]])</f>
        <v>1</v>
      </c>
      <c r="AI2229">
        <f>WEEKNUM(CF[[#This Row],[Fecha]],2)</f>
        <v>2</v>
      </c>
      <c r="AJ2229" s="25">
        <v>44200</v>
      </c>
      <c r="AK2229" t="s">
        <v>111</v>
      </c>
      <c r="AL2229" t="s">
        <v>9</v>
      </c>
      <c r="AM2229" t="s">
        <v>129</v>
      </c>
      <c r="AN2229">
        <v>16</v>
      </c>
      <c r="AO2229">
        <v>2570.12</v>
      </c>
    </row>
    <row r="2230" spans="33:41" x14ac:dyDescent="0.25">
      <c r="AG2230">
        <f>YEAR(CF[[#This Row],[Fecha]])</f>
        <v>2021</v>
      </c>
      <c r="AH2230">
        <f>MONTH(CF[[#This Row],[Fecha]])</f>
        <v>1</v>
      </c>
      <c r="AI2230">
        <f>WEEKNUM(CF[[#This Row],[Fecha]],2)</f>
        <v>3</v>
      </c>
      <c r="AJ2230" s="25">
        <v>44207</v>
      </c>
      <c r="AK2230" t="s">
        <v>111</v>
      </c>
      <c r="AL2230" t="s">
        <v>9</v>
      </c>
      <c r="AM2230" t="s">
        <v>129</v>
      </c>
      <c r="AN2230">
        <v>16</v>
      </c>
      <c r="AO2230">
        <v>4400.51</v>
      </c>
    </row>
    <row r="2231" spans="33:41" x14ac:dyDescent="0.25">
      <c r="AG2231">
        <f>YEAR(CF[[#This Row],[Fecha]])</f>
        <v>2021</v>
      </c>
      <c r="AH2231">
        <f>MONTH(CF[[#This Row],[Fecha]])</f>
        <v>1</v>
      </c>
      <c r="AI2231">
        <f>WEEKNUM(CF[[#This Row],[Fecha]],2)</f>
        <v>4</v>
      </c>
      <c r="AJ2231" s="25">
        <v>44214</v>
      </c>
      <c r="AK2231" t="s">
        <v>111</v>
      </c>
      <c r="AL2231" t="s">
        <v>9</v>
      </c>
      <c r="AM2231" t="s">
        <v>129</v>
      </c>
      <c r="AN2231">
        <v>11</v>
      </c>
      <c r="AO2231">
        <v>1766.96</v>
      </c>
    </row>
    <row r="2232" spans="33:41" x14ac:dyDescent="0.25">
      <c r="AG2232">
        <f>YEAR(CF[[#This Row],[Fecha]])</f>
        <v>2021</v>
      </c>
      <c r="AH2232">
        <f>MONTH(CF[[#This Row],[Fecha]])</f>
        <v>1</v>
      </c>
      <c r="AI2232">
        <f>WEEKNUM(CF[[#This Row],[Fecha]],2)</f>
        <v>5</v>
      </c>
      <c r="AJ2232" s="25">
        <v>44221</v>
      </c>
      <c r="AK2232" t="s">
        <v>111</v>
      </c>
      <c r="AL2232" t="s">
        <v>9</v>
      </c>
      <c r="AM2232" t="s">
        <v>129</v>
      </c>
      <c r="AN2232">
        <v>10</v>
      </c>
      <c r="AO2232">
        <v>6224.0599999999995</v>
      </c>
    </row>
    <row r="2233" spans="33:41" x14ac:dyDescent="0.25">
      <c r="AG2233">
        <f>YEAR(CF[[#This Row],[Fecha]])</f>
        <v>2021</v>
      </c>
      <c r="AH2233">
        <f>MONTH(CF[[#This Row],[Fecha]])</f>
        <v>1</v>
      </c>
      <c r="AI2233">
        <f>WEEKNUM(CF[[#This Row],[Fecha]],2)</f>
        <v>2</v>
      </c>
      <c r="AJ2233" s="25">
        <v>44200</v>
      </c>
      <c r="AK2233" t="s">
        <v>113</v>
      </c>
      <c r="AL2233" t="s">
        <v>94</v>
      </c>
      <c r="AM2233" t="s">
        <v>129</v>
      </c>
      <c r="AN2233">
        <v>2</v>
      </c>
      <c r="AO2233">
        <v>462.74</v>
      </c>
    </row>
    <row r="2234" spans="33:41" x14ac:dyDescent="0.25">
      <c r="AG2234">
        <f>YEAR(CF[[#This Row],[Fecha]])</f>
        <v>2021</v>
      </c>
      <c r="AH2234">
        <f>MONTH(CF[[#This Row],[Fecha]])</f>
        <v>1</v>
      </c>
      <c r="AI2234">
        <f>WEEKNUM(CF[[#This Row],[Fecha]],2)</f>
        <v>3</v>
      </c>
      <c r="AJ2234" s="25">
        <v>44207</v>
      </c>
      <c r="AK2234" t="s">
        <v>113</v>
      </c>
      <c r="AL2234" t="s">
        <v>94</v>
      </c>
      <c r="AM2234" t="s">
        <v>129</v>
      </c>
      <c r="AN2234">
        <v>3</v>
      </c>
      <c r="AO2234">
        <v>694.11</v>
      </c>
    </row>
    <row r="2235" spans="33:41" x14ac:dyDescent="0.25">
      <c r="AG2235">
        <f>YEAR(CF[[#This Row],[Fecha]])</f>
        <v>2021</v>
      </c>
      <c r="AH2235">
        <f>MONTH(CF[[#This Row],[Fecha]])</f>
        <v>1</v>
      </c>
      <c r="AI2235">
        <f>WEEKNUM(CF[[#This Row],[Fecha]],2)</f>
        <v>4</v>
      </c>
      <c r="AJ2235" s="25">
        <v>44214</v>
      </c>
      <c r="AK2235" t="s">
        <v>113</v>
      </c>
      <c r="AL2235" t="s">
        <v>94</v>
      </c>
      <c r="AM2235" t="s">
        <v>129</v>
      </c>
      <c r="AN2235">
        <v>3</v>
      </c>
      <c r="AO2235">
        <v>2563.9</v>
      </c>
    </row>
    <row r="2236" spans="33:41" x14ac:dyDescent="0.25">
      <c r="AG2236">
        <f>YEAR(CF[[#This Row],[Fecha]])</f>
        <v>2021</v>
      </c>
      <c r="AH2236">
        <f>MONTH(CF[[#This Row],[Fecha]])</f>
        <v>1</v>
      </c>
      <c r="AI2236">
        <f>WEEKNUM(CF[[#This Row],[Fecha]],2)</f>
        <v>5</v>
      </c>
      <c r="AJ2236" s="25">
        <v>44221</v>
      </c>
      <c r="AK2236" t="s">
        <v>113</v>
      </c>
      <c r="AL2236" t="s">
        <v>94</v>
      </c>
      <c r="AM2236" t="s">
        <v>129</v>
      </c>
      <c r="AN2236">
        <v>3</v>
      </c>
      <c r="AO2236">
        <v>906.32</v>
      </c>
    </row>
    <row r="2237" spans="33:41" x14ac:dyDescent="0.25">
      <c r="AG2237">
        <f>YEAR(CF[[#This Row],[Fecha]])</f>
        <v>2021</v>
      </c>
      <c r="AH2237">
        <f>MONTH(CF[[#This Row],[Fecha]])</f>
        <v>1</v>
      </c>
      <c r="AI2237">
        <f>WEEKNUM(CF[[#This Row],[Fecha]],2)</f>
        <v>2</v>
      </c>
      <c r="AJ2237" s="25">
        <v>44200</v>
      </c>
      <c r="AK2237" t="s">
        <v>113</v>
      </c>
      <c r="AL2237" t="s">
        <v>96</v>
      </c>
      <c r="AM2237" t="s">
        <v>129</v>
      </c>
      <c r="AN2237">
        <v>10</v>
      </c>
      <c r="AO2237">
        <v>3292.12</v>
      </c>
    </row>
    <row r="2238" spans="33:41" x14ac:dyDescent="0.25">
      <c r="AG2238">
        <f>YEAR(CF[[#This Row],[Fecha]])</f>
        <v>2021</v>
      </c>
      <c r="AH2238">
        <f>MONTH(CF[[#This Row],[Fecha]])</f>
        <v>1</v>
      </c>
      <c r="AI2238">
        <f>WEEKNUM(CF[[#This Row],[Fecha]],2)</f>
        <v>3</v>
      </c>
      <c r="AJ2238" s="25">
        <v>44207</v>
      </c>
      <c r="AK2238" t="s">
        <v>113</v>
      </c>
      <c r="AL2238" t="s">
        <v>96</v>
      </c>
      <c r="AM2238" t="s">
        <v>129</v>
      </c>
      <c r="AN2238">
        <v>9</v>
      </c>
      <c r="AO2238">
        <v>5898.33</v>
      </c>
    </row>
    <row r="2239" spans="33:41" x14ac:dyDescent="0.25">
      <c r="AG2239">
        <f>YEAR(CF[[#This Row],[Fecha]])</f>
        <v>2021</v>
      </c>
      <c r="AH2239">
        <f>MONTH(CF[[#This Row],[Fecha]])</f>
        <v>1</v>
      </c>
      <c r="AI2239">
        <f>WEEKNUM(CF[[#This Row],[Fecha]],2)</f>
        <v>4</v>
      </c>
      <c r="AJ2239" s="25">
        <v>44214</v>
      </c>
      <c r="AK2239" t="s">
        <v>113</v>
      </c>
      <c r="AL2239" t="s">
        <v>96</v>
      </c>
      <c r="AM2239" t="s">
        <v>129</v>
      </c>
      <c r="AN2239">
        <v>9</v>
      </c>
      <c r="AO2239">
        <v>8572.2800000000007</v>
      </c>
    </row>
    <row r="2240" spans="33:41" x14ac:dyDescent="0.25">
      <c r="AG2240">
        <f>YEAR(CF[[#This Row],[Fecha]])</f>
        <v>2021</v>
      </c>
      <c r="AH2240">
        <f>MONTH(CF[[#This Row],[Fecha]])</f>
        <v>1</v>
      </c>
      <c r="AI2240">
        <f>WEEKNUM(CF[[#This Row],[Fecha]],2)</f>
        <v>5</v>
      </c>
      <c r="AJ2240" s="25">
        <v>44221</v>
      </c>
      <c r="AK2240" t="s">
        <v>113</v>
      </c>
      <c r="AL2240" t="s">
        <v>96</v>
      </c>
      <c r="AM2240" t="s">
        <v>129</v>
      </c>
      <c r="AN2240">
        <v>10</v>
      </c>
      <c r="AO2240">
        <v>7420.92</v>
      </c>
    </row>
    <row r="2241" spans="33:41" x14ac:dyDescent="0.25">
      <c r="AG2241">
        <f>YEAR(CF[[#This Row],[Fecha]])</f>
        <v>2021</v>
      </c>
      <c r="AH2241">
        <f>MONTH(CF[[#This Row],[Fecha]])</f>
        <v>1</v>
      </c>
      <c r="AI2241">
        <f>WEEKNUM(CF[[#This Row],[Fecha]],2)</f>
        <v>2</v>
      </c>
      <c r="AJ2241" s="25">
        <v>44200</v>
      </c>
      <c r="AK2241" t="s">
        <v>113</v>
      </c>
      <c r="AL2241" t="s">
        <v>88</v>
      </c>
      <c r="AM2241" t="s">
        <v>129</v>
      </c>
      <c r="AN2241">
        <v>1</v>
      </c>
      <c r="AO2241">
        <v>160.63</v>
      </c>
    </row>
    <row r="2242" spans="33:41" x14ac:dyDescent="0.25">
      <c r="AG2242">
        <f>YEAR(CF[[#This Row],[Fecha]])</f>
        <v>2021</v>
      </c>
      <c r="AH2242">
        <f>MONTH(CF[[#This Row],[Fecha]])</f>
        <v>1</v>
      </c>
      <c r="AI2242">
        <f>WEEKNUM(CF[[#This Row],[Fecha]],2)</f>
        <v>2</v>
      </c>
      <c r="AJ2242" s="25">
        <v>44200</v>
      </c>
      <c r="AK2242" t="s">
        <v>113</v>
      </c>
      <c r="AL2242" t="s">
        <v>90</v>
      </c>
      <c r="AM2242" t="s">
        <v>129</v>
      </c>
      <c r="AN2242">
        <v>1</v>
      </c>
      <c r="AO2242">
        <v>160.63</v>
      </c>
    </row>
    <row r="2243" spans="33:41" x14ac:dyDescent="0.25">
      <c r="AG2243">
        <f>YEAR(CF[[#This Row],[Fecha]])</f>
        <v>2021</v>
      </c>
      <c r="AH2243">
        <f>MONTH(CF[[#This Row],[Fecha]])</f>
        <v>1</v>
      </c>
      <c r="AI2243">
        <f>WEEKNUM(CF[[#This Row],[Fecha]],2)</f>
        <v>4</v>
      </c>
      <c r="AJ2243" s="25">
        <v>44214</v>
      </c>
      <c r="AK2243" t="s">
        <v>113</v>
      </c>
      <c r="AL2243" t="s">
        <v>90</v>
      </c>
      <c r="AM2243" t="s">
        <v>129</v>
      </c>
      <c r="AN2243">
        <v>1</v>
      </c>
      <c r="AO2243">
        <v>430.63</v>
      </c>
    </row>
    <row r="2244" spans="33:41" x14ac:dyDescent="0.25">
      <c r="AG2244">
        <f>YEAR(CF[[#This Row],[Fecha]])</f>
        <v>2021</v>
      </c>
      <c r="AH2244">
        <f>MONTH(CF[[#This Row],[Fecha]])</f>
        <v>1</v>
      </c>
      <c r="AI2244">
        <f>WEEKNUM(CF[[#This Row],[Fecha]],2)</f>
        <v>3</v>
      </c>
      <c r="AJ2244" s="25">
        <v>44207</v>
      </c>
      <c r="AK2244" t="s">
        <v>113</v>
      </c>
      <c r="AL2244" t="s">
        <v>9</v>
      </c>
      <c r="AM2244" t="s">
        <v>129</v>
      </c>
      <c r="AN2244">
        <v>6</v>
      </c>
      <c r="AO2244">
        <v>1812.64</v>
      </c>
    </row>
    <row r="2245" spans="33:41" x14ac:dyDescent="0.25">
      <c r="AG2245">
        <f>YEAR(CF[[#This Row],[Fecha]])</f>
        <v>2021</v>
      </c>
      <c r="AH2245">
        <f>MONTH(CF[[#This Row],[Fecha]])</f>
        <v>1</v>
      </c>
      <c r="AI2245">
        <f>WEEKNUM(CF[[#This Row],[Fecha]],2)</f>
        <v>5</v>
      </c>
      <c r="AJ2245" s="25">
        <v>44221</v>
      </c>
      <c r="AK2245" t="s">
        <v>113</v>
      </c>
      <c r="AL2245" t="s">
        <v>9</v>
      </c>
      <c r="AM2245" t="s">
        <v>129</v>
      </c>
      <c r="AN2245">
        <v>5</v>
      </c>
      <c r="AO2245">
        <v>3648.86</v>
      </c>
    </row>
    <row r="2246" spans="33:41" x14ac:dyDescent="0.25">
      <c r="AG2246">
        <f>YEAR(CF[[#This Row],[Fecha]])</f>
        <v>2021</v>
      </c>
      <c r="AH2246">
        <f>MONTH(CF[[#This Row],[Fecha]])</f>
        <v>1</v>
      </c>
      <c r="AI2246">
        <f>WEEKNUM(CF[[#This Row],[Fecha]],2)</f>
        <v>2</v>
      </c>
      <c r="AJ2246" s="25">
        <v>44200</v>
      </c>
      <c r="AK2246" t="s">
        <v>114</v>
      </c>
      <c r="AL2246" t="s">
        <v>94</v>
      </c>
      <c r="AM2246" t="s">
        <v>129</v>
      </c>
      <c r="AN2246">
        <v>6</v>
      </c>
      <c r="AO2246">
        <v>532.66999999999996</v>
      </c>
    </row>
    <row r="2247" spans="33:41" x14ac:dyDescent="0.25">
      <c r="AG2247">
        <f>YEAR(CF[[#This Row],[Fecha]])</f>
        <v>2021</v>
      </c>
      <c r="AH2247">
        <f>MONTH(CF[[#This Row],[Fecha]])</f>
        <v>1</v>
      </c>
      <c r="AI2247">
        <f>WEEKNUM(CF[[#This Row],[Fecha]],2)</f>
        <v>3</v>
      </c>
      <c r="AJ2247" s="25">
        <v>44207</v>
      </c>
      <c r="AK2247" t="s">
        <v>114</v>
      </c>
      <c r="AL2247" t="s">
        <v>94</v>
      </c>
      <c r="AM2247" t="s">
        <v>129</v>
      </c>
      <c r="AN2247">
        <v>4</v>
      </c>
      <c r="AO2247">
        <v>355.12</v>
      </c>
    </row>
    <row r="2248" spans="33:41" x14ac:dyDescent="0.25">
      <c r="AG2248">
        <f>YEAR(CF[[#This Row],[Fecha]])</f>
        <v>2021</v>
      </c>
      <c r="AH2248">
        <f>MONTH(CF[[#This Row],[Fecha]])</f>
        <v>1</v>
      </c>
      <c r="AI2248">
        <f>WEEKNUM(CF[[#This Row],[Fecha]],2)</f>
        <v>4</v>
      </c>
      <c r="AJ2248" s="25">
        <v>44214</v>
      </c>
      <c r="AK2248" t="s">
        <v>114</v>
      </c>
      <c r="AL2248" t="s">
        <v>94</v>
      </c>
      <c r="AM2248" t="s">
        <v>129</v>
      </c>
      <c r="AN2248">
        <v>8</v>
      </c>
      <c r="AO2248">
        <v>2870.23</v>
      </c>
    </row>
    <row r="2249" spans="33:41" x14ac:dyDescent="0.25">
      <c r="AG2249">
        <f>YEAR(CF[[#This Row],[Fecha]])</f>
        <v>2021</v>
      </c>
      <c r="AH2249">
        <f>MONTH(CF[[#This Row],[Fecha]])</f>
        <v>1</v>
      </c>
      <c r="AI2249">
        <f>WEEKNUM(CF[[#This Row],[Fecha]],2)</f>
        <v>5</v>
      </c>
      <c r="AJ2249" s="25">
        <v>44221</v>
      </c>
      <c r="AK2249" t="s">
        <v>114</v>
      </c>
      <c r="AL2249" t="s">
        <v>94</v>
      </c>
      <c r="AM2249" t="s">
        <v>129</v>
      </c>
      <c r="AN2249">
        <v>2</v>
      </c>
      <c r="AO2249">
        <v>691.09</v>
      </c>
    </row>
    <row r="2250" spans="33:41" x14ac:dyDescent="0.25">
      <c r="AG2250">
        <f>YEAR(CF[[#This Row],[Fecha]])</f>
        <v>2021</v>
      </c>
      <c r="AH2250">
        <f>MONTH(CF[[#This Row],[Fecha]])</f>
        <v>1</v>
      </c>
      <c r="AI2250">
        <f>WEEKNUM(CF[[#This Row],[Fecha]],2)</f>
        <v>2</v>
      </c>
      <c r="AJ2250" s="25">
        <v>44200</v>
      </c>
      <c r="AK2250" t="s">
        <v>114</v>
      </c>
      <c r="AL2250" t="s">
        <v>8</v>
      </c>
      <c r="AM2250" t="s">
        <v>129</v>
      </c>
      <c r="AN2250">
        <v>17</v>
      </c>
      <c r="AO2250">
        <v>11176.18</v>
      </c>
    </row>
    <row r="2251" spans="33:41" x14ac:dyDescent="0.25">
      <c r="AG2251">
        <f>YEAR(CF[[#This Row],[Fecha]])</f>
        <v>2021</v>
      </c>
      <c r="AH2251">
        <f>MONTH(CF[[#This Row],[Fecha]])</f>
        <v>1</v>
      </c>
      <c r="AI2251">
        <f>WEEKNUM(CF[[#This Row],[Fecha]],2)</f>
        <v>3</v>
      </c>
      <c r="AJ2251" s="25">
        <v>44207</v>
      </c>
      <c r="AK2251" t="s">
        <v>114</v>
      </c>
      <c r="AL2251" t="s">
        <v>8</v>
      </c>
      <c r="AM2251" t="s">
        <v>129</v>
      </c>
      <c r="AN2251">
        <v>19</v>
      </c>
      <c r="AO2251">
        <v>4435.0200000000004</v>
      </c>
    </row>
    <row r="2252" spans="33:41" x14ac:dyDescent="0.25">
      <c r="AG2252">
        <f>YEAR(CF[[#This Row],[Fecha]])</f>
        <v>2021</v>
      </c>
      <c r="AH2252">
        <f>MONTH(CF[[#This Row],[Fecha]])</f>
        <v>1</v>
      </c>
      <c r="AI2252">
        <f>WEEKNUM(CF[[#This Row],[Fecha]],2)</f>
        <v>4</v>
      </c>
      <c r="AJ2252" s="25">
        <v>44214</v>
      </c>
      <c r="AK2252" t="s">
        <v>114</v>
      </c>
      <c r="AL2252" t="s">
        <v>8</v>
      </c>
      <c r="AM2252" t="s">
        <v>129</v>
      </c>
      <c r="AN2252">
        <v>16</v>
      </c>
      <c r="AO2252">
        <v>8054.76</v>
      </c>
    </row>
    <row r="2253" spans="33:41" x14ac:dyDescent="0.25">
      <c r="AG2253">
        <f>YEAR(CF[[#This Row],[Fecha]])</f>
        <v>2021</v>
      </c>
      <c r="AH2253">
        <f>MONTH(CF[[#This Row],[Fecha]])</f>
        <v>1</v>
      </c>
      <c r="AI2253">
        <f>WEEKNUM(CF[[#This Row],[Fecha]],2)</f>
        <v>5</v>
      </c>
      <c r="AJ2253" s="25">
        <v>44221</v>
      </c>
      <c r="AK2253" t="s">
        <v>114</v>
      </c>
      <c r="AL2253" t="s">
        <v>8</v>
      </c>
      <c r="AM2253" t="s">
        <v>129</v>
      </c>
      <c r="AN2253">
        <v>12</v>
      </c>
      <c r="AO2253">
        <v>5775.83</v>
      </c>
    </row>
    <row r="2254" spans="33:41" x14ac:dyDescent="0.25">
      <c r="AG2254">
        <f>YEAR(CF[[#This Row],[Fecha]])</f>
        <v>2021</v>
      </c>
      <c r="AH2254">
        <f>MONTH(CF[[#This Row],[Fecha]])</f>
        <v>1</v>
      </c>
      <c r="AI2254">
        <f>WEEKNUM(CF[[#This Row],[Fecha]],2)</f>
        <v>3</v>
      </c>
      <c r="AJ2254" s="25">
        <v>44207</v>
      </c>
      <c r="AK2254" t="s">
        <v>114</v>
      </c>
      <c r="AL2254" t="s">
        <v>9</v>
      </c>
      <c r="AM2254" t="s">
        <v>129</v>
      </c>
      <c r="AN2254">
        <v>6</v>
      </c>
      <c r="AO2254">
        <v>532.66999999999996</v>
      </c>
    </row>
    <row r="2255" spans="33:41" x14ac:dyDescent="0.25">
      <c r="AG2255">
        <f>YEAR(CF[[#This Row],[Fecha]])</f>
        <v>2021</v>
      </c>
      <c r="AH2255">
        <f>MONTH(CF[[#This Row],[Fecha]])</f>
        <v>1</v>
      </c>
      <c r="AI2255">
        <f>WEEKNUM(CF[[#This Row],[Fecha]],2)</f>
        <v>4</v>
      </c>
      <c r="AJ2255" s="25">
        <v>44214</v>
      </c>
      <c r="AK2255" t="s">
        <v>114</v>
      </c>
      <c r="AL2255" t="s">
        <v>9</v>
      </c>
      <c r="AM2255" t="s">
        <v>129</v>
      </c>
      <c r="AN2255">
        <v>4</v>
      </c>
      <c r="AO2255">
        <v>355.12</v>
      </c>
    </row>
    <row r="2256" spans="33:41" x14ac:dyDescent="0.25">
      <c r="AG2256">
        <f>YEAR(CF[[#This Row],[Fecha]])</f>
        <v>2021</v>
      </c>
      <c r="AH2256">
        <f>MONTH(CF[[#This Row],[Fecha]])</f>
        <v>1</v>
      </c>
      <c r="AI2256">
        <f>WEEKNUM(CF[[#This Row],[Fecha]],2)</f>
        <v>5</v>
      </c>
      <c r="AJ2256" s="25">
        <v>44221</v>
      </c>
      <c r="AK2256" t="s">
        <v>114</v>
      </c>
      <c r="AL2256" t="s">
        <v>9</v>
      </c>
      <c r="AM2256" t="s">
        <v>129</v>
      </c>
      <c r="AN2256">
        <v>8</v>
      </c>
      <c r="AO2256">
        <v>2235.08</v>
      </c>
    </row>
    <row r="2257" spans="33:41" x14ac:dyDescent="0.25">
      <c r="AG2257">
        <f>YEAR(CF[[#This Row],[Fecha]])</f>
        <v>2021</v>
      </c>
      <c r="AH2257">
        <f>MONTH(CF[[#This Row],[Fecha]])</f>
        <v>1</v>
      </c>
      <c r="AI2257">
        <f>WEEKNUM(CF[[#This Row],[Fecha]],2)</f>
        <v>2</v>
      </c>
      <c r="AJ2257" s="25">
        <v>44200</v>
      </c>
      <c r="AK2257" t="s">
        <v>114</v>
      </c>
      <c r="AL2257" t="s">
        <v>9</v>
      </c>
      <c r="AM2257" t="s">
        <v>129</v>
      </c>
      <c r="AN2257">
        <v>8</v>
      </c>
      <c r="AO2257">
        <v>710.23</v>
      </c>
    </row>
    <row r="2258" spans="33:41" x14ac:dyDescent="0.25">
      <c r="AG2258">
        <f>YEAR(CF[[#This Row],[Fecha]])</f>
        <v>2021</v>
      </c>
      <c r="AH2258">
        <f>MONTH(CF[[#This Row],[Fecha]])</f>
        <v>1</v>
      </c>
      <c r="AI2258">
        <f>WEEKNUM(CF[[#This Row],[Fecha]],2)</f>
        <v>2</v>
      </c>
      <c r="AJ2258" s="25">
        <v>44200</v>
      </c>
      <c r="AK2258" t="s">
        <v>114</v>
      </c>
      <c r="AL2258" t="s">
        <v>101</v>
      </c>
      <c r="AM2258" t="s">
        <v>129</v>
      </c>
      <c r="AN2258">
        <v>8</v>
      </c>
      <c r="AO2258">
        <v>710.23</v>
      </c>
    </row>
    <row r="2259" spans="33:41" x14ac:dyDescent="0.25">
      <c r="AG2259">
        <f>YEAR(CF[[#This Row],[Fecha]])</f>
        <v>2021</v>
      </c>
      <c r="AH2259">
        <f>MONTH(CF[[#This Row],[Fecha]])</f>
        <v>1</v>
      </c>
      <c r="AI2259">
        <f>WEEKNUM(CF[[#This Row],[Fecha]],2)</f>
        <v>3</v>
      </c>
      <c r="AJ2259" s="25">
        <v>44207</v>
      </c>
      <c r="AK2259" t="s">
        <v>114</v>
      </c>
      <c r="AL2259" t="s">
        <v>101</v>
      </c>
      <c r="AM2259" t="s">
        <v>129</v>
      </c>
      <c r="AN2259">
        <v>8</v>
      </c>
      <c r="AO2259">
        <v>710.23</v>
      </c>
    </row>
    <row r="2260" spans="33:41" x14ac:dyDescent="0.25">
      <c r="AG2260">
        <f>YEAR(CF[[#This Row],[Fecha]])</f>
        <v>2021</v>
      </c>
      <c r="AH2260">
        <f>MONTH(CF[[#This Row],[Fecha]])</f>
        <v>1</v>
      </c>
      <c r="AI2260">
        <f>WEEKNUM(CF[[#This Row],[Fecha]],2)</f>
        <v>4</v>
      </c>
      <c r="AJ2260" s="25">
        <v>44214</v>
      </c>
      <c r="AK2260" t="s">
        <v>114</v>
      </c>
      <c r="AL2260" t="s">
        <v>101</v>
      </c>
      <c r="AM2260" t="s">
        <v>129</v>
      </c>
      <c r="AN2260">
        <v>7</v>
      </c>
      <c r="AO2260">
        <v>621.45000000000005</v>
      </c>
    </row>
    <row r="2261" spans="33:41" x14ac:dyDescent="0.25">
      <c r="AG2261">
        <f>YEAR(CF[[#This Row],[Fecha]])</f>
        <v>2021</v>
      </c>
      <c r="AH2261">
        <f>MONTH(CF[[#This Row],[Fecha]])</f>
        <v>1</v>
      </c>
      <c r="AI2261">
        <f>WEEKNUM(CF[[#This Row],[Fecha]],2)</f>
        <v>5</v>
      </c>
      <c r="AJ2261" s="25">
        <v>44221</v>
      </c>
      <c r="AK2261" t="s">
        <v>114</v>
      </c>
      <c r="AL2261" t="s">
        <v>101</v>
      </c>
      <c r="AM2261" t="s">
        <v>129</v>
      </c>
      <c r="AN2261">
        <v>7</v>
      </c>
      <c r="AO2261">
        <v>1134.98</v>
      </c>
    </row>
    <row r="2262" spans="33:41" x14ac:dyDescent="0.25">
      <c r="AG2262">
        <f>YEAR(CF[[#This Row],[Fecha]])</f>
        <v>2021</v>
      </c>
      <c r="AH2262">
        <f>MONTH(CF[[#This Row],[Fecha]])</f>
        <v>1</v>
      </c>
      <c r="AI2262">
        <f>WEEKNUM(CF[[#This Row],[Fecha]],2)</f>
        <v>2</v>
      </c>
      <c r="AJ2262" s="25">
        <v>44200</v>
      </c>
      <c r="AK2262" t="s">
        <v>115</v>
      </c>
      <c r="AL2262" t="s">
        <v>94</v>
      </c>
      <c r="AM2262" t="s">
        <v>129</v>
      </c>
      <c r="AN2262">
        <v>4</v>
      </c>
      <c r="AO2262">
        <v>1114.3800000000001</v>
      </c>
    </row>
    <row r="2263" spans="33:41" x14ac:dyDescent="0.25">
      <c r="AG2263">
        <f>YEAR(CF[[#This Row],[Fecha]])</f>
        <v>2021</v>
      </c>
      <c r="AH2263">
        <f>MONTH(CF[[#This Row],[Fecha]])</f>
        <v>1</v>
      </c>
      <c r="AI2263">
        <f>WEEKNUM(CF[[#This Row],[Fecha]],2)</f>
        <v>3</v>
      </c>
      <c r="AJ2263" s="25">
        <v>44207</v>
      </c>
      <c r="AK2263" t="s">
        <v>115</v>
      </c>
      <c r="AL2263" t="s">
        <v>94</v>
      </c>
      <c r="AM2263" t="s">
        <v>129</v>
      </c>
      <c r="AN2263">
        <v>9</v>
      </c>
      <c r="AO2263">
        <v>2507.35</v>
      </c>
    </row>
    <row r="2264" spans="33:41" x14ac:dyDescent="0.25">
      <c r="AG2264">
        <f>YEAR(CF[[#This Row],[Fecha]])</f>
        <v>2021</v>
      </c>
      <c r="AH2264">
        <f>MONTH(CF[[#This Row],[Fecha]])</f>
        <v>1</v>
      </c>
      <c r="AI2264">
        <f>WEEKNUM(CF[[#This Row],[Fecha]],2)</f>
        <v>4</v>
      </c>
      <c r="AJ2264" s="25">
        <v>44214</v>
      </c>
      <c r="AK2264" t="s">
        <v>115</v>
      </c>
      <c r="AL2264" t="s">
        <v>94</v>
      </c>
      <c r="AM2264" t="s">
        <v>129</v>
      </c>
      <c r="AN2264">
        <v>7</v>
      </c>
      <c r="AO2264">
        <v>3840.16</v>
      </c>
    </row>
    <row r="2265" spans="33:41" x14ac:dyDescent="0.25">
      <c r="AG2265">
        <f>YEAR(CF[[#This Row],[Fecha]])</f>
        <v>2021</v>
      </c>
      <c r="AH2265">
        <f>MONTH(CF[[#This Row],[Fecha]])</f>
        <v>1</v>
      </c>
      <c r="AI2265">
        <f>WEEKNUM(CF[[#This Row],[Fecha]],2)</f>
        <v>5</v>
      </c>
      <c r="AJ2265" s="25">
        <v>44221</v>
      </c>
      <c r="AK2265" t="s">
        <v>115</v>
      </c>
      <c r="AL2265" t="s">
        <v>94</v>
      </c>
      <c r="AM2265" t="s">
        <v>129</v>
      </c>
      <c r="AN2265">
        <v>10</v>
      </c>
      <c r="AO2265">
        <v>3299.48</v>
      </c>
    </row>
    <row r="2266" spans="33:41" x14ac:dyDescent="0.25">
      <c r="AG2266">
        <f>YEAR(CF[[#This Row],[Fecha]])</f>
        <v>2021</v>
      </c>
      <c r="AH2266">
        <f>MONTH(CF[[#This Row],[Fecha]])</f>
        <v>1</v>
      </c>
      <c r="AI2266">
        <f>WEEKNUM(CF[[#This Row],[Fecha]],2)</f>
        <v>5</v>
      </c>
      <c r="AJ2266" s="25">
        <v>44221</v>
      </c>
      <c r="AK2266" t="s">
        <v>115</v>
      </c>
      <c r="AL2266" t="s">
        <v>8</v>
      </c>
      <c r="AM2266" t="s">
        <v>129</v>
      </c>
      <c r="AN2266">
        <v>21</v>
      </c>
      <c r="AO2266">
        <v>13667.85</v>
      </c>
    </row>
    <row r="2267" spans="33:41" x14ac:dyDescent="0.25">
      <c r="AG2267">
        <f>YEAR(CF[[#This Row],[Fecha]])</f>
        <v>2021</v>
      </c>
      <c r="AH2267">
        <f>MONTH(CF[[#This Row],[Fecha]])</f>
        <v>1</v>
      </c>
      <c r="AI2267">
        <f>WEEKNUM(CF[[#This Row],[Fecha]],2)</f>
        <v>2</v>
      </c>
      <c r="AJ2267" s="25">
        <v>44200</v>
      </c>
      <c r="AK2267" t="s">
        <v>115</v>
      </c>
      <c r="AL2267" t="s">
        <v>8</v>
      </c>
      <c r="AM2267" t="s">
        <v>129</v>
      </c>
      <c r="AN2267">
        <v>22</v>
      </c>
      <c r="AO2267">
        <v>8281.630000000001</v>
      </c>
    </row>
    <row r="2268" spans="33:41" x14ac:dyDescent="0.25">
      <c r="AG2268">
        <f>YEAR(CF[[#This Row],[Fecha]])</f>
        <v>2021</v>
      </c>
      <c r="AH2268">
        <f>MONTH(CF[[#This Row],[Fecha]])</f>
        <v>1</v>
      </c>
      <c r="AI2268">
        <f>WEEKNUM(CF[[#This Row],[Fecha]],2)</f>
        <v>3</v>
      </c>
      <c r="AJ2268" s="25">
        <v>44207</v>
      </c>
      <c r="AK2268" t="s">
        <v>115</v>
      </c>
      <c r="AL2268" t="s">
        <v>8</v>
      </c>
      <c r="AM2268" t="s">
        <v>129</v>
      </c>
      <c r="AN2268">
        <v>15</v>
      </c>
      <c r="AO2268">
        <v>13202.81</v>
      </c>
    </row>
    <row r="2269" spans="33:41" x14ac:dyDescent="0.25">
      <c r="AG2269">
        <f>YEAR(CF[[#This Row],[Fecha]])</f>
        <v>2021</v>
      </c>
      <c r="AH2269">
        <f>MONTH(CF[[#This Row],[Fecha]])</f>
        <v>1</v>
      </c>
      <c r="AI2269">
        <f>WEEKNUM(CF[[#This Row],[Fecha]],2)</f>
        <v>4</v>
      </c>
      <c r="AJ2269" s="25">
        <v>44214</v>
      </c>
      <c r="AK2269" t="s">
        <v>115</v>
      </c>
      <c r="AL2269" t="s">
        <v>8</v>
      </c>
      <c r="AM2269" t="s">
        <v>129</v>
      </c>
      <c r="AN2269">
        <v>18</v>
      </c>
      <c r="AO2269">
        <v>11635.880000000001</v>
      </c>
    </row>
    <row r="2270" spans="33:41" x14ac:dyDescent="0.25">
      <c r="AG2270">
        <f>YEAR(CF[[#This Row],[Fecha]])</f>
        <v>2021</v>
      </c>
      <c r="AH2270">
        <f>MONTH(CF[[#This Row],[Fecha]])</f>
        <v>1</v>
      </c>
      <c r="AI2270">
        <f>WEEKNUM(CF[[#This Row],[Fecha]],2)</f>
        <v>2</v>
      </c>
      <c r="AJ2270" s="25">
        <v>44200</v>
      </c>
      <c r="AK2270" t="s">
        <v>115</v>
      </c>
      <c r="AL2270" t="s">
        <v>9</v>
      </c>
      <c r="AM2270" t="s">
        <v>129</v>
      </c>
      <c r="AN2270">
        <v>8</v>
      </c>
      <c r="AO2270">
        <v>2228.7600000000002</v>
      </c>
    </row>
    <row r="2271" spans="33:41" x14ac:dyDescent="0.25">
      <c r="AG2271">
        <f>YEAR(CF[[#This Row],[Fecha]])</f>
        <v>2021</v>
      </c>
      <c r="AH2271">
        <f>MONTH(CF[[#This Row],[Fecha]])</f>
        <v>1</v>
      </c>
      <c r="AI2271">
        <f>WEEKNUM(CF[[#This Row],[Fecha]],2)</f>
        <v>3</v>
      </c>
      <c r="AJ2271" s="25">
        <v>44207</v>
      </c>
      <c r="AK2271" t="s">
        <v>115</v>
      </c>
      <c r="AL2271" t="s">
        <v>9</v>
      </c>
      <c r="AM2271" t="s">
        <v>129</v>
      </c>
      <c r="AN2271">
        <v>4</v>
      </c>
      <c r="AO2271">
        <v>1114.3800000000001</v>
      </c>
    </row>
    <row r="2272" spans="33:41" x14ac:dyDescent="0.25">
      <c r="AG2272">
        <f>YEAR(CF[[#This Row],[Fecha]])</f>
        <v>2021</v>
      </c>
      <c r="AH2272">
        <f>MONTH(CF[[#This Row],[Fecha]])</f>
        <v>1</v>
      </c>
      <c r="AI2272">
        <f>WEEKNUM(CF[[#This Row],[Fecha]],2)</f>
        <v>4</v>
      </c>
      <c r="AJ2272" s="25">
        <v>44214</v>
      </c>
      <c r="AK2272" t="s">
        <v>115</v>
      </c>
      <c r="AL2272" t="s">
        <v>9</v>
      </c>
      <c r="AM2272" t="s">
        <v>129</v>
      </c>
      <c r="AN2272">
        <v>7</v>
      </c>
      <c r="AO2272">
        <v>1950.16</v>
      </c>
    </row>
    <row r="2273" spans="33:41" x14ac:dyDescent="0.25">
      <c r="AG2273">
        <f>YEAR(CF[[#This Row],[Fecha]])</f>
        <v>2021</v>
      </c>
      <c r="AH2273">
        <f>MONTH(CF[[#This Row],[Fecha]])</f>
        <v>1</v>
      </c>
      <c r="AI2273">
        <f>WEEKNUM(CF[[#This Row],[Fecha]],2)</f>
        <v>2</v>
      </c>
      <c r="AJ2273" s="25">
        <v>44200</v>
      </c>
      <c r="AK2273" t="s">
        <v>116</v>
      </c>
      <c r="AL2273" t="s">
        <v>94</v>
      </c>
      <c r="AM2273" t="s">
        <v>128</v>
      </c>
      <c r="AN2273">
        <v>6</v>
      </c>
      <c r="AO2273">
        <v>41032.51</v>
      </c>
    </row>
    <row r="2274" spans="33:41" x14ac:dyDescent="0.25">
      <c r="AG2274">
        <f>YEAR(CF[[#This Row],[Fecha]])</f>
        <v>2021</v>
      </c>
      <c r="AH2274">
        <f>MONTH(CF[[#This Row],[Fecha]])</f>
        <v>1</v>
      </c>
      <c r="AI2274">
        <f>WEEKNUM(CF[[#This Row],[Fecha]],2)</f>
        <v>3</v>
      </c>
      <c r="AJ2274" s="25">
        <v>44207</v>
      </c>
      <c r="AK2274" t="s">
        <v>116</v>
      </c>
      <c r="AL2274" t="s">
        <v>94</v>
      </c>
      <c r="AM2274" t="s">
        <v>128</v>
      </c>
      <c r="AN2274">
        <v>4</v>
      </c>
      <c r="AO2274">
        <v>27470.34</v>
      </c>
    </row>
    <row r="2275" spans="33:41" x14ac:dyDescent="0.25">
      <c r="AG2275">
        <f>YEAR(CF[[#This Row],[Fecha]])</f>
        <v>2021</v>
      </c>
      <c r="AH2275">
        <f>MONTH(CF[[#This Row],[Fecha]])</f>
        <v>1</v>
      </c>
      <c r="AI2275">
        <f>WEEKNUM(CF[[#This Row],[Fecha]],2)</f>
        <v>4</v>
      </c>
      <c r="AJ2275" s="25">
        <v>44214</v>
      </c>
      <c r="AK2275" t="s">
        <v>116</v>
      </c>
      <c r="AL2275" t="s">
        <v>94</v>
      </c>
      <c r="AM2275" t="s">
        <v>128</v>
      </c>
      <c r="AN2275">
        <v>8</v>
      </c>
      <c r="AO2275">
        <v>54044.62</v>
      </c>
    </row>
    <row r="2276" spans="33:41" x14ac:dyDescent="0.25">
      <c r="AG2276">
        <f>YEAR(CF[[#This Row],[Fecha]])</f>
        <v>2021</v>
      </c>
      <c r="AH2276">
        <f>MONTH(CF[[#This Row],[Fecha]])</f>
        <v>1</v>
      </c>
      <c r="AI2276">
        <f>WEEKNUM(CF[[#This Row],[Fecha]],2)</f>
        <v>5</v>
      </c>
      <c r="AJ2276" s="25">
        <v>44221</v>
      </c>
      <c r="AK2276" t="s">
        <v>116</v>
      </c>
      <c r="AL2276" t="s">
        <v>94</v>
      </c>
      <c r="AM2276" t="s">
        <v>128</v>
      </c>
      <c r="AN2276">
        <v>2</v>
      </c>
      <c r="AO2276">
        <v>13564.68</v>
      </c>
    </row>
    <row r="2277" spans="33:41" x14ac:dyDescent="0.25">
      <c r="AG2277">
        <f>YEAR(CF[[#This Row],[Fecha]])</f>
        <v>2021</v>
      </c>
      <c r="AH2277">
        <f>MONTH(CF[[#This Row],[Fecha]])</f>
        <v>1</v>
      </c>
      <c r="AI2277">
        <f>WEEKNUM(CF[[#This Row],[Fecha]],2)</f>
        <v>2</v>
      </c>
      <c r="AJ2277" s="25">
        <v>44200</v>
      </c>
      <c r="AK2277" t="s">
        <v>116</v>
      </c>
      <c r="AL2277" t="s">
        <v>8</v>
      </c>
      <c r="AM2277" t="s">
        <v>128</v>
      </c>
      <c r="AN2277">
        <v>17</v>
      </c>
      <c r="AO2277">
        <v>116733.3</v>
      </c>
    </row>
    <row r="2278" spans="33:41" x14ac:dyDescent="0.25">
      <c r="AG2278">
        <f>YEAR(CF[[#This Row],[Fecha]])</f>
        <v>2021</v>
      </c>
      <c r="AH2278">
        <f>MONTH(CF[[#This Row],[Fecha]])</f>
        <v>1</v>
      </c>
      <c r="AI2278">
        <f>WEEKNUM(CF[[#This Row],[Fecha]],2)</f>
        <v>3</v>
      </c>
      <c r="AJ2278" s="25">
        <v>44207</v>
      </c>
      <c r="AK2278" t="s">
        <v>116</v>
      </c>
      <c r="AL2278" t="s">
        <v>8</v>
      </c>
      <c r="AM2278" t="s">
        <v>128</v>
      </c>
      <c r="AN2278">
        <v>19</v>
      </c>
      <c r="AO2278">
        <v>130484.11</v>
      </c>
    </row>
    <row r="2279" spans="33:41" x14ac:dyDescent="0.25">
      <c r="AG2279">
        <f>YEAR(CF[[#This Row],[Fecha]])</f>
        <v>2021</v>
      </c>
      <c r="AH2279">
        <f>MONTH(CF[[#This Row],[Fecha]])</f>
        <v>1</v>
      </c>
      <c r="AI2279">
        <f>WEEKNUM(CF[[#This Row],[Fecha]],2)</f>
        <v>4</v>
      </c>
      <c r="AJ2279" s="25">
        <v>44214</v>
      </c>
      <c r="AK2279" t="s">
        <v>116</v>
      </c>
      <c r="AL2279" t="s">
        <v>8</v>
      </c>
      <c r="AM2279" t="s">
        <v>128</v>
      </c>
      <c r="AN2279">
        <v>16</v>
      </c>
      <c r="AO2279">
        <v>108089.24</v>
      </c>
    </row>
    <row r="2280" spans="33:41" x14ac:dyDescent="0.25">
      <c r="AG2280">
        <f>YEAR(CF[[#This Row],[Fecha]])</f>
        <v>2021</v>
      </c>
      <c r="AH2280">
        <f>MONTH(CF[[#This Row],[Fecha]])</f>
        <v>1</v>
      </c>
      <c r="AI2280">
        <f>WEEKNUM(CF[[#This Row],[Fecha]],2)</f>
        <v>5</v>
      </c>
      <c r="AJ2280" s="25">
        <v>44221</v>
      </c>
      <c r="AK2280" t="s">
        <v>116</v>
      </c>
      <c r="AL2280" t="s">
        <v>8</v>
      </c>
      <c r="AM2280" t="s">
        <v>128</v>
      </c>
      <c r="AN2280">
        <v>12</v>
      </c>
      <c r="AO2280">
        <v>81388.08</v>
      </c>
    </row>
    <row r="2281" spans="33:41" x14ac:dyDescent="0.25">
      <c r="AG2281">
        <f>YEAR(CF[[#This Row],[Fecha]])</f>
        <v>2021</v>
      </c>
      <c r="AH2281">
        <f>MONTH(CF[[#This Row],[Fecha]])</f>
        <v>1</v>
      </c>
      <c r="AI2281">
        <f>WEEKNUM(CF[[#This Row],[Fecha]],2)</f>
        <v>3</v>
      </c>
      <c r="AJ2281" s="25">
        <v>44207</v>
      </c>
      <c r="AK2281" t="s">
        <v>116</v>
      </c>
      <c r="AL2281" t="s">
        <v>9</v>
      </c>
      <c r="AM2281" t="s">
        <v>128</v>
      </c>
      <c r="AN2281">
        <v>6</v>
      </c>
      <c r="AO2281">
        <v>41205.5</v>
      </c>
    </row>
    <row r="2282" spans="33:41" x14ac:dyDescent="0.25">
      <c r="AG2282">
        <f>YEAR(CF[[#This Row],[Fecha]])</f>
        <v>2021</v>
      </c>
      <c r="AH2282">
        <f>MONTH(CF[[#This Row],[Fecha]])</f>
        <v>1</v>
      </c>
      <c r="AI2282">
        <f>WEEKNUM(CF[[#This Row],[Fecha]],2)</f>
        <v>4</v>
      </c>
      <c r="AJ2282" s="25">
        <v>44214</v>
      </c>
      <c r="AK2282" t="s">
        <v>116</v>
      </c>
      <c r="AL2282" t="s">
        <v>9</v>
      </c>
      <c r="AM2282" t="s">
        <v>128</v>
      </c>
      <c r="AN2282">
        <v>4</v>
      </c>
      <c r="AO2282">
        <v>27022.31</v>
      </c>
    </row>
    <row r="2283" spans="33:41" x14ac:dyDescent="0.25">
      <c r="AG2283">
        <f>YEAR(CF[[#This Row],[Fecha]])</f>
        <v>2021</v>
      </c>
      <c r="AH2283">
        <f>MONTH(CF[[#This Row],[Fecha]])</f>
        <v>1</v>
      </c>
      <c r="AI2283">
        <f>WEEKNUM(CF[[#This Row],[Fecha]],2)</f>
        <v>5</v>
      </c>
      <c r="AJ2283" s="25">
        <v>44221</v>
      </c>
      <c r="AK2283" t="s">
        <v>116</v>
      </c>
      <c r="AL2283" t="s">
        <v>9</v>
      </c>
      <c r="AM2283" t="s">
        <v>128</v>
      </c>
      <c r="AN2283">
        <v>8</v>
      </c>
      <c r="AO2283">
        <v>54258.720000000001</v>
      </c>
    </row>
    <row r="2284" spans="33:41" x14ac:dyDescent="0.25">
      <c r="AG2284">
        <f>YEAR(CF[[#This Row],[Fecha]])</f>
        <v>2021</v>
      </c>
      <c r="AH2284">
        <f>MONTH(CF[[#This Row],[Fecha]])</f>
        <v>1</v>
      </c>
      <c r="AI2284">
        <f>WEEKNUM(CF[[#This Row],[Fecha]],2)</f>
        <v>2</v>
      </c>
      <c r="AJ2284" s="25">
        <v>44200</v>
      </c>
      <c r="AK2284" t="s">
        <v>116</v>
      </c>
      <c r="AL2284" t="s">
        <v>9</v>
      </c>
      <c r="AM2284" t="s">
        <v>128</v>
      </c>
      <c r="AN2284">
        <v>8</v>
      </c>
      <c r="AO2284">
        <v>54666.7</v>
      </c>
    </row>
    <row r="2285" spans="33:41" x14ac:dyDescent="0.25">
      <c r="AG2285">
        <f>YEAR(CF[[#This Row],[Fecha]])</f>
        <v>2021</v>
      </c>
      <c r="AH2285">
        <f>MONTH(CF[[#This Row],[Fecha]])</f>
        <v>1</v>
      </c>
      <c r="AI2285">
        <f>WEEKNUM(CF[[#This Row],[Fecha]],2)</f>
        <v>2</v>
      </c>
      <c r="AJ2285" s="25">
        <v>44200</v>
      </c>
      <c r="AK2285" t="s">
        <v>116</v>
      </c>
      <c r="AL2285" t="s">
        <v>101</v>
      </c>
      <c r="AM2285" t="s">
        <v>128</v>
      </c>
      <c r="AN2285">
        <v>8</v>
      </c>
      <c r="AO2285">
        <v>54666.7</v>
      </c>
    </row>
    <row r="2286" spans="33:41" x14ac:dyDescent="0.25">
      <c r="AG2286">
        <f>YEAR(CF[[#This Row],[Fecha]])</f>
        <v>2021</v>
      </c>
      <c r="AH2286">
        <f>MONTH(CF[[#This Row],[Fecha]])</f>
        <v>1</v>
      </c>
      <c r="AI2286">
        <f>WEEKNUM(CF[[#This Row],[Fecha]],2)</f>
        <v>3</v>
      </c>
      <c r="AJ2286" s="25">
        <v>44207</v>
      </c>
      <c r="AK2286" t="s">
        <v>116</v>
      </c>
      <c r="AL2286" t="s">
        <v>101</v>
      </c>
      <c r="AM2286" t="s">
        <v>128</v>
      </c>
      <c r="AN2286">
        <v>8</v>
      </c>
      <c r="AO2286">
        <v>54940.67</v>
      </c>
    </row>
    <row r="2287" spans="33:41" x14ac:dyDescent="0.25">
      <c r="AG2287">
        <f>YEAR(CF[[#This Row],[Fecha]])</f>
        <v>2021</v>
      </c>
      <c r="AH2287">
        <f>MONTH(CF[[#This Row],[Fecha]])</f>
        <v>1</v>
      </c>
      <c r="AI2287">
        <f>WEEKNUM(CF[[#This Row],[Fecha]],2)</f>
        <v>4</v>
      </c>
      <c r="AJ2287" s="25">
        <v>44214</v>
      </c>
      <c r="AK2287" t="s">
        <v>116</v>
      </c>
      <c r="AL2287" t="s">
        <v>101</v>
      </c>
      <c r="AM2287" t="s">
        <v>128</v>
      </c>
      <c r="AN2287">
        <v>7</v>
      </c>
      <c r="AO2287">
        <v>47289.04</v>
      </c>
    </row>
    <row r="2288" spans="33:41" x14ac:dyDescent="0.25">
      <c r="AG2288">
        <f>YEAR(CF[[#This Row],[Fecha]])</f>
        <v>2021</v>
      </c>
      <c r="AH2288">
        <f>MONTH(CF[[#This Row],[Fecha]])</f>
        <v>1</v>
      </c>
      <c r="AI2288">
        <f>WEEKNUM(CF[[#This Row],[Fecha]],2)</f>
        <v>5</v>
      </c>
      <c r="AJ2288" s="25">
        <v>44221</v>
      </c>
      <c r="AK2288" t="s">
        <v>116</v>
      </c>
      <c r="AL2288" t="s">
        <v>101</v>
      </c>
      <c r="AM2288" t="s">
        <v>128</v>
      </c>
      <c r="AN2288">
        <v>7</v>
      </c>
      <c r="AO2288">
        <v>47476.38</v>
      </c>
    </row>
    <row r="2289" spans="33:41" x14ac:dyDescent="0.25">
      <c r="AG2289">
        <f>YEAR(CF[[#This Row],[Fecha]])</f>
        <v>2021</v>
      </c>
      <c r="AH2289">
        <f>MONTH(CF[[#This Row],[Fecha]])</f>
        <v>1</v>
      </c>
      <c r="AI2289">
        <f>WEEKNUM(CF[[#This Row],[Fecha]],2)</f>
        <v>2</v>
      </c>
      <c r="AJ2289" s="25">
        <v>44200</v>
      </c>
      <c r="AK2289" t="s">
        <v>117</v>
      </c>
      <c r="AL2289" t="s">
        <v>88</v>
      </c>
      <c r="AM2289" t="s">
        <v>128</v>
      </c>
      <c r="AN2289">
        <v>1</v>
      </c>
      <c r="AO2289">
        <v>266.01</v>
      </c>
    </row>
    <row r="2290" spans="33:41" x14ac:dyDescent="0.25">
      <c r="AG2290">
        <f>YEAR(CF[[#This Row],[Fecha]])</f>
        <v>2021</v>
      </c>
      <c r="AH2290">
        <f>MONTH(CF[[#This Row],[Fecha]])</f>
        <v>1</v>
      </c>
      <c r="AI2290">
        <f>WEEKNUM(CF[[#This Row],[Fecha]],2)</f>
        <v>4</v>
      </c>
      <c r="AJ2290" s="25">
        <v>44214</v>
      </c>
      <c r="AK2290" t="s">
        <v>117</v>
      </c>
      <c r="AL2290" t="s">
        <v>88</v>
      </c>
      <c r="AM2290" t="s">
        <v>128</v>
      </c>
      <c r="AN2290">
        <v>1</v>
      </c>
      <c r="AO2290">
        <v>266.01</v>
      </c>
    </row>
    <row r="2291" spans="33:41" x14ac:dyDescent="0.25">
      <c r="AG2291">
        <f>YEAR(CF[[#This Row],[Fecha]])</f>
        <v>2021</v>
      </c>
      <c r="AH2291">
        <f>MONTH(CF[[#This Row],[Fecha]])</f>
        <v>1</v>
      </c>
      <c r="AI2291">
        <f>WEEKNUM(CF[[#This Row],[Fecha]],2)</f>
        <v>2</v>
      </c>
      <c r="AJ2291" s="25">
        <v>44200</v>
      </c>
      <c r="AK2291" t="s">
        <v>117</v>
      </c>
      <c r="AL2291" t="s">
        <v>90</v>
      </c>
      <c r="AM2291" t="s">
        <v>128</v>
      </c>
      <c r="AN2291">
        <v>1</v>
      </c>
      <c r="AO2291">
        <v>266.01</v>
      </c>
    </row>
    <row r="2292" spans="33:41" x14ac:dyDescent="0.25">
      <c r="AG2292">
        <f>YEAR(CF[[#This Row],[Fecha]])</f>
        <v>2021</v>
      </c>
      <c r="AH2292">
        <f>MONTH(CF[[#This Row],[Fecha]])</f>
        <v>1</v>
      </c>
      <c r="AI2292">
        <f>WEEKNUM(CF[[#This Row],[Fecha]],2)</f>
        <v>3</v>
      </c>
      <c r="AJ2292" s="25">
        <v>44207</v>
      </c>
      <c r="AK2292" t="s">
        <v>117</v>
      </c>
      <c r="AL2292" t="s">
        <v>90</v>
      </c>
      <c r="AM2292" t="s">
        <v>128</v>
      </c>
      <c r="AN2292">
        <v>2</v>
      </c>
      <c r="AO2292">
        <v>532.02</v>
      </c>
    </row>
    <row r="2293" spans="33:41" x14ac:dyDescent="0.25">
      <c r="AG2293">
        <f>YEAR(CF[[#This Row],[Fecha]])</f>
        <v>2021</v>
      </c>
      <c r="AH2293">
        <f>MONTH(CF[[#This Row],[Fecha]])</f>
        <v>1</v>
      </c>
      <c r="AI2293">
        <f>WEEKNUM(CF[[#This Row],[Fecha]],2)</f>
        <v>4</v>
      </c>
      <c r="AJ2293" s="25">
        <v>44214</v>
      </c>
      <c r="AK2293" t="s">
        <v>117</v>
      </c>
      <c r="AL2293" t="s">
        <v>90</v>
      </c>
      <c r="AM2293" t="s">
        <v>128</v>
      </c>
      <c r="AN2293">
        <v>1</v>
      </c>
      <c r="AO2293">
        <v>266.01</v>
      </c>
    </row>
    <row r="2294" spans="33:41" x14ac:dyDescent="0.25">
      <c r="AG2294">
        <f>YEAR(CF[[#This Row],[Fecha]])</f>
        <v>2021</v>
      </c>
      <c r="AH2294">
        <f>MONTH(CF[[#This Row],[Fecha]])</f>
        <v>1</v>
      </c>
      <c r="AI2294">
        <f>WEEKNUM(CF[[#This Row],[Fecha]],2)</f>
        <v>2</v>
      </c>
      <c r="AJ2294" s="25">
        <v>44200</v>
      </c>
      <c r="AK2294" t="s">
        <v>125</v>
      </c>
      <c r="AL2294" t="s">
        <v>88</v>
      </c>
      <c r="AM2294" t="s">
        <v>128</v>
      </c>
      <c r="AN2294">
        <v>1</v>
      </c>
      <c r="AO2294">
        <v>6124.75</v>
      </c>
    </row>
    <row r="2295" spans="33:41" x14ac:dyDescent="0.25">
      <c r="AG2295">
        <f>YEAR(CF[[#This Row],[Fecha]])</f>
        <v>2021</v>
      </c>
      <c r="AH2295">
        <f>MONTH(CF[[#This Row],[Fecha]])</f>
        <v>1</v>
      </c>
      <c r="AI2295">
        <f>WEEKNUM(CF[[#This Row],[Fecha]],2)</f>
        <v>3</v>
      </c>
      <c r="AJ2295" s="25">
        <v>44207</v>
      </c>
      <c r="AK2295" t="s">
        <v>125</v>
      </c>
      <c r="AL2295" t="s">
        <v>88</v>
      </c>
      <c r="AM2295" t="s">
        <v>128</v>
      </c>
      <c r="AN2295">
        <v>1</v>
      </c>
      <c r="AO2295">
        <v>7086.68</v>
      </c>
    </row>
    <row r="2296" spans="33:41" x14ac:dyDescent="0.25">
      <c r="AG2296">
        <f>YEAR(CF[[#This Row],[Fecha]])</f>
        <v>2021</v>
      </c>
      <c r="AH2296">
        <f>MONTH(CF[[#This Row],[Fecha]])</f>
        <v>1</v>
      </c>
      <c r="AI2296">
        <f>WEEKNUM(CF[[#This Row],[Fecha]],2)</f>
        <v>4</v>
      </c>
      <c r="AJ2296" s="25">
        <v>44214</v>
      </c>
      <c r="AK2296" t="s">
        <v>125</v>
      </c>
      <c r="AL2296" t="s">
        <v>88</v>
      </c>
      <c r="AM2296" t="s">
        <v>128</v>
      </c>
      <c r="AN2296">
        <v>1</v>
      </c>
      <c r="AO2296">
        <v>6977.66</v>
      </c>
    </row>
    <row r="2297" spans="33:41" x14ac:dyDescent="0.25">
      <c r="AG2297">
        <f>YEAR(CF[[#This Row],[Fecha]])</f>
        <v>2021</v>
      </c>
      <c r="AH2297">
        <f>MONTH(CF[[#This Row],[Fecha]])</f>
        <v>1</v>
      </c>
      <c r="AI2297">
        <f>WEEKNUM(CF[[#This Row],[Fecha]],2)</f>
        <v>3</v>
      </c>
      <c r="AJ2297" s="25">
        <v>44207</v>
      </c>
      <c r="AK2297" t="s">
        <v>125</v>
      </c>
      <c r="AL2297" t="s">
        <v>90</v>
      </c>
      <c r="AM2297" t="s">
        <v>128</v>
      </c>
      <c r="AN2297">
        <v>2</v>
      </c>
      <c r="AO2297">
        <v>14173.36</v>
      </c>
    </row>
    <row r="2298" spans="33:41" x14ac:dyDescent="0.25">
      <c r="AG2298">
        <f>YEAR(CF[[#This Row],[Fecha]])</f>
        <v>2021</v>
      </c>
      <c r="AH2298">
        <f>MONTH(CF[[#This Row],[Fecha]])</f>
        <v>1</v>
      </c>
      <c r="AI2298">
        <f>WEEKNUM(CF[[#This Row],[Fecha]],2)</f>
        <v>4</v>
      </c>
      <c r="AJ2298" s="25">
        <v>44214</v>
      </c>
      <c r="AK2298" t="s">
        <v>125</v>
      </c>
      <c r="AL2298" t="s">
        <v>90</v>
      </c>
      <c r="AM2298" t="s">
        <v>128</v>
      </c>
      <c r="AN2298">
        <v>1</v>
      </c>
      <c r="AO2298">
        <v>6977.66</v>
      </c>
    </row>
    <row r="2299" spans="33:41" x14ac:dyDescent="0.25">
      <c r="AG2299">
        <f>YEAR(CF[[#This Row],[Fecha]])</f>
        <v>2021</v>
      </c>
      <c r="AH2299">
        <f>MONTH(CF[[#This Row],[Fecha]])</f>
        <v>1</v>
      </c>
      <c r="AI2299">
        <f>WEEKNUM(CF[[#This Row],[Fecha]],2)</f>
        <v>5</v>
      </c>
      <c r="AJ2299" s="25">
        <v>44221</v>
      </c>
      <c r="AK2299" t="s">
        <v>125</v>
      </c>
      <c r="AL2299" t="s">
        <v>90</v>
      </c>
      <c r="AM2299" t="s">
        <v>128</v>
      </c>
      <c r="AN2299">
        <v>1</v>
      </c>
      <c r="AO2299">
        <v>6997.83</v>
      </c>
    </row>
    <row r="2300" spans="33:41" x14ac:dyDescent="0.25">
      <c r="AG2300">
        <f>YEAR(CF[[#This Row],[Fecha]])</f>
        <v>2021</v>
      </c>
      <c r="AH2300">
        <f>MONTH(CF[[#This Row],[Fecha]])</f>
        <v>1</v>
      </c>
      <c r="AI2300">
        <f>WEEKNUM(CF[[#This Row],[Fecha]],2)</f>
        <v>2</v>
      </c>
      <c r="AJ2300" s="25">
        <v>44200</v>
      </c>
      <c r="AK2300" t="s">
        <v>125</v>
      </c>
      <c r="AL2300" t="s">
        <v>92</v>
      </c>
      <c r="AM2300" t="s">
        <v>128</v>
      </c>
      <c r="AN2300">
        <v>1</v>
      </c>
      <c r="AO2300">
        <v>5421.85</v>
      </c>
    </row>
    <row r="2301" spans="33:41" x14ac:dyDescent="0.25">
      <c r="AG2301">
        <f>YEAR(CF[[#This Row],[Fecha]])</f>
        <v>2021</v>
      </c>
      <c r="AH2301">
        <f>MONTH(CF[[#This Row],[Fecha]])</f>
        <v>1</v>
      </c>
      <c r="AI2301">
        <f>WEEKNUM(CF[[#This Row],[Fecha]],2)</f>
        <v>4</v>
      </c>
      <c r="AJ2301" s="25">
        <v>44214</v>
      </c>
      <c r="AK2301" t="s">
        <v>125</v>
      </c>
      <c r="AL2301" t="s">
        <v>92</v>
      </c>
      <c r="AM2301" t="s">
        <v>128</v>
      </c>
      <c r="AN2301">
        <v>1</v>
      </c>
      <c r="AO2301">
        <v>6977.66</v>
      </c>
    </row>
  </sheetData>
  <mergeCells count="5">
    <mergeCell ref="D2:M2"/>
    <mergeCell ref="AJ2:AO2"/>
    <mergeCell ref="D1:AO1"/>
    <mergeCell ref="R2:V2"/>
    <mergeCell ref="AA2:AE2"/>
  </mergeCells>
  <pageMargins left="0.7" right="0.7" top="0.75" bottom="0.75" header="0.3" footer="0.3"/>
  <pageSetup orientation="portrait" r:id="rId1"/>
  <drawing r:id="rId2"/>
  <legacyDrawing r:id="rId3"/>
  <tableParts count="4"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CDA2B4A6-69F0-453C-A41D-19A1D0F339DB}">
          <x14:formula1>
            <xm:f>ListasCerdo!$A$2:$A$5</xm:f>
          </x14:formula1>
          <xm:sqref>E4:E139</xm:sqref>
        </x14:dataValidation>
        <x14:dataValidation type="list" allowBlank="1" showInputMessage="1" showErrorMessage="1" xr:uid="{62A2F8C1-9D5E-4C6E-81F9-CEEB6872C335}">
          <x14:formula1>
            <xm:f>ListasCerdo!$G$2:$G$4</xm:f>
          </x14:formula1>
          <xm:sqref>AB4:AB32</xm:sqref>
        </x14:dataValidation>
        <x14:dataValidation type="list" allowBlank="1" showInputMessage="1" showErrorMessage="1" xr:uid="{8AA0F929-4B76-47AB-A9A6-3F15331894A0}">
          <x14:formula1>
            <xm:f>ListasCerdo!$I$2:$I$6</xm:f>
          </x14:formula1>
          <xm:sqref>AC4:AC32</xm:sqref>
        </x14:dataValidation>
        <x14:dataValidation type="list" allowBlank="1" showInputMessage="1" showErrorMessage="1" xr:uid="{103B7644-AC14-4CFA-851C-F986FCB406E1}">
          <x14:formula1>
            <xm:f>ListasCerdo!$K$2:$K$32</xm:f>
          </x14:formula1>
          <xm:sqref>AK4:AK2301</xm:sqref>
        </x14:dataValidation>
        <x14:dataValidation type="list" allowBlank="1" showInputMessage="1" showErrorMessage="1" xr:uid="{A37C34BA-9BDB-49A5-887E-43A58B792AC1}">
          <x14:formula1>
            <xm:f>ListasCerdo!$M$2:$M$12</xm:f>
          </x14:formula1>
          <xm:sqref>AL4:AL2301</xm:sqref>
        </x14:dataValidation>
        <x14:dataValidation type="list" allowBlank="1" showInputMessage="1" showErrorMessage="1" xr:uid="{4E5371EB-3CD5-4D68-AB6B-5BBC0A5EEE7C}">
          <x14:formula1>
            <xm:f>ListasCerdo!$O$2:$O$4</xm:f>
          </x14:formula1>
          <xm:sqref>AM4:AM2301</xm:sqref>
        </x14:dataValidation>
        <x14:dataValidation type="list" allowBlank="1" showInputMessage="1" showErrorMessage="1" xr:uid="{4646B4B7-5AB0-4DEF-B44B-945A940670E7}">
          <x14:formula1>
            <xm:f>ListasCerdo!$E$2:$E$6</xm:f>
          </x14:formula1>
          <xm:sqref>T4:T100</xm:sqref>
        </x14:dataValidation>
        <x14:dataValidation type="list" allowBlank="1" showInputMessage="1" showErrorMessage="1" xr:uid="{132D1221-CD46-4A23-8769-69E245C73EED}">
          <x14:formula1>
            <xm:f>ListasCerdo!$C$2:$C$6</xm:f>
          </x14:formula1>
          <xm:sqref>S4:S100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046-CD30-4A1D-8AF4-5FE2DD615F25}">
  <dimension ref="A1:AV907"/>
  <sheetViews>
    <sheetView tabSelected="1" topLeftCell="AJ706" workbookViewId="0">
      <selection activeCell="AS906" sqref="AS906"/>
    </sheetView>
  </sheetViews>
  <sheetFormatPr baseColWidth="10" defaultRowHeight="15" x14ac:dyDescent="0.25"/>
  <cols>
    <col min="1" max="3" width="0" hidden="1" customWidth="1"/>
    <col min="4" max="4" width="12.7109375" bestFit="1" customWidth="1"/>
    <col min="5" max="5" width="12.140625" bestFit="1" customWidth="1"/>
    <col min="6" max="6" width="17.42578125" bestFit="1" customWidth="1"/>
    <col min="7" max="7" width="25.28515625" bestFit="1" customWidth="1"/>
    <col min="8" max="8" width="22.42578125" bestFit="1" customWidth="1"/>
    <col min="9" max="9" width="20.42578125" bestFit="1" customWidth="1"/>
    <col min="10" max="10" width="15.42578125" bestFit="1" customWidth="1"/>
    <col min="11" max="11" width="24.28515625" bestFit="1" customWidth="1"/>
    <col min="13" max="15" width="11.42578125" customWidth="1"/>
    <col min="17" max="17" width="24.140625" bestFit="1" customWidth="1"/>
    <col min="18" max="18" width="15.7109375" bestFit="1" customWidth="1"/>
    <col min="19" max="19" width="12" bestFit="1" customWidth="1"/>
    <col min="20" max="20" width="12" customWidth="1"/>
    <col min="22" max="24" width="11.42578125" hidden="1" customWidth="1"/>
    <col min="25" max="25" width="12.7109375" bestFit="1" customWidth="1"/>
    <col min="26" max="26" width="35.28515625" bestFit="1" customWidth="1"/>
    <col min="27" max="27" width="13" bestFit="1" customWidth="1"/>
    <col min="28" max="29" width="11.5703125" bestFit="1" customWidth="1"/>
    <col min="31" max="33" width="11.42578125" hidden="1" customWidth="1"/>
    <col min="35" max="35" width="16.7109375" bestFit="1" customWidth="1"/>
    <col min="40" max="42" width="11.42578125" hidden="1" customWidth="1"/>
    <col min="44" max="44" width="39" bestFit="1" customWidth="1"/>
  </cols>
  <sheetData>
    <row r="1" spans="1:48" ht="23.25" x14ac:dyDescent="0.35">
      <c r="A1" s="1"/>
      <c r="B1" s="1"/>
      <c r="C1" s="1"/>
      <c r="D1" s="63" t="s">
        <v>19</v>
      </c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</row>
    <row r="2" spans="1:48" ht="23.25" x14ac:dyDescent="0.35">
      <c r="A2" s="1"/>
      <c r="B2" s="1"/>
      <c r="C2" s="1"/>
      <c r="D2" s="15"/>
      <c r="E2" s="64" t="s">
        <v>20</v>
      </c>
      <c r="F2" s="64"/>
      <c r="G2" s="64"/>
      <c r="H2" s="64"/>
      <c r="I2" s="64"/>
      <c r="J2" s="64"/>
      <c r="K2" s="64"/>
      <c r="M2" s="65" t="s">
        <v>21</v>
      </c>
      <c r="N2" s="65"/>
      <c r="O2" s="65"/>
      <c r="P2" s="65"/>
      <c r="Q2" s="65"/>
      <c r="R2" s="65"/>
      <c r="S2" s="65"/>
      <c r="T2" s="65"/>
      <c r="Y2" s="67" t="s">
        <v>61</v>
      </c>
      <c r="Z2" s="67"/>
      <c r="AA2" s="67"/>
      <c r="AB2" s="67"/>
      <c r="AC2" s="67"/>
      <c r="AH2" s="66" t="s">
        <v>84</v>
      </c>
      <c r="AI2" s="66"/>
      <c r="AJ2" s="66"/>
      <c r="AK2" s="66"/>
      <c r="AL2" s="66"/>
      <c r="AQ2" s="59" t="s">
        <v>155</v>
      </c>
      <c r="AR2" s="59"/>
      <c r="AS2" s="59"/>
      <c r="AT2" s="59"/>
      <c r="AU2" s="59"/>
      <c r="AV2" s="59"/>
    </row>
    <row r="3" spans="1:48" ht="15.75" x14ac:dyDescent="0.25">
      <c r="A3" s="2" t="s">
        <v>2</v>
      </c>
      <c r="B3" s="2" t="s">
        <v>3</v>
      </c>
      <c r="C3" s="2" t="s">
        <v>4</v>
      </c>
      <c r="D3" s="50" t="s">
        <v>5</v>
      </c>
      <c r="E3" s="13" t="s">
        <v>22</v>
      </c>
      <c r="F3" s="13" t="s">
        <v>35</v>
      </c>
      <c r="G3" s="13" t="s">
        <v>12</v>
      </c>
      <c r="H3" s="13" t="s">
        <v>15</v>
      </c>
      <c r="I3" s="13" t="s">
        <v>16</v>
      </c>
      <c r="J3" s="13" t="s">
        <v>17</v>
      </c>
      <c r="K3" s="13" t="s">
        <v>18</v>
      </c>
      <c r="M3" s="14" t="s">
        <v>2</v>
      </c>
      <c r="N3" s="14" t="s">
        <v>3</v>
      </c>
      <c r="O3" s="14" t="s">
        <v>4</v>
      </c>
      <c r="P3" s="14" t="s">
        <v>23</v>
      </c>
      <c r="Q3" s="14" t="s">
        <v>24</v>
      </c>
      <c r="R3" s="14" t="s">
        <v>36</v>
      </c>
      <c r="S3" s="14" t="s">
        <v>37</v>
      </c>
      <c r="T3" s="14" t="s">
        <v>38</v>
      </c>
      <c r="V3" s="28" t="s">
        <v>50</v>
      </c>
      <c r="W3" s="29" t="s">
        <v>51</v>
      </c>
      <c r="X3" s="29" t="s">
        <v>52</v>
      </c>
      <c r="Y3" s="14" t="s">
        <v>23</v>
      </c>
      <c r="Z3" s="14" t="s">
        <v>62</v>
      </c>
      <c r="AA3" s="14" t="s">
        <v>70</v>
      </c>
      <c r="AB3" s="14" t="s">
        <v>60</v>
      </c>
      <c r="AC3" s="14" t="s">
        <v>130</v>
      </c>
      <c r="AE3" s="28" t="s">
        <v>50</v>
      </c>
      <c r="AF3" s="29" t="s">
        <v>51</v>
      </c>
      <c r="AG3" s="29" t="s">
        <v>52</v>
      </c>
      <c r="AH3" s="14" t="s">
        <v>23</v>
      </c>
      <c r="AI3" s="14" t="s">
        <v>62</v>
      </c>
      <c r="AJ3" s="14" t="s">
        <v>70</v>
      </c>
      <c r="AK3" s="14" t="s">
        <v>83</v>
      </c>
      <c r="AL3" s="14" t="s">
        <v>130</v>
      </c>
      <c r="AN3" t="s">
        <v>2</v>
      </c>
      <c r="AO3" t="s">
        <v>3</v>
      </c>
      <c r="AP3" t="s">
        <v>4</v>
      </c>
      <c r="AQ3" s="14" t="s">
        <v>23</v>
      </c>
      <c r="AR3" s="14" t="s">
        <v>62</v>
      </c>
      <c r="AS3" s="14" t="s">
        <v>70</v>
      </c>
      <c r="AT3" s="14" t="s">
        <v>126</v>
      </c>
      <c r="AU3" s="14" t="s">
        <v>36</v>
      </c>
      <c r="AV3" s="14" t="s">
        <v>130</v>
      </c>
    </row>
    <row r="4" spans="1:48" ht="15.75" x14ac:dyDescent="0.25">
      <c r="A4" s="5">
        <f>YEAR(VentaHuevo[[#This Row],[FECHA]])</f>
        <v>2018</v>
      </c>
      <c r="B4" s="5">
        <f>MONTH(VentaHuevo[[#This Row],[FECHA]])</f>
        <v>1</v>
      </c>
      <c r="C4" s="5">
        <f>WEEKNUM(VentaHuevo[[#This Row],[FECHA]],2)</f>
        <v>5</v>
      </c>
      <c r="D4" s="6">
        <v>43131</v>
      </c>
      <c r="E4" s="7" t="s">
        <v>25</v>
      </c>
      <c r="F4" s="7">
        <v>23933.089999999993</v>
      </c>
      <c r="G4" s="7">
        <v>350.43</v>
      </c>
      <c r="H4" s="7">
        <v>545350.46000000008</v>
      </c>
      <c r="I4" s="7">
        <v>336609.71599999996</v>
      </c>
      <c r="J4" s="7">
        <v>55</v>
      </c>
      <c r="K4" s="7">
        <v>4</v>
      </c>
      <c r="M4">
        <f>YEAR(RecoleccionHuevo[[#This Row],[Fecha]])</f>
        <v>2020</v>
      </c>
      <c r="N4">
        <f>MONTH(RecoleccionHuevo[[#This Row],[Fecha]])</f>
        <v>1</v>
      </c>
      <c r="O4">
        <f>WEEKNUM(RecoleccionHuevo[[#This Row],[Fecha]],2)</f>
        <v>1</v>
      </c>
      <c r="P4" s="25">
        <v>43831</v>
      </c>
      <c r="Q4" t="s">
        <v>26</v>
      </c>
      <c r="R4" s="7">
        <v>104760</v>
      </c>
      <c r="S4" s="7">
        <v>6619.74</v>
      </c>
      <c r="T4" s="7">
        <v>291</v>
      </c>
      <c r="V4">
        <f>YEAR(NH[[#This Row],[Fecha]])</f>
        <v>2018</v>
      </c>
      <c r="W4">
        <f>MONTH(NH[[#This Row],[Fecha]])</f>
        <v>5</v>
      </c>
      <c r="X4">
        <f>WEEKNUM(NH[[#This Row],[Fecha]],2)</f>
        <v>18</v>
      </c>
      <c r="Y4" s="6">
        <v>43221</v>
      </c>
      <c r="Z4" s="9" t="s">
        <v>63</v>
      </c>
      <c r="AA4" s="9" t="s">
        <v>72</v>
      </c>
      <c r="AB4" s="9">
        <v>11775</v>
      </c>
      <c r="AC4" s="9">
        <v>663293.10199999996</v>
      </c>
      <c r="AE4">
        <f>YEAR(MH[[#This Row],[Fecha]])</f>
        <v>1900</v>
      </c>
      <c r="AF4">
        <f>MONTH(MH[[#This Row],[Fecha]])</f>
        <v>1</v>
      </c>
      <c r="AG4">
        <f>WEEKNUM(MH[[#This Row],[Fecha]],2)</f>
        <v>1</v>
      </c>
      <c r="AH4" s="7"/>
      <c r="AI4" s="7"/>
      <c r="AJ4" s="7"/>
      <c r="AK4" s="7"/>
      <c r="AL4" s="7"/>
      <c r="AN4">
        <f>YEAR(FH[[#This Row],[Fecha]])</f>
        <v>2018</v>
      </c>
      <c r="AO4">
        <f>MONTH(FH[[#This Row],[Fecha]])</f>
        <v>1</v>
      </c>
      <c r="AP4">
        <f>WEEKNUM(FH[[#This Row],[Fecha]],2)</f>
        <v>1</v>
      </c>
      <c r="AQ4" s="25">
        <v>43101</v>
      </c>
      <c r="AR4" t="s">
        <v>131</v>
      </c>
      <c r="AS4" t="s">
        <v>72</v>
      </c>
      <c r="AT4" t="s">
        <v>128</v>
      </c>
      <c r="AU4">
        <v>10</v>
      </c>
      <c r="AV4">
        <v>43935.22</v>
      </c>
    </row>
    <row r="5" spans="1:48" ht="15.75" x14ac:dyDescent="0.25">
      <c r="A5" s="5">
        <f>YEAR(VentaHuevo[[#This Row],[FECHA]])</f>
        <v>2018</v>
      </c>
      <c r="B5" s="5">
        <f>MONTH(VentaHuevo[[#This Row],[FECHA]])</f>
        <v>1</v>
      </c>
      <c r="C5" s="5">
        <f>WEEKNUM(VentaHuevo[[#This Row],[FECHA]],2)</f>
        <v>5</v>
      </c>
      <c r="D5" s="6">
        <v>43131</v>
      </c>
      <c r="E5" s="7" t="s">
        <v>27</v>
      </c>
      <c r="F5" s="7">
        <v>131034.17000000004</v>
      </c>
      <c r="G5" s="7">
        <v>133.02000000000001</v>
      </c>
      <c r="H5" s="7">
        <v>3399829.8700000006</v>
      </c>
      <c r="I5" s="7">
        <v>1880680.317000001</v>
      </c>
      <c r="J5" s="7">
        <v>157</v>
      </c>
      <c r="K5" s="7">
        <v>1</v>
      </c>
      <c r="M5">
        <f>YEAR(RecoleccionHuevo[[#This Row],[Fecha]])</f>
        <v>2020</v>
      </c>
      <c r="N5">
        <f>MONTH(RecoleccionHuevo[[#This Row],[Fecha]])</f>
        <v>2</v>
      </c>
      <c r="O5">
        <f>WEEKNUM(RecoleccionHuevo[[#This Row],[Fecha]],2)</f>
        <v>5</v>
      </c>
      <c r="P5" s="25">
        <v>43862</v>
      </c>
      <c r="Q5" t="s">
        <v>26</v>
      </c>
      <c r="R5" s="7">
        <v>110880</v>
      </c>
      <c r="S5" s="7">
        <v>7181.1</v>
      </c>
      <c r="T5" s="7">
        <v>308</v>
      </c>
      <c r="V5">
        <f>YEAR(NH[[#This Row],[Fecha]])</f>
        <v>2018</v>
      </c>
      <c r="W5">
        <f>MONTH(NH[[#This Row],[Fecha]])</f>
        <v>6</v>
      </c>
      <c r="X5">
        <f>WEEKNUM(NH[[#This Row],[Fecha]],2)</f>
        <v>22</v>
      </c>
      <c r="Y5" s="6">
        <v>43252</v>
      </c>
      <c r="Z5" s="9" t="s">
        <v>63</v>
      </c>
      <c r="AA5" s="9" t="s">
        <v>72</v>
      </c>
      <c r="AB5" s="9">
        <v>15500</v>
      </c>
      <c r="AC5" s="9">
        <v>962689.5</v>
      </c>
      <c r="AN5">
        <f>YEAR(FH[[#This Row],[Fecha]])</f>
        <v>2018</v>
      </c>
      <c r="AO5">
        <f>MONTH(FH[[#This Row],[Fecha]])</f>
        <v>1</v>
      </c>
      <c r="AP5">
        <f>WEEKNUM(FH[[#This Row],[Fecha]],2)</f>
        <v>1</v>
      </c>
      <c r="AQ5" s="25">
        <v>43101</v>
      </c>
      <c r="AR5" t="s">
        <v>131</v>
      </c>
      <c r="AS5" t="s">
        <v>74</v>
      </c>
      <c r="AT5" t="s">
        <v>128</v>
      </c>
      <c r="AU5">
        <v>10</v>
      </c>
      <c r="AV5">
        <v>46467.25</v>
      </c>
    </row>
    <row r="6" spans="1:48" ht="15.75" x14ac:dyDescent="0.25">
      <c r="A6" s="5">
        <f>YEAR(VentaHuevo[[#This Row],[FECHA]])</f>
        <v>2018</v>
      </c>
      <c r="B6" s="5">
        <f>MONTH(VentaHuevo[[#This Row],[FECHA]])</f>
        <v>1</v>
      </c>
      <c r="C6" s="5">
        <f>WEEKNUM(VentaHuevo[[#This Row],[FECHA]],2)</f>
        <v>5</v>
      </c>
      <c r="D6" s="6">
        <v>43131</v>
      </c>
      <c r="E6" s="7" t="s">
        <v>29</v>
      </c>
      <c r="F6" s="7">
        <v>3005.2</v>
      </c>
      <c r="G6" s="7">
        <v>393</v>
      </c>
      <c r="H6" s="7">
        <v>68008.95</v>
      </c>
      <c r="I6" s="7">
        <v>42968.080999999998</v>
      </c>
      <c r="J6" s="7">
        <v>20</v>
      </c>
      <c r="K6" s="7">
        <v>1</v>
      </c>
      <c r="M6">
        <f>YEAR(RecoleccionHuevo[[#This Row],[Fecha]])</f>
        <v>2020</v>
      </c>
      <c r="N6">
        <f>MONTH(RecoleccionHuevo[[#This Row],[Fecha]])</f>
        <v>3</v>
      </c>
      <c r="O6">
        <f>WEEKNUM(RecoleccionHuevo[[#This Row],[Fecha]],2)</f>
        <v>9</v>
      </c>
      <c r="P6" s="25">
        <v>43891</v>
      </c>
      <c r="Q6" t="s">
        <v>26</v>
      </c>
      <c r="R6" s="7">
        <v>136800</v>
      </c>
      <c r="S6" s="7">
        <v>8831.48</v>
      </c>
      <c r="T6" s="7">
        <v>380</v>
      </c>
      <c r="V6">
        <f>YEAR(NH[[#This Row],[Fecha]])</f>
        <v>2018</v>
      </c>
      <c r="W6">
        <f>MONTH(NH[[#This Row],[Fecha]])</f>
        <v>10</v>
      </c>
      <c r="X6">
        <f>WEEKNUM(NH[[#This Row],[Fecha]],2)</f>
        <v>40</v>
      </c>
      <c r="Y6" s="6">
        <v>43374</v>
      </c>
      <c r="Z6" s="9" t="s">
        <v>63</v>
      </c>
      <c r="AA6" s="9" t="s">
        <v>73</v>
      </c>
      <c r="AB6" s="9">
        <v>15400</v>
      </c>
      <c r="AC6" s="9">
        <v>883260.84</v>
      </c>
      <c r="AN6">
        <f>YEAR(FH[[#This Row],[Fecha]])</f>
        <v>2018</v>
      </c>
      <c r="AO6">
        <f>MONTH(FH[[#This Row],[Fecha]])</f>
        <v>1</v>
      </c>
      <c r="AP6">
        <f>WEEKNUM(FH[[#This Row],[Fecha]],2)</f>
        <v>1</v>
      </c>
      <c r="AQ6" s="25">
        <v>43101</v>
      </c>
      <c r="AR6" t="s">
        <v>132</v>
      </c>
      <c r="AS6" t="s">
        <v>72</v>
      </c>
      <c r="AT6" t="s">
        <v>129</v>
      </c>
      <c r="AU6">
        <v>50</v>
      </c>
      <c r="AV6">
        <v>11488.03</v>
      </c>
    </row>
    <row r="7" spans="1:48" ht="15.75" x14ac:dyDescent="0.25">
      <c r="A7" s="5">
        <f>YEAR(VentaHuevo[[#This Row],[FECHA]])</f>
        <v>2018</v>
      </c>
      <c r="B7" s="5">
        <f>MONTH(VentaHuevo[[#This Row],[FECHA]])</f>
        <v>2</v>
      </c>
      <c r="C7" s="5">
        <f>WEEKNUM(VentaHuevo[[#This Row],[FECHA]],2)</f>
        <v>9</v>
      </c>
      <c r="D7" s="6">
        <v>43159</v>
      </c>
      <c r="E7" s="7" t="s">
        <v>25</v>
      </c>
      <c r="F7" s="7">
        <v>8496.92</v>
      </c>
      <c r="G7" s="7">
        <v>0</v>
      </c>
      <c r="H7" s="7">
        <v>203197.37000000002</v>
      </c>
      <c r="I7" s="7">
        <v>128653.18499999997</v>
      </c>
      <c r="J7" s="7">
        <v>34</v>
      </c>
      <c r="K7" s="7">
        <v>0</v>
      </c>
      <c r="M7">
        <f>YEAR(RecoleccionHuevo[[#This Row],[Fecha]])</f>
        <v>2020</v>
      </c>
      <c r="N7">
        <f>MONTH(RecoleccionHuevo[[#This Row],[Fecha]])</f>
        <v>4</v>
      </c>
      <c r="O7">
        <f>WEEKNUM(RecoleccionHuevo[[#This Row],[Fecha]],2)</f>
        <v>14</v>
      </c>
      <c r="P7" s="25">
        <v>43922</v>
      </c>
      <c r="Q7" t="s">
        <v>26</v>
      </c>
      <c r="R7" s="7">
        <v>112680</v>
      </c>
      <c r="S7" s="7">
        <v>7134.1600000000008</v>
      </c>
      <c r="T7" s="7">
        <v>313</v>
      </c>
      <c r="V7">
        <f>YEAR(NH[[#This Row],[Fecha]])</f>
        <v>2018</v>
      </c>
      <c r="W7">
        <f>MONTH(NH[[#This Row],[Fecha]])</f>
        <v>2</v>
      </c>
      <c r="X7">
        <f>WEEKNUM(NH[[#This Row],[Fecha]],2)</f>
        <v>5</v>
      </c>
      <c r="Y7" s="6">
        <v>43132</v>
      </c>
      <c r="Z7" s="9" t="s">
        <v>63</v>
      </c>
      <c r="AA7" s="9" t="s">
        <v>74</v>
      </c>
      <c r="AB7" s="9">
        <v>15600</v>
      </c>
      <c r="AC7" s="9">
        <v>762235.25</v>
      </c>
      <c r="AN7">
        <f>YEAR(FH[[#This Row],[Fecha]])</f>
        <v>2018</v>
      </c>
      <c r="AO7">
        <f>MONTH(FH[[#This Row],[Fecha]])</f>
        <v>2</v>
      </c>
      <c r="AP7">
        <f>WEEKNUM(FH[[#This Row],[Fecha]],2)</f>
        <v>5</v>
      </c>
      <c r="AQ7" s="25">
        <v>43132</v>
      </c>
      <c r="AR7" t="s">
        <v>132</v>
      </c>
      <c r="AS7" t="s">
        <v>72</v>
      </c>
      <c r="AT7" t="s">
        <v>129</v>
      </c>
      <c r="AU7">
        <v>40</v>
      </c>
      <c r="AV7">
        <v>11819.25</v>
      </c>
    </row>
    <row r="8" spans="1:48" ht="15.75" x14ac:dyDescent="0.25">
      <c r="A8" s="5">
        <f>YEAR(VentaHuevo[[#This Row],[FECHA]])</f>
        <v>2018</v>
      </c>
      <c r="B8" s="5">
        <f>MONTH(VentaHuevo[[#This Row],[FECHA]])</f>
        <v>2</v>
      </c>
      <c r="C8" s="5">
        <f>WEEKNUM(VentaHuevo[[#This Row],[FECHA]],2)</f>
        <v>9</v>
      </c>
      <c r="D8" s="6">
        <v>43159</v>
      </c>
      <c r="E8" s="7" t="s">
        <v>27</v>
      </c>
      <c r="F8" s="7">
        <v>96709.289999999979</v>
      </c>
      <c r="G8" s="7">
        <v>117.07</v>
      </c>
      <c r="H8" s="7">
        <v>2896120.7600000002</v>
      </c>
      <c r="I8" s="7">
        <v>1485530.1290000011</v>
      </c>
      <c r="J8" s="7">
        <v>128</v>
      </c>
      <c r="K8" s="7">
        <v>1</v>
      </c>
      <c r="M8">
        <f>YEAR(RecoleccionHuevo[[#This Row],[Fecha]])</f>
        <v>2020</v>
      </c>
      <c r="N8">
        <f>MONTH(RecoleccionHuevo[[#This Row],[Fecha]])</f>
        <v>5</v>
      </c>
      <c r="O8">
        <f>WEEKNUM(RecoleccionHuevo[[#This Row],[Fecha]],2)</f>
        <v>18</v>
      </c>
      <c r="P8" s="25">
        <v>43952</v>
      </c>
      <c r="Q8" t="s">
        <v>26</v>
      </c>
      <c r="R8" s="7">
        <v>107640</v>
      </c>
      <c r="S8" s="7">
        <v>6770.6100000000006</v>
      </c>
      <c r="T8" s="7">
        <v>299</v>
      </c>
      <c r="V8">
        <f>YEAR(NH[[#This Row],[Fecha]])</f>
        <v>2018</v>
      </c>
      <c r="W8">
        <f>MONTH(NH[[#This Row],[Fecha]])</f>
        <v>10</v>
      </c>
      <c r="X8">
        <f>WEEKNUM(NH[[#This Row],[Fecha]],2)</f>
        <v>40</v>
      </c>
      <c r="Y8" s="6">
        <v>43374</v>
      </c>
      <c r="Z8" s="9" t="s">
        <v>64</v>
      </c>
      <c r="AA8" s="9" t="s">
        <v>27</v>
      </c>
      <c r="AB8" s="9">
        <v>27.779999999999998</v>
      </c>
      <c r="AC8" s="9">
        <v>400.77199999999999</v>
      </c>
      <c r="AN8">
        <f>YEAR(FH[[#This Row],[Fecha]])</f>
        <v>2018</v>
      </c>
      <c r="AO8">
        <f>MONTH(FH[[#This Row],[Fecha]])</f>
        <v>3</v>
      </c>
      <c r="AP8">
        <f>WEEKNUM(FH[[#This Row],[Fecha]],2)</f>
        <v>9</v>
      </c>
      <c r="AQ8" s="25">
        <v>43160</v>
      </c>
      <c r="AR8" t="s">
        <v>132</v>
      </c>
      <c r="AS8" t="s">
        <v>72</v>
      </c>
      <c r="AT8" t="s">
        <v>129</v>
      </c>
      <c r="AU8">
        <v>32</v>
      </c>
      <c r="AV8">
        <v>8952.9699999999993</v>
      </c>
    </row>
    <row r="9" spans="1:48" ht="15.75" x14ac:dyDescent="0.25">
      <c r="A9" s="5">
        <f>YEAR(VentaHuevo[[#This Row],[FECHA]])</f>
        <v>2018</v>
      </c>
      <c r="B9" s="5">
        <f>MONTH(VentaHuevo[[#This Row],[FECHA]])</f>
        <v>2</v>
      </c>
      <c r="C9" s="5">
        <f>WEEKNUM(VentaHuevo[[#This Row],[FECHA]],2)</f>
        <v>9</v>
      </c>
      <c r="D9" s="6">
        <v>43159</v>
      </c>
      <c r="E9" s="7" t="s">
        <v>29</v>
      </c>
      <c r="F9" s="7">
        <v>3285.2900000000004</v>
      </c>
      <c r="G9" s="7">
        <v>0</v>
      </c>
      <c r="H9" s="7">
        <v>98432.749999999985</v>
      </c>
      <c r="I9" s="7">
        <v>58696.983</v>
      </c>
      <c r="J9" s="7">
        <v>19</v>
      </c>
      <c r="K9" s="7">
        <v>0</v>
      </c>
      <c r="M9">
        <f>YEAR(RecoleccionHuevo[[#This Row],[Fecha]])</f>
        <v>2020</v>
      </c>
      <c r="N9">
        <f>MONTH(RecoleccionHuevo[[#This Row],[Fecha]])</f>
        <v>6</v>
      </c>
      <c r="O9">
        <f>WEEKNUM(RecoleccionHuevo[[#This Row],[Fecha]],2)</f>
        <v>23</v>
      </c>
      <c r="P9" s="25">
        <v>43983</v>
      </c>
      <c r="Q9" t="s">
        <v>26</v>
      </c>
      <c r="R9" s="7">
        <v>114480</v>
      </c>
      <c r="S9" s="7">
        <v>7113.0899999999992</v>
      </c>
      <c r="T9" s="7">
        <v>318</v>
      </c>
      <c r="V9">
        <f>YEAR(NH[[#This Row],[Fecha]])</f>
        <v>2018</v>
      </c>
      <c r="W9">
        <f>MONTH(NH[[#This Row],[Fecha]])</f>
        <v>1</v>
      </c>
      <c r="X9">
        <f>WEEKNUM(NH[[#This Row],[Fecha]],2)</f>
        <v>1</v>
      </c>
      <c r="Y9" s="6">
        <v>43101</v>
      </c>
      <c r="Z9" s="9" t="s">
        <v>65</v>
      </c>
      <c r="AA9" s="9" t="s">
        <v>25</v>
      </c>
      <c r="AB9" s="9">
        <v>12996</v>
      </c>
      <c r="AC9" s="9">
        <v>1.2999999999999999E-2</v>
      </c>
      <c r="AN9">
        <f>YEAR(FH[[#This Row],[Fecha]])</f>
        <v>2018</v>
      </c>
      <c r="AO9">
        <f>MONTH(FH[[#This Row],[Fecha]])</f>
        <v>4</v>
      </c>
      <c r="AP9">
        <f>WEEKNUM(FH[[#This Row],[Fecha]],2)</f>
        <v>13</v>
      </c>
      <c r="AQ9" s="25">
        <v>43191</v>
      </c>
      <c r="AR9" t="s">
        <v>132</v>
      </c>
      <c r="AS9" t="s">
        <v>72</v>
      </c>
      <c r="AT9" t="s">
        <v>129</v>
      </c>
      <c r="AU9">
        <v>39</v>
      </c>
      <c r="AV9">
        <v>11873.98</v>
      </c>
    </row>
    <row r="10" spans="1:48" ht="15.75" x14ac:dyDescent="0.25">
      <c r="A10" s="5">
        <f>YEAR(VentaHuevo[[#This Row],[FECHA]])</f>
        <v>2018</v>
      </c>
      <c r="B10" s="5">
        <f>MONTH(VentaHuevo[[#This Row],[FECHA]])</f>
        <v>3</v>
      </c>
      <c r="C10" s="5">
        <f>WEEKNUM(VentaHuevo[[#This Row],[FECHA]],2)</f>
        <v>13</v>
      </c>
      <c r="D10" s="6">
        <v>43190</v>
      </c>
      <c r="E10" s="7" t="s">
        <v>25</v>
      </c>
      <c r="F10" s="7">
        <v>16839.490000000005</v>
      </c>
      <c r="G10" s="7">
        <v>0</v>
      </c>
      <c r="H10" s="7">
        <v>352999.7099999999</v>
      </c>
      <c r="I10" s="7">
        <v>284232.45199999999</v>
      </c>
      <c r="J10" s="7">
        <v>42</v>
      </c>
      <c r="K10" s="7">
        <v>0</v>
      </c>
      <c r="M10">
        <f>YEAR(RecoleccionHuevo[[#This Row],[Fecha]])</f>
        <v>2020</v>
      </c>
      <c r="N10">
        <f>MONTH(RecoleccionHuevo[[#This Row],[Fecha]])</f>
        <v>7</v>
      </c>
      <c r="O10">
        <f>WEEKNUM(RecoleccionHuevo[[#This Row],[Fecha]],2)</f>
        <v>27</v>
      </c>
      <c r="P10" s="25">
        <v>44013</v>
      </c>
      <c r="Q10" t="s">
        <v>26</v>
      </c>
      <c r="R10" s="7">
        <v>98280</v>
      </c>
      <c r="S10" s="7">
        <v>6079.54</v>
      </c>
      <c r="T10" s="7">
        <v>273</v>
      </c>
      <c r="V10">
        <f>YEAR(NH[[#This Row],[Fecha]])</f>
        <v>2018</v>
      </c>
      <c r="W10">
        <f>MONTH(NH[[#This Row],[Fecha]])</f>
        <v>5</v>
      </c>
      <c r="X10">
        <f>WEEKNUM(NH[[#This Row],[Fecha]],2)</f>
        <v>18</v>
      </c>
      <c r="Y10" s="6">
        <v>43221</v>
      </c>
      <c r="Z10" s="9" t="s">
        <v>65</v>
      </c>
      <c r="AA10" s="9" t="s">
        <v>25</v>
      </c>
      <c r="AB10" s="9">
        <v>10960</v>
      </c>
      <c r="AC10" s="9">
        <v>1.0999999999999999E-2</v>
      </c>
      <c r="AN10">
        <f>YEAR(FH[[#This Row],[Fecha]])</f>
        <v>2018</v>
      </c>
      <c r="AO10">
        <f>MONTH(FH[[#This Row],[Fecha]])</f>
        <v>6</v>
      </c>
      <c r="AP10">
        <f>WEEKNUM(FH[[#This Row],[Fecha]],2)</f>
        <v>22</v>
      </c>
      <c r="AQ10" s="25">
        <v>43252</v>
      </c>
      <c r="AR10" t="s">
        <v>132</v>
      </c>
      <c r="AS10" t="s">
        <v>72</v>
      </c>
      <c r="AT10" t="s">
        <v>129</v>
      </c>
      <c r="AU10">
        <v>10</v>
      </c>
      <c r="AV10">
        <v>4844.25</v>
      </c>
    </row>
    <row r="11" spans="1:48" ht="15.75" x14ac:dyDescent="0.25">
      <c r="A11" s="5">
        <f>YEAR(VentaHuevo[[#This Row],[FECHA]])</f>
        <v>2018</v>
      </c>
      <c r="B11" s="5">
        <f>MONTH(VentaHuevo[[#This Row],[FECHA]])</f>
        <v>3</v>
      </c>
      <c r="C11" s="5">
        <f>WEEKNUM(VentaHuevo[[#This Row],[FECHA]],2)</f>
        <v>13</v>
      </c>
      <c r="D11" s="6">
        <v>43190</v>
      </c>
      <c r="E11" s="7" t="s">
        <v>27</v>
      </c>
      <c r="F11" s="7">
        <v>126665.64999999994</v>
      </c>
      <c r="G11" s="7">
        <v>1556.74</v>
      </c>
      <c r="H11" s="7">
        <v>3218906.5399999991</v>
      </c>
      <c r="I11" s="7">
        <v>2128676.7209999994</v>
      </c>
      <c r="J11" s="7">
        <v>198</v>
      </c>
      <c r="K11" s="7">
        <v>3</v>
      </c>
      <c r="M11">
        <f>YEAR(RecoleccionHuevo[[#This Row],[Fecha]])</f>
        <v>2020</v>
      </c>
      <c r="N11">
        <f>MONTH(RecoleccionHuevo[[#This Row],[Fecha]])</f>
        <v>8</v>
      </c>
      <c r="O11">
        <f>WEEKNUM(RecoleccionHuevo[[#This Row],[Fecha]],2)</f>
        <v>31</v>
      </c>
      <c r="P11" s="25">
        <v>44044</v>
      </c>
      <c r="Q11" t="s">
        <v>26</v>
      </c>
      <c r="R11" s="7">
        <v>108000</v>
      </c>
      <c r="S11" s="7">
        <v>6644.53</v>
      </c>
      <c r="T11" s="7">
        <v>300</v>
      </c>
      <c r="V11">
        <f>YEAR(NH[[#This Row],[Fecha]])</f>
        <v>2018</v>
      </c>
      <c r="W11">
        <f>MONTH(NH[[#This Row],[Fecha]])</f>
        <v>9</v>
      </c>
      <c r="X11">
        <f>WEEKNUM(NH[[#This Row],[Fecha]],2)</f>
        <v>35</v>
      </c>
      <c r="Y11" s="6">
        <v>43344</v>
      </c>
      <c r="Z11" s="9" t="s">
        <v>65</v>
      </c>
      <c r="AA11" s="9" t="s">
        <v>25</v>
      </c>
      <c r="AB11" s="9">
        <v>12200</v>
      </c>
      <c r="AC11" s="9">
        <v>1.2E-2</v>
      </c>
      <c r="AN11">
        <f>YEAR(FH[[#This Row],[Fecha]])</f>
        <v>2018</v>
      </c>
      <c r="AO11">
        <f>MONTH(FH[[#This Row],[Fecha]])</f>
        <v>7</v>
      </c>
      <c r="AP11">
        <f>WEEKNUM(FH[[#This Row],[Fecha]],2)</f>
        <v>26</v>
      </c>
      <c r="AQ11" s="25">
        <v>43282</v>
      </c>
      <c r="AR11" t="s">
        <v>132</v>
      </c>
      <c r="AS11" t="s">
        <v>72</v>
      </c>
      <c r="AT11" t="s">
        <v>129</v>
      </c>
      <c r="AU11">
        <v>50</v>
      </c>
      <c r="AV11">
        <v>7995.1699999999992</v>
      </c>
    </row>
    <row r="12" spans="1:48" ht="15.75" x14ac:dyDescent="0.25">
      <c r="A12" s="5">
        <f>YEAR(VentaHuevo[[#This Row],[FECHA]])</f>
        <v>2018</v>
      </c>
      <c r="B12" s="5">
        <f>MONTH(VentaHuevo[[#This Row],[FECHA]])</f>
        <v>3</v>
      </c>
      <c r="C12" s="5">
        <f>WEEKNUM(VentaHuevo[[#This Row],[FECHA]],2)</f>
        <v>13</v>
      </c>
      <c r="D12" s="6">
        <v>43190</v>
      </c>
      <c r="E12" s="7" t="s">
        <v>29</v>
      </c>
      <c r="F12" s="7">
        <v>3071.9799999999996</v>
      </c>
      <c r="G12" s="7">
        <v>657.01</v>
      </c>
      <c r="H12" s="7">
        <v>64894.19000000001</v>
      </c>
      <c r="I12" s="7">
        <v>42275.93099999999</v>
      </c>
      <c r="J12" s="7">
        <v>20</v>
      </c>
      <c r="K12" s="7">
        <v>4</v>
      </c>
      <c r="M12">
        <f>YEAR(RecoleccionHuevo[[#This Row],[Fecha]])</f>
        <v>2020</v>
      </c>
      <c r="N12">
        <f>MONTH(RecoleccionHuevo[[#This Row],[Fecha]])</f>
        <v>9</v>
      </c>
      <c r="O12">
        <f>WEEKNUM(RecoleccionHuevo[[#This Row],[Fecha]],2)</f>
        <v>36</v>
      </c>
      <c r="P12" s="25">
        <v>44075</v>
      </c>
      <c r="Q12" t="s">
        <v>26</v>
      </c>
      <c r="R12" s="7">
        <v>80640</v>
      </c>
      <c r="S12" s="7">
        <v>5108.21</v>
      </c>
      <c r="T12" s="7">
        <v>224</v>
      </c>
      <c r="V12">
        <f>YEAR(NH[[#This Row],[Fecha]])</f>
        <v>2018</v>
      </c>
      <c r="W12">
        <f>MONTH(NH[[#This Row],[Fecha]])</f>
        <v>2</v>
      </c>
      <c r="X12">
        <f>WEEKNUM(NH[[#This Row],[Fecha]],2)</f>
        <v>5</v>
      </c>
      <c r="Y12" s="6">
        <v>43132</v>
      </c>
      <c r="Z12" s="9" t="s">
        <v>66</v>
      </c>
      <c r="AA12" s="9" t="s">
        <v>25</v>
      </c>
      <c r="AB12" s="9">
        <v>630</v>
      </c>
      <c r="AC12" s="9">
        <v>1E-3</v>
      </c>
      <c r="AN12">
        <f>YEAR(FH[[#This Row],[Fecha]])</f>
        <v>2018</v>
      </c>
      <c r="AO12">
        <f>MONTH(FH[[#This Row],[Fecha]])</f>
        <v>8</v>
      </c>
      <c r="AP12">
        <f>WEEKNUM(FH[[#This Row],[Fecha]],2)</f>
        <v>31</v>
      </c>
      <c r="AQ12" s="25">
        <v>43313</v>
      </c>
      <c r="AR12" t="s">
        <v>132</v>
      </c>
      <c r="AS12" t="s">
        <v>72</v>
      </c>
      <c r="AT12" t="s">
        <v>129</v>
      </c>
      <c r="AU12">
        <v>42</v>
      </c>
      <c r="AV12">
        <v>18454.669999999998</v>
      </c>
    </row>
    <row r="13" spans="1:48" ht="15.75" x14ac:dyDescent="0.25">
      <c r="A13" s="5">
        <f>YEAR(VentaHuevo[[#This Row],[FECHA]])</f>
        <v>2018</v>
      </c>
      <c r="B13" s="5">
        <f>MONTH(VentaHuevo[[#This Row],[FECHA]])</f>
        <v>4</v>
      </c>
      <c r="C13" s="5">
        <f>WEEKNUM(VentaHuevo[[#This Row],[FECHA]],2)</f>
        <v>18</v>
      </c>
      <c r="D13" s="6">
        <v>43220</v>
      </c>
      <c r="E13" s="7" t="s">
        <v>25</v>
      </c>
      <c r="F13" s="7">
        <v>12607.45</v>
      </c>
      <c r="G13" s="7">
        <v>195.8</v>
      </c>
      <c r="H13" s="7">
        <v>249497.22000000006</v>
      </c>
      <c r="I13" s="7">
        <v>182358.51399999997</v>
      </c>
      <c r="J13" s="7">
        <v>45</v>
      </c>
      <c r="K13" s="7">
        <v>2</v>
      </c>
      <c r="M13">
        <f>YEAR(RecoleccionHuevo[[#This Row],[Fecha]])</f>
        <v>2020</v>
      </c>
      <c r="N13">
        <f>MONTH(RecoleccionHuevo[[#This Row],[Fecha]])</f>
        <v>10</v>
      </c>
      <c r="O13">
        <f>WEEKNUM(RecoleccionHuevo[[#This Row],[Fecha]],2)</f>
        <v>40</v>
      </c>
      <c r="P13" s="25">
        <v>44105</v>
      </c>
      <c r="Q13" t="s">
        <v>26</v>
      </c>
      <c r="R13" s="7">
        <v>75960</v>
      </c>
      <c r="S13" s="7">
        <v>4868.33</v>
      </c>
      <c r="T13" s="7">
        <v>211</v>
      </c>
      <c r="V13">
        <f>YEAR(NH[[#This Row],[Fecha]])</f>
        <v>2018</v>
      </c>
      <c r="W13">
        <f>MONTH(NH[[#This Row],[Fecha]])</f>
        <v>4</v>
      </c>
      <c r="X13">
        <f>WEEKNUM(NH[[#This Row],[Fecha]],2)</f>
        <v>13</v>
      </c>
      <c r="Y13" s="6">
        <v>43191</v>
      </c>
      <c r="Z13" s="9" t="s">
        <v>67</v>
      </c>
      <c r="AA13" s="9" t="s">
        <v>25</v>
      </c>
      <c r="AB13" s="9">
        <v>50</v>
      </c>
      <c r="AC13" s="9">
        <v>0</v>
      </c>
      <c r="AN13">
        <f>YEAR(FH[[#This Row],[Fecha]])</f>
        <v>2018</v>
      </c>
      <c r="AO13">
        <f>MONTH(FH[[#This Row],[Fecha]])</f>
        <v>9</v>
      </c>
      <c r="AP13">
        <f>WEEKNUM(FH[[#This Row],[Fecha]],2)</f>
        <v>35</v>
      </c>
      <c r="AQ13" s="25">
        <v>43344</v>
      </c>
      <c r="AR13" t="s">
        <v>132</v>
      </c>
      <c r="AS13" t="s">
        <v>72</v>
      </c>
      <c r="AT13" t="s">
        <v>129</v>
      </c>
      <c r="AU13">
        <v>45</v>
      </c>
      <c r="AV13">
        <v>23349.41</v>
      </c>
    </row>
    <row r="14" spans="1:48" ht="15.75" x14ac:dyDescent="0.25">
      <c r="A14" s="5">
        <f>YEAR(VentaHuevo[[#This Row],[FECHA]])</f>
        <v>2018</v>
      </c>
      <c r="B14" s="5">
        <f>MONTH(VentaHuevo[[#This Row],[FECHA]])</f>
        <v>4</v>
      </c>
      <c r="C14" s="5">
        <f>WEEKNUM(VentaHuevo[[#This Row],[FECHA]],2)</f>
        <v>18</v>
      </c>
      <c r="D14" s="6">
        <v>43220</v>
      </c>
      <c r="E14" s="7" t="s">
        <v>27</v>
      </c>
      <c r="F14" s="7">
        <v>100740.32999999999</v>
      </c>
      <c r="G14" s="7">
        <v>535.48</v>
      </c>
      <c r="H14" s="7">
        <v>2270840.9500000007</v>
      </c>
      <c r="I14" s="7">
        <v>1561162.7949999992</v>
      </c>
      <c r="J14" s="7">
        <v>160</v>
      </c>
      <c r="K14" s="7">
        <v>2</v>
      </c>
      <c r="M14">
        <f>YEAR(RecoleccionHuevo[[#This Row],[Fecha]])</f>
        <v>2020</v>
      </c>
      <c r="N14">
        <f>MONTH(RecoleccionHuevo[[#This Row],[Fecha]])</f>
        <v>1</v>
      </c>
      <c r="O14">
        <f>WEEKNUM(RecoleccionHuevo[[#This Row],[Fecha]],2)</f>
        <v>1</v>
      </c>
      <c r="P14" s="25">
        <v>43831</v>
      </c>
      <c r="Q14" t="s">
        <v>28</v>
      </c>
      <c r="R14" s="7">
        <v>369000</v>
      </c>
      <c r="S14" s="7">
        <v>24279.8</v>
      </c>
      <c r="T14" s="7">
        <v>1025</v>
      </c>
      <c r="V14">
        <f>YEAR(NH[[#This Row],[Fecha]])</f>
        <v>2019</v>
      </c>
      <c r="W14">
        <f>MONTH(NH[[#This Row],[Fecha]])</f>
        <v>10</v>
      </c>
      <c r="X14">
        <f>WEEKNUM(NH[[#This Row],[Fecha]],2)</f>
        <v>40</v>
      </c>
      <c r="Y14" s="6">
        <v>43739</v>
      </c>
      <c r="Z14" s="9" t="s">
        <v>63</v>
      </c>
      <c r="AA14" s="9" t="s">
        <v>73</v>
      </c>
      <c r="AB14" s="9">
        <v>1</v>
      </c>
      <c r="AC14" s="9">
        <v>15228.64</v>
      </c>
      <c r="AN14">
        <f>YEAR(FH[[#This Row],[Fecha]])</f>
        <v>2018</v>
      </c>
      <c r="AO14">
        <f>MONTH(FH[[#This Row],[Fecha]])</f>
        <v>10</v>
      </c>
      <c r="AP14">
        <f>WEEKNUM(FH[[#This Row],[Fecha]],2)</f>
        <v>40</v>
      </c>
      <c r="AQ14" s="25">
        <v>43374</v>
      </c>
      <c r="AR14" t="s">
        <v>132</v>
      </c>
      <c r="AS14" t="s">
        <v>72</v>
      </c>
      <c r="AT14" t="s">
        <v>129</v>
      </c>
      <c r="AU14">
        <v>52</v>
      </c>
      <c r="AV14">
        <v>15050.25</v>
      </c>
    </row>
    <row r="15" spans="1:48" ht="15.75" x14ac:dyDescent="0.25">
      <c r="A15" s="5">
        <f>YEAR(VentaHuevo[[#This Row],[FECHA]])</f>
        <v>2018</v>
      </c>
      <c r="B15" s="5">
        <f>MONTH(VentaHuevo[[#This Row],[FECHA]])</f>
        <v>4</v>
      </c>
      <c r="C15" s="5">
        <f>WEEKNUM(VentaHuevo[[#This Row],[FECHA]],2)</f>
        <v>18</v>
      </c>
      <c r="D15" s="6">
        <v>43220</v>
      </c>
      <c r="E15" s="7" t="s">
        <v>29</v>
      </c>
      <c r="F15" s="7">
        <v>821.34999999999991</v>
      </c>
      <c r="G15" s="7">
        <v>303.27999999999997</v>
      </c>
      <c r="H15" s="7">
        <v>11908.619999999999</v>
      </c>
      <c r="I15" s="7">
        <v>47041.873</v>
      </c>
      <c r="J15" s="7">
        <v>9</v>
      </c>
      <c r="K15" s="7">
        <v>2</v>
      </c>
      <c r="M15">
        <f>YEAR(RecoleccionHuevo[[#This Row],[Fecha]])</f>
        <v>2020</v>
      </c>
      <c r="N15">
        <f>MONTH(RecoleccionHuevo[[#This Row],[Fecha]])</f>
        <v>2</v>
      </c>
      <c r="O15">
        <f>WEEKNUM(RecoleccionHuevo[[#This Row],[Fecha]],2)</f>
        <v>5</v>
      </c>
      <c r="P15" s="25">
        <v>43862</v>
      </c>
      <c r="Q15" t="s">
        <v>28</v>
      </c>
      <c r="R15" s="7">
        <v>313920</v>
      </c>
      <c r="S15" s="7">
        <v>20783.149999999998</v>
      </c>
      <c r="T15" s="7">
        <v>872</v>
      </c>
      <c r="V15">
        <f>YEAR(NH[[#This Row],[Fecha]])</f>
        <v>2019</v>
      </c>
      <c r="W15">
        <f>MONTH(NH[[#This Row],[Fecha]])</f>
        <v>6</v>
      </c>
      <c r="X15">
        <f>WEEKNUM(NH[[#This Row],[Fecha]],2)</f>
        <v>22</v>
      </c>
      <c r="Y15" s="6">
        <v>43617</v>
      </c>
      <c r="Z15" s="9" t="s">
        <v>63</v>
      </c>
      <c r="AA15" s="9" t="s">
        <v>75</v>
      </c>
      <c r="AB15" s="9">
        <v>15450</v>
      </c>
      <c r="AC15" s="9">
        <v>910777.5</v>
      </c>
      <c r="AN15">
        <f>YEAR(FH[[#This Row],[Fecha]])</f>
        <v>2018</v>
      </c>
      <c r="AO15">
        <f>MONTH(FH[[#This Row],[Fecha]])</f>
        <v>11</v>
      </c>
      <c r="AP15">
        <f>WEEKNUM(FH[[#This Row],[Fecha]],2)</f>
        <v>44</v>
      </c>
      <c r="AQ15" s="25">
        <v>43405</v>
      </c>
      <c r="AR15" t="s">
        <v>132</v>
      </c>
      <c r="AS15" t="s">
        <v>72</v>
      </c>
      <c r="AT15" t="s">
        <v>129</v>
      </c>
      <c r="AU15">
        <v>48</v>
      </c>
      <c r="AV15">
        <v>15407.68</v>
      </c>
    </row>
    <row r="16" spans="1:48" ht="15.75" x14ac:dyDescent="0.25">
      <c r="A16" s="5">
        <f>YEAR(VentaHuevo[[#This Row],[FECHA]])</f>
        <v>2018</v>
      </c>
      <c r="B16" s="5">
        <f>MONTH(VentaHuevo[[#This Row],[FECHA]])</f>
        <v>5</v>
      </c>
      <c r="C16" s="5">
        <f>WEEKNUM(VentaHuevo[[#This Row],[FECHA]],2)</f>
        <v>22</v>
      </c>
      <c r="D16" s="6">
        <v>43251</v>
      </c>
      <c r="E16" s="7" t="s">
        <v>25</v>
      </c>
      <c r="F16" s="7">
        <v>9107.7909999999993</v>
      </c>
      <c r="G16" s="7">
        <v>362.46099999999996</v>
      </c>
      <c r="H16" s="7">
        <v>135411.96999999997</v>
      </c>
      <c r="I16" s="7">
        <v>146280.22699999996</v>
      </c>
      <c r="J16" s="7">
        <v>43</v>
      </c>
      <c r="K16" s="7">
        <v>3</v>
      </c>
      <c r="M16">
        <f>YEAR(RecoleccionHuevo[[#This Row],[Fecha]])</f>
        <v>2020</v>
      </c>
      <c r="N16">
        <f>MONTH(RecoleccionHuevo[[#This Row],[Fecha]])</f>
        <v>3</v>
      </c>
      <c r="O16">
        <f>WEEKNUM(RecoleccionHuevo[[#This Row],[Fecha]],2)</f>
        <v>9</v>
      </c>
      <c r="P16" s="25">
        <v>43891</v>
      </c>
      <c r="Q16" t="s">
        <v>28</v>
      </c>
      <c r="R16" s="7">
        <v>346320</v>
      </c>
      <c r="S16" s="7">
        <v>22223.7</v>
      </c>
      <c r="T16" s="7">
        <v>962</v>
      </c>
      <c r="V16">
        <f>YEAR(NH[[#This Row],[Fecha]])</f>
        <v>2019</v>
      </c>
      <c r="W16">
        <f>MONTH(NH[[#This Row],[Fecha]])</f>
        <v>10</v>
      </c>
      <c r="X16">
        <f>WEEKNUM(NH[[#This Row],[Fecha]],2)</f>
        <v>40</v>
      </c>
      <c r="Y16" s="6">
        <v>43739</v>
      </c>
      <c r="Z16" s="9" t="s">
        <v>63</v>
      </c>
      <c r="AA16" s="9" t="s">
        <v>76</v>
      </c>
      <c r="AB16" s="9">
        <v>15300</v>
      </c>
      <c r="AC16" s="9">
        <v>957045.6</v>
      </c>
      <c r="AN16">
        <f>YEAR(FH[[#This Row],[Fecha]])</f>
        <v>2018</v>
      </c>
      <c r="AO16">
        <f>MONTH(FH[[#This Row],[Fecha]])</f>
        <v>12</v>
      </c>
      <c r="AP16">
        <f>WEEKNUM(FH[[#This Row],[Fecha]],2)</f>
        <v>48</v>
      </c>
      <c r="AQ16" s="25">
        <v>43435</v>
      </c>
      <c r="AR16" t="s">
        <v>132</v>
      </c>
      <c r="AS16" t="s">
        <v>72</v>
      </c>
      <c r="AT16" t="s">
        <v>129</v>
      </c>
      <c r="AU16">
        <v>58</v>
      </c>
      <c r="AV16">
        <v>22743.67</v>
      </c>
    </row>
    <row r="17" spans="1:48" ht="15.75" x14ac:dyDescent="0.25">
      <c r="A17" s="5">
        <f>YEAR(VentaHuevo[[#This Row],[FECHA]])</f>
        <v>2018</v>
      </c>
      <c r="B17" s="5">
        <f>MONTH(VentaHuevo[[#This Row],[FECHA]])</f>
        <v>5</v>
      </c>
      <c r="C17" s="5">
        <f>WEEKNUM(VentaHuevo[[#This Row],[FECHA]],2)</f>
        <v>22</v>
      </c>
      <c r="D17" s="6">
        <v>43251</v>
      </c>
      <c r="E17" s="7" t="s">
        <v>27</v>
      </c>
      <c r="F17" s="7">
        <v>109120.42000000003</v>
      </c>
      <c r="G17" s="7">
        <v>388.56</v>
      </c>
      <c r="H17" s="7">
        <v>1970823.8599999999</v>
      </c>
      <c r="I17" s="7">
        <v>1887987.9079999998</v>
      </c>
      <c r="J17" s="7">
        <v>174</v>
      </c>
      <c r="K17" s="7">
        <v>2</v>
      </c>
      <c r="M17">
        <f>YEAR(RecoleccionHuevo[[#This Row],[Fecha]])</f>
        <v>2020</v>
      </c>
      <c r="N17">
        <f>MONTH(RecoleccionHuevo[[#This Row],[Fecha]])</f>
        <v>4</v>
      </c>
      <c r="O17">
        <f>WEEKNUM(RecoleccionHuevo[[#This Row],[Fecha]],2)</f>
        <v>14</v>
      </c>
      <c r="P17" s="25">
        <v>43922</v>
      </c>
      <c r="Q17" t="s">
        <v>28</v>
      </c>
      <c r="R17" s="7">
        <v>322200</v>
      </c>
      <c r="S17" s="7">
        <v>20305.289999999994</v>
      </c>
      <c r="T17" s="7">
        <v>895</v>
      </c>
      <c r="V17">
        <f>YEAR(NH[[#This Row],[Fecha]])</f>
        <v>2019</v>
      </c>
      <c r="W17">
        <f>MONTH(NH[[#This Row],[Fecha]])</f>
        <v>8</v>
      </c>
      <c r="X17">
        <f>WEEKNUM(NH[[#This Row],[Fecha]],2)</f>
        <v>31</v>
      </c>
      <c r="Y17" s="6">
        <v>43678</v>
      </c>
      <c r="Z17" s="9" t="s">
        <v>63</v>
      </c>
      <c r="AA17" s="9" t="s">
        <v>77</v>
      </c>
      <c r="AB17" s="9">
        <v>1</v>
      </c>
      <c r="AC17" s="9">
        <v>61.51</v>
      </c>
      <c r="AN17">
        <f>YEAR(FH[[#This Row],[Fecha]])</f>
        <v>2019</v>
      </c>
      <c r="AO17">
        <f>MONTH(FH[[#This Row],[Fecha]])</f>
        <v>1</v>
      </c>
      <c r="AP17">
        <f>WEEKNUM(FH[[#This Row],[Fecha]],2)</f>
        <v>1</v>
      </c>
      <c r="AQ17" s="25">
        <v>43466</v>
      </c>
      <c r="AR17" t="s">
        <v>132</v>
      </c>
      <c r="AS17" t="s">
        <v>72</v>
      </c>
      <c r="AT17" t="s">
        <v>129</v>
      </c>
      <c r="AU17">
        <v>45</v>
      </c>
      <c r="AV17">
        <v>27349.390000000003</v>
      </c>
    </row>
    <row r="18" spans="1:48" ht="15.75" x14ac:dyDescent="0.25">
      <c r="A18" s="5">
        <f>YEAR(VentaHuevo[[#This Row],[FECHA]])</f>
        <v>2018</v>
      </c>
      <c r="B18" s="5">
        <f>MONTH(VentaHuevo[[#This Row],[FECHA]])</f>
        <v>5</v>
      </c>
      <c r="C18" s="5">
        <f>WEEKNUM(VentaHuevo[[#This Row],[FECHA]],2)</f>
        <v>22</v>
      </c>
      <c r="D18" s="6">
        <v>43251</v>
      </c>
      <c r="E18" s="7" t="s">
        <v>29</v>
      </c>
      <c r="F18" s="7">
        <v>3484.22</v>
      </c>
      <c r="G18" s="7">
        <v>46.39</v>
      </c>
      <c r="H18" s="7">
        <v>62416.210000000006</v>
      </c>
      <c r="I18" s="7">
        <v>66811.982000000004</v>
      </c>
      <c r="J18" s="7">
        <v>23</v>
      </c>
      <c r="K18" s="7">
        <v>1</v>
      </c>
      <c r="M18">
        <f>YEAR(RecoleccionHuevo[[#This Row],[Fecha]])</f>
        <v>2020</v>
      </c>
      <c r="N18">
        <f>MONTH(RecoleccionHuevo[[#This Row],[Fecha]])</f>
        <v>5</v>
      </c>
      <c r="O18">
        <f>WEEKNUM(RecoleccionHuevo[[#This Row],[Fecha]],2)</f>
        <v>18</v>
      </c>
      <c r="P18" s="25">
        <v>43952</v>
      </c>
      <c r="Q18" t="s">
        <v>28</v>
      </c>
      <c r="R18" s="7">
        <v>259920</v>
      </c>
      <c r="S18" s="7">
        <v>17088.46</v>
      </c>
      <c r="T18" s="7">
        <v>721</v>
      </c>
      <c r="V18">
        <f>YEAR(NH[[#This Row],[Fecha]])</f>
        <v>2019</v>
      </c>
      <c r="W18">
        <f>MONTH(NH[[#This Row],[Fecha]])</f>
        <v>4</v>
      </c>
      <c r="X18">
        <f>WEEKNUM(NH[[#This Row],[Fecha]],2)</f>
        <v>14</v>
      </c>
      <c r="Y18" s="6">
        <v>43556</v>
      </c>
      <c r="Z18" s="9" t="s">
        <v>63</v>
      </c>
      <c r="AA18" s="9" t="s">
        <v>78</v>
      </c>
      <c r="AB18" s="9">
        <v>5070</v>
      </c>
      <c r="AC18" s="9">
        <v>423882.42</v>
      </c>
      <c r="AN18">
        <f>YEAR(FH[[#This Row],[Fecha]])</f>
        <v>2019</v>
      </c>
      <c r="AO18">
        <f>MONTH(FH[[#This Row],[Fecha]])</f>
        <v>2</v>
      </c>
      <c r="AP18">
        <f>WEEKNUM(FH[[#This Row],[Fecha]],2)</f>
        <v>5</v>
      </c>
      <c r="AQ18" s="25">
        <v>43497</v>
      </c>
      <c r="AR18" t="s">
        <v>132</v>
      </c>
      <c r="AS18" t="s">
        <v>72</v>
      </c>
      <c r="AT18" t="s">
        <v>129</v>
      </c>
      <c r="AU18">
        <v>45</v>
      </c>
      <c r="AV18">
        <v>36015.54</v>
      </c>
    </row>
    <row r="19" spans="1:48" ht="15.75" x14ac:dyDescent="0.25">
      <c r="A19" s="5">
        <f>YEAR(VentaHuevo[[#This Row],[FECHA]])</f>
        <v>2018</v>
      </c>
      <c r="B19" s="5">
        <f>MONTH(VentaHuevo[[#This Row],[FECHA]])</f>
        <v>6</v>
      </c>
      <c r="C19" s="5">
        <f>WEEKNUM(VentaHuevo[[#This Row],[FECHA]],2)</f>
        <v>26</v>
      </c>
      <c r="D19" s="6">
        <v>43281</v>
      </c>
      <c r="E19" s="7" t="s">
        <v>25</v>
      </c>
      <c r="F19" s="7">
        <v>5922.7999999999993</v>
      </c>
      <c r="G19" s="7">
        <v>0</v>
      </c>
      <c r="H19" s="7">
        <v>71622.000000000015</v>
      </c>
      <c r="I19" s="7">
        <v>101559.849</v>
      </c>
      <c r="J19" s="7">
        <v>27</v>
      </c>
      <c r="K19" s="7">
        <v>0</v>
      </c>
      <c r="M19">
        <f>YEAR(RecoleccionHuevo[[#This Row],[Fecha]])</f>
        <v>2020</v>
      </c>
      <c r="N19">
        <f>MONTH(RecoleccionHuevo[[#This Row],[Fecha]])</f>
        <v>6</v>
      </c>
      <c r="O19">
        <f>WEEKNUM(RecoleccionHuevo[[#This Row],[Fecha]],2)</f>
        <v>23</v>
      </c>
      <c r="P19" s="25">
        <v>43983</v>
      </c>
      <c r="Q19" t="s">
        <v>28</v>
      </c>
      <c r="R19" s="7">
        <v>301320</v>
      </c>
      <c r="S19" s="7">
        <v>18683.87</v>
      </c>
      <c r="T19" s="7">
        <v>837</v>
      </c>
      <c r="V19">
        <f>YEAR(NH[[#This Row],[Fecha]])</f>
        <v>2019</v>
      </c>
      <c r="W19">
        <f>MONTH(NH[[#This Row],[Fecha]])</f>
        <v>2</v>
      </c>
      <c r="X19">
        <f>WEEKNUM(NH[[#This Row],[Fecha]],2)</f>
        <v>5</v>
      </c>
      <c r="Y19" s="6">
        <v>43497</v>
      </c>
      <c r="Z19" s="9" t="s">
        <v>65</v>
      </c>
      <c r="AA19" s="9" t="s">
        <v>25</v>
      </c>
      <c r="AB19" s="9">
        <v>3946</v>
      </c>
      <c r="AC19" s="9">
        <v>4.0000000000000001E-3</v>
      </c>
      <c r="AN19">
        <f>YEAR(FH[[#This Row],[Fecha]])</f>
        <v>2019</v>
      </c>
      <c r="AO19">
        <f>MONTH(FH[[#This Row],[Fecha]])</f>
        <v>3</v>
      </c>
      <c r="AP19">
        <f>WEEKNUM(FH[[#This Row],[Fecha]],2)</f>
        <v>9</v>
      </c>
      <c r="AQ19" s="25">
        <v>43525</v>
      </c>
      <c r="AR19" t="s">
        <v>132</v>
      </c>
      <c r="AS19" t="s">
        <v>72</v>
      </c>
      <c r="AT19" t="s">
        <v>129</v>
      </c>
      <c r="AU19">
        <v>45</v>
      </c>
      <c r="AV19">
        <v>39078.720000000001</v>
      </c>
    </row>
    <row r="20" spans="1:48" ht="15.75" x14ac:dyDescent="0.25">
      <c r="A20" s="5">
        <f>YEAR(VentaHuevo[[#This Row],[FECHA]])</f>
        <v>2018</v>
      </c>
      <c r="B20" s="5">
        <f>MONTH(VentaHuevo[[#This Row],[FECHA]])</f>
        <v>6</v>
      </c>
      <c r="C20" s="5">
        <f>WEEKNUM(VentaHuevo[[#This Row],[FECHA]],2)</f>
        <v>26</v>
      </c>
      <c r="D20" s="6">
        <v>43281</v>
      </c>
      <c r="E20" s="7" t="s">
        <v>27</v>
      </c>
      <c r="F20" s="7">
        <v>105230.39000000001</v>
      </c>
      <c r="G20" s="7">
        <v>767.25</v>
      </c>
      <c r="H20" s="7">
        <v>1719463.27</v>
      </c>
      <c r="I20" s="7">
        <v>1784726.2360000003</v>
      </c>
      <c r="J20" s="7">
        <v>154</v>
      </c>
      <c r="K20" s="7">
        <v>3</v>
      </c>
      <c r="M20">
        <f>YEAR(RecoleccionHuevo[[#This Row],[Fecha]])</f>
        <v>2020</v>
      </c>
      <c r="N20">
        <f>MONTH(RecoleccionHuevo[[#This Row],[Fecha]])</f>
        <v>7</v>
      </c>
      <c r="O20">
        <f>WEEKNUM(RecoleccionHuevo[[#This Row],[Fecha]],2)</f>
        <v>27</v>
      </c>
      <c r="P20" s="25">
        <v>44013</v>
      </c>
      <c r="Q20" t="s">
        <v>28</v>
      </c>
      <c r="R20" s="7">
        <v>123840</v>
      </c>
      <c r="S20" s="7">
        <v>9539.42</v>
      </c>
      <c r="T20" s="7">
        <v>341</v>
      </c>
      <c r="V20">
        <f>YEAR(NH[[#This Row],[Fecha]])</f>
        <v>2019</v>
      </c>
      <c r="W20">
        <f>MONTH(NH[[#This Row],[Fecha]])</f>
        <v>4</v>
      </c>
      <c r="X20">
        <f>WEEKNUM(NH[[#This Row],[Fecha]],2)</f>
        <v>14</v>
      </c>
      <c r="Y20" s="6">
        <v>43556</v>
      </c>
      <c r="Z20" s="9" t="s">
        <v>65</v>
      </c>
      <c r="AA20" s="9" t="s">
        <v>25</v>
      </c>
      <c r="AB20" s="9">
        <v>10920</v>
      </c>
      <c r="AC20" s="9">
        <v>1.0999999999999999E-2</v>
      </c>
      <c r="AN20">
        <f>YEAR(FH[[#This Row],[Fecha]])</f>
        <v>2019</v>
      </c>
      <c r="AO20">
        <f>MONTH(FH[[#This Row],[Fecha]])</f>
        <v>4</v>
      </c>
      <c r="AP20">
        <f>WEEKNUM(FH[[#This Row],[Fecha]],2)</f>
        <v>14</v>
      </c>
      <c r="AQ20" s="25">
        <v>43556</v>
      </c>
      <c r="AR20" t="s">
        <v>132</v>
      </c>
      <c r="AS20" t="s">
        <v>72</v>
      </c>
      <c r="AT20" t="s">
        <v>129</v>
      </c>
      <c r="AU20">
        <v>55</v>
      </c>
      <c r="AV20">
        <v>43057.54</v>
      </c>
    </row>
    <row r="21" spans="1:48" ht="15.75" x14ac:dyDescent="0.25">
      <c r="A21" s="5">
        <f>YEAR(VentaHuevo[[#This Row],[FECHA]])</f>
        <v>2018</v>
      </c>
      <c r="B21" s="5">
        <f>MONTH(VentaHuevo[[#This Row],[FECHA]])</f>
        <v>6</v>
      </c>
      <c r="C21" s="5">
        <f>WEEKNUM(VentaHuevo[[#This Row],[FECHA]],2)</f>
        <v>26</v>
      </c>
      <c r="D21" s="6">
        <v>43281</v>
      </c>
      <c r="E21" s="7" t="s">
        <v>29</v>
      </c>
      <c r="F21" s="7">
        <v>2864.33</v>
      </c>
      <c r="G21" s="7">
        <v>0</v>
      </c>
      <c r="H21" s="7">
        <v>42715.399999999994</v>
      </c>
      <c r="I21" s="7">
        <v>52546.059000000001</v>
      </c>
      <c r="J21" s="7">
        <v>16</v>
      </c>
      <c r="K21" s="7">
        <v>0</v>
      </c>
      <c r="M21">
        <f>YEAR(RecoleccionHuevo[[#This Row],[Fecha]])</f>
        <v>2020</v>
      </c>
      <c r="N21">
        <f>MONTH(RecoleccionHuevo[[#This Row],[Fecha]])</f>
        <v>8</v>
      </c>
      <c r="O21">
        <f>WEEKNUM(RecoleccionHuevo[[#This Row],[Fecha]],2)</f>
        <v>31</v>
      </c>
      <c r="P21" s="25">
        <v>44044</v>
      </c>
      <c r="Q21" t="s">
        <v>28</v>
      </c>
      <c r="R21" s="7">
        <v>6120</v>
      </c>
      <c r="S21" s="7">
        <v>771.40000000000009</v>
      </c>
      <c r="T21" s="7">
        <v>16</v>
      </c>
      <c r="V21">
        <f>YEAR(NH[[#This Row],[Fecha]])</f>
        <v>2019</v>
      </c>
      <c r="W21">
        <f>MONTH(NH[[#This Row],[Fecha]])</f>
        <v>8</v>
      </c>
      <c r="X21">
        <f>WEEKNUM(NH[[#This Row],[Fecha]],2)</f>
        <v>31</v>
      </c>
      <c r="Y21" s="6">
        <v>43678</v>
      </c>
      <c r="Z21" s="9" t="s">
        <v>65</v>
      </c>
      <c r="AA21" s="9" t="s">
        <v>25</v>
      </c>
      <c r="AB21" s="9">
        <v>10533</v>
      </c>
      <c r="AC21" s="9">
        <v>1.0999999999999999E-2</v>
      </c>
      <c r="AN21">
        <f>YEAR(FH[[#This Row],[Fecha]])</f>
        <v>2019</v>
      </c>
      <c r="AO21">
        <f>MONTH(FH[[#This Row],[Fecha]])</f>
        <v>5</v>
      </c>
      <c r="AP21">
        <f>WEEKNUM(FH[[#This Row],[Fecha]],2)</f>
        <v>18</v>
      </c>
      <c r="AQ21" s="25">
        <v>43586</v>
      </c>
      <c r="AR21" t="s">
        <v>132</v>
      </c>
      <c r="AS21" t="s">
        <v>72</v>
      </c>
      <c r="AT21" t="s">
        <v>129</v>
      </c>
      <c r="AU21">
        <v>43</v>
      </c>
      <c r="AV21">
        <v>31184.309999999998</v>
      </c>
    </row>
    <row r="22" spans="1:48" ht="15.75" x14ac:dyDescent="0.25">
      <c r="A22" s="5">
        <f>YEAR(VentaHuevo[[#This Row],[FECHA]])</f>
        <v>2018</v>
      </c>
      <c r="B22" s="5">
        <f>MONTH(VentaHuevo[[#This Row],[FECHA]])</f>
        <v>7</v>
      </c>
      <c r="C22" s="5">
        <f>WEEKNUM(VentaHuevo[[#This Row],[FECHA]],2)</f>
        <v>31</v>
      </c>
      <c r="D22" s="6">
        <v>43312</v>
      </c>
      <c r="E22" s="7" t="s">
        <v>25</v>
      </c>
      <c r="F22" s="7">
        <v>6899.9000000000005</v>
      </c>
      <c r="G22" s="7">
        <v>358.38</v>
      </c>
      <c r="H22" s="7">
        <v>82492.7</v>
      </c>
      <c r="I22" s="7">
        <v>102868.716</v>
      </c>
      <c r="J22" s="7">
        <v>25</v>
      </c>
      <c r="K22" s="7">
        <v>1</v>
      </c>
      <c r="M22">
        <f>YEAR(RecoleccionHuevo[[#This Row],[Fecha]])</f>
        <v>2020</v>
      </c>
      <c r="N22">
        <f>MONTH(RecoleccionHuevo[[#This Row],[Fecha]])</f>
        <v>9</v>
      </c>
      <c r="O22">
        <f>WEEKNUM(RecoleccionHuevo[[#This Row],[Fecha]],2)</f>
        <v>36</v>
      </c>
      <c r="P22" s="25">
        <v>44075</v>
      </c>
      <c r="Q22" t="s">
        <v>28</v>
      </c>
      <c r="R22" s="7">
        <v>326160</v>
      </c>
      <c r="S22" s="7">
        <v>17084.070000000003</v>
      </c>
      <c r="T22" s="7">
        <v>906</v>
      </c>
      <c r="V22">
        <f>YEAR(NH[[#This Row],[Fecha]])</f>
        <v>2019</v>
      </c>
      <c r="W22">
        <f>MONTH(NH[[#This Row],[Fecha]])</f>
        <v>11</v>
      </c>
      <c r="X22">
        <f>WEEKNUM(NH[[#This Row],[Fecha]],2)</f>
        <v>44</v>
      </c>
      <c r="Y22" s="6">
        <v>43770</v>
      </c>
      <c r="Z22" s="9" t="s">
        <v>65</v>
      </c>
      <c r="AA22" s="9" t="s">
        <v>25</v>
      </c>
      <c r="AB22" s="9">
        <v>16802</v>
      </c>
      <c r="AC22" s="9">
        <v>1.7000000000000001E-2</v>
      </c>
      <c r="AN22">
        <f>YEAR(FH[[#This Row],[Fecha]])</f>
        <v>2019</v>
      </c>
      <c r="AO22">
        <f>MONTH(FH[[#This Row],[Fecha]])</f>
        <v>6</v>
      </c>
      <c r="AP22">
        <f>WEEKNUM(FH[[#This Row],[Fecha]],2)</f>
        <v>22</v>
      </c>
      <c r="AQ22" s="25">
        <v>43617</v>
      </c>
      <c r="AR22" t="s">
        <v>132</v>
      </c>
      <c r="AS22" t="s">
        <v>72</v>
      </c>
      <c r="AT22" t="s">
        <v>129</v>
      </c>
      <c r="AU22">
        <v>38</v>
      </c>
      <c r="AV22">
        <v>30385.93</v>
      </c>
    </row>
    <row r="23" spans="1:48" ht="15.75" x14ac:dyDescent="0.25">
      <c r="A23" s="5">
        <f>YEAR(VentaHuevo[[#This Row],[FECHA]])</f>
        <v>2018</v>
      </c>
      <c r="B23" s="5">
        <f>MONTH(VentaHuevo[[#This Row],[FECHA]])</f>
        <v>7</v>
      </c>
      <c r="C23" s="5">
        <f>WEEKNUM(VentaHuevo[[#This Row],[FECHA]],2)</f>
        <v>31</v>
      </c>
      <c r="D23" s="6">
        <v>43312</v>
      </c>
      <c r="E23" s="7" t="s">
        <v>27</v>
      </c>
      <c r="F23" s="7">
        <v>136673.37999999998</v>
      </c>
      <c r="G23" s="7">
        <v>3406.23</v>
      </c>
      <c r="H23" s="7">
        <v>2197072.9899999979</v>
      </c>
      <c r="I23" s="7">
        <v>2247433.291999999</v>
      </c>
      <c r="J23" s="7">
        <v>233</v>
      </c>
      <c r="K23" s="7">
        <v>3</v>
      </c>
      <c r="M23">
        <f>YEAR(RecoleccionHuevo[[#This Row],[Fecha]])</f>
        <v>2020</v>
      </c>
      <c r="N23">
        <f>MONTH(RecoleccionHuevo[[#This Row],[Fecha]])</f>
        <v>10</v>
      </c>
      <c r="O23">
        <f>WEEKNUM(RecoleccionHuevo[[#This Row],[Fecha]],2)</f>
        <v>40</v>
      </c>
      <c r="P23" s="25">
        <v>44105</v>
      </c>
      <c r="Q23" t="s">
        <v>28</v>
      </c>
      <c r="R23" s="7">
        <v>429120</v>
      </c>
      <c r="S23" s="7">
        <v>24993.17</v>
      </c>
      <c r="T23" s="7">
        <v>1191</v>
      </c>
      <c r="V23">
        <f>YEAR(NH[[#This Row],[Fecha]])</f>
        <v>2020</v>
      </c>
      <c r="W23">
        <f>MONTH(NH[[#This Row],[Fecha]])</f>
        <v>8</v>
      </c>
      <c r="X23">
        <f>WEEKNUM(NH[[#This Row],[Fecha]],2)</f>
        <v>31</v>
      </c>
      <c r="Y23" s="6">
        <v>44044</v>
      </c>
      <c r="Z23" s="9" t="s">
        <v>63</v>
      </c>
      <c r="AA23" s="9" t="s">
        <v>72</v>
      </c>
      <c r="AB23" s="9">
        <v>14939</v>
      </c>
      <c r="AC23" s="9">
        <v>1008427.317</v>
      </c>
      <c r="AN23">
        <f>YEAR(FH[[#This Row],[Fecha]])</f>
        <v>2019</v>
      </c>
      <c r="AO23">
        <f>MONTH(FH[[#This Row],[Fecha]])</f>
        <v>7</v>
      </c>
      <c r="AP23">
        <f>WEEKNUM(FH[[#This Row],[Fecha]],2)</f>
        <v>27</v>
      </c>
      <c r="AQ23" s="25">
        <v>43647</v>
      </c>
      <c r="AR23" t="s">
        <v>132</v>
      </c>
      <c r="AS23" t="s">
        <v>72</v>
      </c>
      <c r="AT23" t="s">
        <v>129</v>
      </c>
      <c r="AU23">
        <v>30</v>
      </c>
      <c r="AV23">
        <v>10976.62</v>
      </c>
    </row>
    <row r="24" spans="1:48" ht="15.75" x14ac:dyDescent="0.25">
      <c r="A24" s="5">
        <f>YEAR(VentaHuevo[[#This Row],[FECHA]])</f>
        <v>2018</v>
      </c>
      <c r="B24" s="5">
        <f>MONTH(VentaHuevo[[#This Row],[FECHA]])</f>
        <v>7</v>
      </c>
      <c r="C24" s="5">
        <f>WEEKNUM(VentaHuevo[[#This Row],[FECHA]],2)</f>
        <v>31</v>
      </c>
      <c r="D24" s="6">
        <v>43312</v>
      </c>
      <c r="E24" s="7" t="s">
        <v>29</v>
      </c>
      <c r="F24" s="7">
        <v>2029.9499999999998</v>
      </c>
      <c r="G24" s="7">
        <v>0</v>
      </c>
      <c r="H24" s="7">
        <v>34903.740000000005</v>
      </c>
      <c r="I24" s="7">
        <v>30505.546000000002</v>
      </c>
      <c r="J24" s="7">
        <v>14</v>
      </c>
      <c r="K24" s="7">
        <v>0</v>
      </c>
      <c r="M24">
        <f>YEAR(RecoleccionHuevo[[#This Row],[Fecha]])</f>
        <v>2020</v>
      </c>
      <c r="N24">
        <f>MONTH(RecoleccionHuevo[[#This Row],[Fecha]])</f>
        <v>11</v>
      </c>
      <c r="O24">
        <f>WEEKNUM(RecoleccionHuevo[[#This Row],[Fecha]],2)</f>
        <v>44</v>
      </c>
      <c r="P24" s="25">
        <v>44136</v>
      </c>
      <c r="Q24" t="s">
        <v>28</v>
      </c>
      <c r="R24" s="7">
        <v>342720</v>
      </c>
      <c r="S24" s="7">
        <v>20520.280000000002</v>
      </c>
      <c r="T24" s="7">
        <v>950</v>
      </c>
      <c r="V24">
        <f>YEAR(NH[[#This Row],[Fecha]])</f>
        <v>2020</v>
      </c>
      <c r="W24">
        <f>MONTH(NH[[#This Row],[Fecha]])</f>
        <v>11</v>
      </c>
      <c r="X24">
        <f>WEEKNUM(NH[[#This Row],[Fecha]],2)</f>
        <v>44</v>
      </c>
      <c r="Y24" s="6">
        <v>44136</v>
      </c>
      <c r="Z24" s="9" t="s">
        <v>63</v>
      </c>
      <c r="AA24" s="9" t="s">
        <v>73</v>
      </c>
      <c r="AB24" s="9">
        <v>14655</v>
      </c>
      <c r="AC24" s="9">
        <v>946329.03899999999</v>
      </c>
      <c r="AN24">
        <f>YEAR(FH[[#This Row],[Fecha]])</f>
        <v>2019</v>
      </c>
      <c r="AO24">
        <f>MONTH(FH[[#This Row],[Fecha]])</f>
        <v>8</v>
      </c>
      <c r="AP24">
        <f>WEEKNUM(FH[[#This Row],[Fecha]],2)</f>
        <v>31</v>
      </c>
      <c r="AQ24" s="25">
        <v>43678</v>
      </c>
      <c r="AR24" t="s">
        <v>132</v>
      </c>
      <c r="AS24" t="s">
        <v>72</v>
      </c>
      <c r="AT24" t="s">
        <v>129</v>
      </c>
      <c r="AU24">
        <v>36</v>
      </c>
      <c r="AV24">
        <v>12376.96</v>
      </c>
    </row>
    <row r="25" spans="1:48" ht="15.75" x14ac:dyDescent="0.25">
      <c r="A25" s="5">
        <f>YEAR(VentaHuevo[[#This Row],[FECHA]])</f>
        <v>2018</v>
      </c>
      <c r="B25" s="5">
        <f>MONTH(VentaHuevo[[#This Row],[FECHA]])</f>
        <v>8</v>
      </c>
      <c r="C25" s="5">
        <f>WEEKNUM(VentaHuevo[[#This Row],[FECHA]],2)</f>
        <v>35</v>
      </c>
      <c r="D25" s="6">
        <v>43343</v>
      </c>
      <c r="E25" s="7" t="s">
        <v>25</v>
      </c>
      <c r="F25" s="7">
        <v>11711.930000000004</v>
      </c>
      <c r="G25" s="7">
        <v>2440.0700000000002</v>
      </c>
      <c r="H25" s="7">
        <v>120234.40000000001</v>
      </c>
      <c r="I25" s="7">
        <v>154604.66299999997</v>
      </c>
      <c r="J25" s="7">
        <v>43</v>
      </c>
      <c r="K25" s="7">
        <v>10</v>
      </c>
      <c r="M25">
        <f>YEAR(RecoleccionHuevo[[#This Row],[Fecha]])</f>
        <v>2020</v>
      </c>
      <c r="N25">
        <f>MONTH(RecoleccionHuevo[[#This Row],[Fecha]])</f>
        <v>12</v>
      </c>
      <c r="O25">
        <f>WEEKNUM(RecoleccionHuevo[[#This Row],[Fecha]],2)</f>
        <v>49</v>
      </c>
      <c r="P25" s="25">
        <v>44166</v>
      </c>
      <c r="Q25" t="s">
        <v>28</v>
      </c>
      <c r="R25" s="7">
        <v>511920</v>
      </c>
      <c r="S25" s="7">
        <v>31364.36</v>
      </c>
      <c r="T25" s="7">
        <v>1422</v>
      </c>
      <c r="V25">
        <f>YEAR(NH[[#This Row],[Fecha]])</f>
        <v>2020</v>
      </c>
      <c r="W25">
        <f>MONTH(NH[[#This Row],[Fecha]])</f>
        <v>5</v>
      </c>
      <c r="X25">
        <f>WEEKNUM(NH[[#This Row],[Fecha]],2)</f>
        <v>18</v>
      </c>
      <c r="Y25" s="6">
        <v>43952</v>
      </c>
      <c r="Z25" s="9" t="s">
        <v>63</v>
      </c>
      <c r="AA25" s="9" t="s">
        <v>75</v>
      </c>
      <c r="AB25" s="9">
        <v>1</v>
      </c>
      <c r="AC25" s="9">
        <v>0</v>
      </c>
      <c r="AN25">
        <f>YEAR(FH[[#This Row],[Fecha]])</f>
        <v>2019</v>
      </c>
      <c r="AO25">
        <f>MONTH(FH[[#This Row],[Fecha]])</f>
        <v>9</v>
      </c>
      <c r="AP25">
        <f>WEEKNUM(FH[[#This Row],[Fecha]],2)</f>
        <v>35</v>
      </c>
      <c r="AQ25" s="25">
        <v>43709</v>
      </c>
      <c r="AR25" t="s">
        <v>132</v>
      </c>
      <c r="AS25" t="s">
        <v>72</v>
      </c>
      <c r="AT25" t="s">
        <v>129</v>
      </c>
      <c r="AU25">
        <v>39</v>
      </c>
      <c r="AV25">
        <v>11415.7</v>
      </c>
    </row>
    <row r="26" spans="1:48" ht="15.75" x14ac:dyDescent="0.25">
      <c r="A26" s="5">
        <f>YEAR(VentaHuevo[[#This Row],[FECHA]])</f>
        <v>2018</v>
      </c>
      <c r="B26" s="5">
        <f>MONTH(VentaHuevo[[#This Row],[FECHA]])</f>
        <v>8</v>
      </c>
      <c r="C26" s="5">
        <f>WEEKNUM(VentaHuevo[[#This Row],[FECHA]],2)</f>
        <v>35</v>
      </c>
      <c r="D26" s="6">
        <v>43343</v>
      </c>
      <c r="E26" s="7" t="s">
        <v>27</v>
      </c>
      <c r="F26" s="7">
        <v>120231.29999999996</v>
      </c>
      <c r="G26" s="7">
        <v>1218.54</v>
      </c>
      <c r="H26" s="7">
        <v>2206388.879999999</v>
      </c>
      <c r="I26" s="7">
        <v>2009112.7719999999</v>
      </c>
      <c r="J26" s="7">
        <v>164</v>
      </c>
      <c r="K26" s="7">
        <v>1</v>
      </c>
      <c r="M26">
        <f>YEAR(RecoleccionHuevo[[#This Row],[Fecha]])</f>
        <v>2020</v>
      </c>
      <c r="N26">
        <f>MONTH(RecoleccionHuevo[[#This Row],[Fecha]])</f>
        <v>1</v>
      </c>
      <c r="O26">
        <f>WEEKNUM(RecoleccionHuevo[[#This Row],[Fecha]],2)</f>
        <v>1</v>
      </c>
      <c r="P26" s="25">
        <v>43831</v>
      </c>
      <c r="Q26" t="s">
        <v>30</v>
      </c>
      <c r="R26" s="7">
        <v>341640</v>
      </c>
      <c r="S26" s="7">
        <v>23133.100000000002</v>
      </c>
      <c r="T26" s="7">
        <v>949</v>
      </c>
      <c r="V26">
        <f>YEAR(NH[[#This Row],[Fecha]])</f>
        <v>2020</v>
      </c>
      <c r="W26">
        <f>MONTH(NH[[#This Row],[Fecha]])</f>
        <v>1</v>
      </c>
      <c r="X26">
        <f>WEEKNUM(NH[[#This Row],[Fecha]],2)</f>
        <v>1</v>
      </c>
      <c r="Y26" s="6">
        <v>43831</v>
      </c>
      <c r="Z26" s="9" t="s">
        <v>63</v>
      </c>
      <c r="AA26" s="9" t="s">
        <v>77</v>
      </c>
      <c r="AB26" s="9">
        <v>14830</v>
      </c>
      <c r="AC26" s="9">
        <v>976221.82499999995</v>
      </c>
      <c r="AN26">
        <f>YEAR(FH[[#This Row],[Fecha]])</f>
        <v>2019</v>
      </c>
      <c r="AO26">
        <f>MONTH(FH[[#This Row],[Fecha]])</f>
        <v>10</v>
      </c>
      <c r="AP26">
        <f>WEEKNUM(FH[[#This Row],[Fecha]],2)</f>
        <v>40</v>
      </c>
      <c r="AQ26" s="25">
        <v>43739</v>
      </c>
      <c r="AR26" t="s">
        <v>132</v>
      </c>
      <c r="AS26" t="s">
        <v>72</v>
      </c>
      <c r="AT26" t="s">
        <v>129</v>
      </c>
      <c r="AU26">
        <v>51</v>
      </c>
      <c r="AV26">
        <v>17311.89</v>
      </c>
    </row>
    <row r="27" spans="1:48" ht="15.75" x14ac:dyDescent="0.25">
      <c r="A27" s="5">
        <f>YEAR(VentaHuevo[[#This Row],[FECHA]])</f>
        <v>2018</v>
      </c>
      <c r="B27" s="5">
        <f>MONTH(VentaHuevo[[#This Row],[FECHA]])</f>
        <v>8</v>
      </c>
      <c r="C27" s="5">
        <f>WEEKNUM(VentaHuevo[[#This Row],[FECHA]],2)</f>
        <v>35</v>
      </c>
      <c r="D27" s="6">
        <v>43343</v>
      </c>
      <c r="E27" s="7" t="s">
        <v>29</v>
      </c>
      <c r="F27" s="7">
        <v>4449.2300000000005</v>
      </c>
      <c r="G27" s="7">
        <v>140.49</v>
      </c>
      <c r="H27" s="7">
        <v>73218.36</v>
      </c>
      <c r="I27" s="7">
        <v>73047.03899999999</v>
      </c>
      <c r="J27" s="7">
        <v>28</v>
      </c>
      <c r="K27" s="7">
        <v>2</v>
      </c>
      <c r="M27">
        <f>YEAR(RecoleccionHuevo[[#This Row],[Fecha]])</f>
        <v>2020</v>
      </c>
      <c r="N27">
        <f>MONTH(RecoleccionHuevo[[#This Row],[Fecha]])</f>
        <v>2</v>
      </c>
      <c r="O27">
        <f>WEEKNUM(RecoleccionHuevo[[#This Row],[Fecha]],2)</f>
        <v>5</v>
      </c>
      <c r="P27" s="25">
        <v>43862</v>
      </c>
      <c r="Q27" t="s">
        <v>30</v>
      </c>
      <c r="R27" s="7">
        <v>295560</v>
      </c>
      <c r="S27" s="7">
        <v>19979.249999999996</v>
      </c>
      <c r="T27" s="7">
        <v>821</v>
      </c>
      <c r="V27">
        <f>YEAR(NH[[#This Row],[Fecha]])</f>
        <v>2020</v>
      </c>
      <c r="W27">
        <f>MONTH(NH[[#This Row],[Fecha]])</f>
        <v>3</v>
      </c>
      <c r="X27">
        <f>WEEKNUM(NH[[#This Row],[Fecha]],2)</f>
        <v>9</v>
      </c>
      <c r="Y27" s="6">
        <v>43891</v>
      </c>
      <c r="Z27" s="9" t="s">
        <v>63</v>
      </c>
      <c r="AA27" s="9" t="s">
        <v>74</v>
      </c>
      <c r="AB27" s="9">
        <v>14688</v>
      </c>
      <c r="AC27" s="9">
        <v>915951.02399999998</v>
      </c>
      <c r="AN27">
        <f>YEAR(FH[[#This Row],[Fecha]])</f>
        <v>2019</v>
      </c>
      <c r="AO27">
        <f>MONTH(FH[[#This Row],[Fecha]])</f>
        <v>11</v>
      </c>
      <c r="AP27">
        <f>WEEKNUM(FH[[#This Row],[Fecha]],2)</f>
        <v>44</v>
      </c>
      <c r="AQ27" s="25">
        <v>43770</v>
      </c>
      <c r="AR27" t="s">
        <v>132</v>
      </c>
      <c r="AS27" t="s">
        <v>72</v>
      </c>
      <c r="AT27" t="s">
        <v>129</v>
      </c>
      <c r="AU27">
        <v>42</v>
      </c>
      <c r="AV27">
        <v>12408.510000000002</v>
      </c>
    </row>
    <row r="28" spans="1:48" ht="15.75" x14ac:dyDescent="0.25">
      <c r="A28" s="5">
        <f>YEAR(VentaHuevo[[#This Row],[FECHA]])</f>
        <v>2018</v>
      </c>
      <c r="B28" s="5">
        <f>MONTH(VentaHuevo[[#This Row],[FECHA]])</f>
        <v>9</v>
      </c>
      <c r="C28" s="5">
        <f>WEEKNUM(VentaHuevo[[#This Row],[FECHA]],2)</f>
        <v>39</v>
      </c>
      <c r="D28" s="6">
        <v>43373</v>
      </c>
      <c r="E28" s="7" t="s">
        <v>25</v>
      </c>
      <c r="F28" s="7">
        <v>3794.079999999999</v>
      </c>
      <c r="G28" s="7">
        <v>0</v>
      </c>
      <c r="H28" s="7">
        <v>38225.639999999992</v>
      </c>
      <c r="I28" s="7">
        <v>71003.788</v>
      </c>
      <c r="J28" s="7">
        <v>21</v>
      </c>
      <c r="K28" s="7">
        <v>0</v>
      </c>
      <c r="M28">
        <f>YEAR(RecoleccionHuevo[[#This Row],[Fecha]])</f>
        <v>2020</v>
      </c>
      <c r="N28">
        <f>MONTH(RecoleccionHuevo[[#This Row],[Fecha]])</f>
        <v>3</v>
      </c>
      <c r="O28">
        <f>WEEKNUM(RecoleccionHuevo[[#This Row],[Fecha]],2)</f>
        <v>9</v>
      </c>
      <c r="P28" s="25">
        <v>43891</v>
      </c>
      <c r="Q28" t="s">
        <v>30</v>
      </c>
      <c r="R28" s="7">
        <v>324000</v>
      </c>
      <c r="S28" s="7">
        <v>20991.500000000004</v>
      </c>
      <c r="T28" s="7">
        <v>900</v>
      </c>
      <c r="V28">
        <f>YEAR(NH[[#This Row],[Fecha]])</f>
        <v>2020</v>
      </c>
      <c r="W28">
        <f>MONTH(NH[[#This Row],[Fecha]])</f>
        <v>9</v>
      </c>
      <c r="X28">
        <f>WEEKNUM(NH[[#This Row],[Fecha]],2)</f>
        <v>36</v>
      </c>
      <c r="Y28" s="6">
        <v>44075</v>
      </c>
      <c r="Z28" s="9" t="s">
        <v>64</v>
      </c>
      <c r="AA28" s="9" t="s">
        <v>25</v>
      </c>
      <c r="AB28" s="9">
        <v>1935.5350000000001</v>
      </c>
      <c r="AC28" s="9">
        <v>2E-3</v>
      </c>
      <c r="AN28">
        <f>YEAR(FH[[#This Row],[Fecha]])</f>
        <v>2019</v>
      </c>
      <c r="AO28">
        <f>MONTH(FH[[#This Row],[Fecha]])</f>
        <v>12</v>
      </c>
      <c r="AP28">
        <f>WEEKNUM(FH[[#This Row],[Fecha]],2)</f>
        <v>48</v>
      </c>
      <c r="AQ28" s="25">
        <v>43800</v>
      </c>
      <c r="AR28" t="s">
        <v>132</v>
      </c>
      <c r="AS28" t="s">
        <v>72</v>
      </c>
      <c r="AT28" t="s">
        <v>129</v>
      </c>
      <c r="AU28">
        <v>39</v>
      </c>
      <c r="AV28">
        <v>5438.47</v>
      </c>
    </row>
    <row r="29" spans="1:48" ht="15.75" x14ac:dyDescent="0.25">
      <c r="A29" s="5">
        <f>YEAR(VentaHuevo[[#This Row],[FECHA]])</f>
        <v>2018</v>
      </c>
      <c r="B29" s="5">
        <f>MONTH(VentaHuevo[[#This Row],[FECHA]])</f>
        <v>9</v>
      </c>
      <c r="C29" s="5">
        <f>WEEKNUM(VentaHuevo[[#This Row],[FECHA]],2)</f>
        <v>39</v>
      </c>
      <c r="D29" s="6">
        <v>43373</v>
      </c>
      <c r="E29" s="7" t="s">
        <v>27</v>
      </c>
      <c r="F29" s="7">
        <v>107695.03999999998</v>
      </c>
      <c r="G29" s="7">
        <v>300.45999999999998</v>
      </c>
      <c r="H29" s="7">
        <v>1982437.0800000003</v>
      </c>
      <c r="I29" s="7">
        <v>1935251.7289999998</v>
      </c>
      <c r="J29" s="7">
        <v>143</v>
      </c>
      <c r="K29" s="7">
        <v>1</v>
      </c>
      <c r="M29">
        <f>YEAR(RecoleccionHuevo[[#This Row],[Fecha]])</f>
        <v>2020</v>
      </c>
      <c r="N29">
        <f>MONTH(RecoleccionHuevo[[#This Row],[Fecha]])</f>
        <v>4</v>
      </c>
      <c r="O29">
        <f>WEEKNUM(RecoleccionHuevo[[#This Row],[Fecha]],2)</f>
        <v>14</v>
      </c>
      <c r="P29" s="25">
        <v>43922</v>
      </c>
      <c r="Q29" t="s">
        <v>30</v>
      </c>
      <c r="R29" s="7">
        <v>324000</v>
      </c>
      <c r="S29" s="7">
        <v>20642.659999999996</v>
      </c>
      <c r="T29" s="7">
        <v>900</v>
      </c>
      <c r="V29">
        <f>YEAR(NH[[#This Row],[Fecha]])</f>
        <v>2020</v>
      </c>
      <c r="W29">
        <f>MONTH(NH[[#This Row],[Fecha]])</f>
        <v>3</v>
      </c>
      <c r="X29">
        <f>WEEKNUM(NH[[#This Row],[Fecha]],2)</f>
        <v>9</v>
      </c>
      <c r="Y29" s="6">
        <v>43891</v>
      </c>
      <c r="Z29" s="9" t="s">
        <v>65</v>
      </c>
      <c r="AA29" s="9" t="s">
        <v>25</v>
      </c>
      <c r="AB29" s="9">
        <v>11825</v>
      </c>
      <c r="AC29" s="9">
        <v>1.2E-2</v>
      </c>
      <c r="AN29">
        <f>YEAR(FH[[#This Row],[Fecha]])</f>
        <v>2020</v>
      </c>
      <c r="AO29">
        <f>MONTH(FH[[#This Row],[Fecha]])</f>
        <v>1</v>
      </c>
      <c r="AP29">
        <f>WEEKNUM(FH[[#This Row],[Fecha]],2)</f>
        <v>1</v>
      </c>
      <c r="AQ29" s="25">
        <v>43831</v>
      </c>
      <c r="AR29" t="s">
        <v>132</v>
      </c>
      <c r="AS29" t="s">
        <v>72</v>
      </c>
      <c r="AT29" t="s">
        <v>129</v>
      </c>
      <c r="AU29">
        <v>48</v>
      </c>
      <c r="AV29">
        <v>5342.35</v>
      </c>
    </row>
    <row r="30" spans="1:48" ht="15.75" x14ac:dyDescent="0.25">
      <c r="A30" s="5">
        <f>YEAR(VentaHuevo[[#This Row],[FECHA]])</f>
        <v>2018</v>
      </c>
      <c r="B30" s="5">
        <f>MONTH(VentaHuevo[[#This Row],[FECHA]])</f>
        <v>9</v>
      </c>
      <c r="C30" s="5">
        <f>WEEKNUM(VentaHuevo[[#This Row],[FECHA]],2)</f>
        <v>39</v>
      </c>
      <c r="D30" s="6">
        <v>43373</v>
      </c>
      <c r="E30" s="7" t="s">
        <v>29</v>
      </c>
      <c r="F30" s="7">
        <v>2806.14</v>
      </c>
      <c r="G30" s="7">
        <v>0</v>
      </c>
      <c r="H30" s="7">
        <v>52769.86</v>
      </c>
      <c r="I30" s="7">
        <v>48637.109000000004</v>
      </c>
      <c r="J30" s="7">
        <v>17</v>
      </c>
      <c r="K30" s="7">
        <v>0</v>
      </c>
      <c r="M30">
        <f>YEAR(RecoleccionHuevo[[#This Row],[Fecha]])</f>
        <v>2020</v>
      </c>
      <c r="N30">
        <f>MONTH(RecoleccionHuevo[[#This Row],[Fecha]])</f>
        <v>5</v>
      </c>
      <c r="O30">
        <f>WEEKNUM(RecoleccionHuevo[[#This Row],[Fecha]],2)</f>
        <v>18</v>
      </c>
      <c r="P30" s="25">
        <v>43952</v>
      </c>
      <c r="Q30" t="s">
        <v>30</v>
      </c>
      <c r="R30" s="7">
        <v>269280</v>
      </c>
      <c r="S30" s="7">
        <v>16997.25</v>
      </c>
      <c r="T30" s="7">
        <v>748</v>
      </c>
      <c r="V30">
        <f>YEAR(NH[[#This Row],[Fecha]])</f>
        <v>2020</v>
      </c>
      <c r="W30">
        <f>MONTH(NH[[#This Row],[Fecha]])</f>
        <v>7</v>
      </c>
      <c r="X30">
        <f>WEEKNUM(NH[[#This Row],[Fecha]],2)</f>
        <v>27</v>
      </c>
      <c r="Y30" s="6">
        <v>44013</v>
      </c>
      <c r="Z30" s="9" t="s">
        <v>65</v>
      </c>
      <c r="AA30" s="9" t="s">
        <v>25</v>
      </c>
      <c r="AB30" s="9">
        <v>11825</v>
      </c>
      <c r="AC30" s="9">
        <v>1.2E-2</v>
      </c>
      <c r="AN30">
        <f>YEAR(FH[[#This Row],[Fecha]])</f>
        <v>2020</v>
      </c>
      <c r="AO30">
        <f>MONTH(FH[[#This Row],[Fecha]])</f>
        <v>3</v>
      </c>
      <c r="AP30">
        <f>WEEKNUM(FH[[#This Row],[Fecha]],2)</f>
        <v>9</v>
      </c>
      <c r="AQ30" s="25">
        <v>43891</v>
      </c>
      <c r="AR30" t="s">
        <v>132</v>
      </c>
      <c r="AS30" t="s">
        <v>72</v>
      </c>
      <c r="AT30" t="s">
        <v>129</v>
      </c>
      <c r="AU30">
        <v>18</v>
      </c>
      <c r="AV30">
        <v>806.83999999999992</v>
      </c>
    </row>
    <row r="31" spans="1:48" ht="15.75" x14ac:dyDescent="0.25">
      <c r="A31" s="5">
        <f>YEAR(VentaHuevo[[#This Row],[FECHA]])</f>
        <v>2018</v>
      </c>
      <c r="B31" s="5">
        <f>MONTH(VentaHuevo[[#This Row],[FECHA]])</f>
        <v>10</v>
      </c>
      <c r="C31" s="5">
        <f>WEEKNUM(VentaHuevo[[#This Row],[FECHA]],2)</f>
        <v>44</v>
      </c>
      <c r="D31" s="6">
        <v>43404</v>
      </c>
      <c r="E31" s="7" t="s">
        <v>25</v>
      </c>
      <c r="F31" s="7">
        <v>4441.1000000000004</v>
      </c>
      <c r="G31" s="7">
        <v>983.13999999999987</v>
      </c>
      <c r="H31" s="7">
        <v>39679.320000000007</v>
      </c>
      <c r="I31" s="7">
        <v>48423.537999999986</v>
      </c>
      <c r="J31" s="7">
        <v>30</v>
      </c>
      <c r="K31" s="7">
        <v>6</v>
      </c>
      <c r="M31">
        <f>YEAR(RecoleccionHuevo[[#This Row],[Fecha]])</f>
        <v>2020</v>
      </c>
      <c r="N31">
        <f>MONTH(RecoleccionHuevo[[#This Row],[Fecha]])</f>
        <v>6</v>
      </c>
      <c r="O31">
        <f>WEEKNUM(RecoleccionHuevo[[#This Row],[Fecha]],2)</f>
        <v>23</v>
      </c>
      <c r="P31" s="25">
        <v>43983</v>
      </c>
      <c r="Q31" t="s">
        <v>30</v>
      </c>
      <c r="R31" s="7">
        <v>299160</v>
      </c>
      <c r="S31" s="7">
        <v>18716.649999999998</v>
      </c>
      <c r="T31" s="7">
        <v>831</v>
      </c>
      <c r="V31">
        <f>YEAR(NH[[#This Row],[Fecha]])</f>
        <v>2020</v>
      </c>
      <c r="W31">
        <f>MONTH(NH[[#This Row],[Fecha]])</f>
        <v>10</v>
      </c>
      <c r="X31">
        <f>WEEKNUM(NH[[#This Row],[Fecha]],2)</f>
        <v>40</v>
      </c>
      <c r="Y31" s="6">
        <v>44105</v>
      </c>
      <c r="Z31" s="9" t="s">
        <v>65</v>
      </c>
      <c r="AA31" s="9" t="s">
        <v>25</v>
      </c>
      <c r="AB31" s="9">
        <v>14271</v>
      </c>
      <c r="AC31" s="9">
        <v>1.4E-2</v>
      </c>
      <c r="AN31">
        <f>YEAR(FH[[#This Row],[Fecha]])</f>
        <v>2018</v>
      </c>
      <c r="AO31">
        <f>MONTH(FH[[#This Row],[Fecha]])</f>
        <v>1</v>
      </c>
      <c r="AP31">
        <f>WEEKNUM(FH[[#This Row],[Fecha]],2)</f>
        <v>1</v>
      </c>
      <c r="AQ31" s="25">
        <v>43101</v>
      </c>
      <c r="AR31" t="s">
        <v>132</v>
      </c>
      <c r="AS31" t="s">
        <v>73</v>
      </c>
      <c r="AT31" t="s">
        <v>129</v>
      </c>
      <c r="AU31">
        <v>50</v>
      </c>
      <c r="AV31">
        <v>15976.65</v>
      </c>
    </row>
    <row r="32" spans="1:48" ht="15.75" x14ac:dyDescent="0.25">
      <c r="A32" s="5">
        <f>YEAR(VentaHuevo[[#This Row],[FECHA]])</f>
        <v>2018</v>
      </c>
      <c r="B32" s="5">
        <f>MONTH(VentaHuevo[[#This Row],[FECHA]])</f>
        <v>10</v>
      </c>
      <c r="C32" s="5">
        <f>WEEKNUM(VentaHuevo[[#This Row],[FECHA]],2)</f>
        <v>44</v>
      </c>
      <c r="D32" s="6">
        <v>43404</v>
      </c>
      <c r="E32" s="7" t="s">
        <v>27</v>
      </c>
      <c r="F32" s="7">
        <v>128987.20999999996</v>
      </c>
      <c r="G32" s="7">
        <v>1273.01</v>
      </c>
      <c r="H32" s="7">
        <v>2438699.9200000013</v>
      </c>
      <c r="I32" s="7">
        <v>1305565784.1229987</v>
      </c>
      <c r="J32" s="7">
        <v>185</v>
      </c>
      <c r="K32" s="7">
        <v>2</v>
      </c>
      <c r="M32">
        <f>YEAR(RecoleccionHuevo[[#This Row],[Fecha]])</f>
        <v>2020</v>
      </c>
      <c r="N32">
        <f>MONTH(RecoleccionHuevo[[#This Row],[Fecha]])</f>
        <v>7</v>
      </c>
      <c r="O32">
        <f>WEEKNUM(RecoleccionHuevo[[#This Row],[Fecha]],2)</f>
        <v>27</v>
      </c>
      <c r="P32" s="25">
        <v>44013</v>
      </c>
      <c r="Q32" t="s">
        <v>30</v>
      </c>
      <c r="R32" s="7">
        <v>270360</v>
      </c>
      <c r="S32" s="7">
        <v>18277.569999999992</v>
      </c>
      <c r="T32" s="7">
        <v>749</v>
      </c>
      <c r="V32">
        <f>YEAR(NH[[#This Row],[Fecha]])</f>
        <v>2021</v>
      </c>
      <c r="W32">
        <f>MONTH(NH[[#This Row],[Fecha]])</f>
        <v>1</v>
      </c>
      <c r="X32">
        <f>WEEKNUM(NH[[#This Row],[Fecha]],2)</f>
        <v>2</v>
      </c>
      <c r="Y32" s="57">
        <v>44205</v>
      </c>
      <c r="Z32" s="7" t="s">
        <v>66</v>
      </c>
      <c r="AA32" s="7" t="s">
        <v>25</v>
      </c>
      <c r="AB32" s="7">
        <v>20</v>
      </c>
      <c r="AC32" s="7">
        <v>0</v>
      </c>
      <c r="AN32">
        <f>YEAR(FH[[#This Row],[Fecha]])</f>
        <v>2018</v>
      </c>
      <c r="AO32">
        <f>MONTH(FH[[#This Row],[Fecha]])</f>
        <v>2</v>
      </c>
      <c r="AP32">
        <f>WEEKNUM(FH[[#This Row],[Fecha]],2)</f>
        <v>5</v>
      </c>
      <c r="AQ32" s="25">
        <v>43132</v>
      </c>
      <c r="AR32" t="s">
        <v>132</v>
      </c>
      <c r="AS32" t="s">
        <v>73</v>
      </c>
      <c r="AT32" t="s">
        <v>129</v>
      </c>
      <c r="AU32">
        <v>41</v>
      </c>
      <c r="AV32">
        <v>12068.62</v>
      </c>
    </row>
    <row r="33" spans="1:48" ht="15.75" x14ac:dyDescent="0.25">
      <c r="A33" s="5">
        <f>YEAR(VentaHuevo[[#This Row],[FECHA]])</f>
        <v>2018</v>
      </c>
      <c r="B33" s="5">
        <f>MONTH(VentaHuevo[[#This Row],[FECHA]])</f>
        <v>10</v>
      </c>
      <c r="C33" s="5">
        <f>WEEKNUM(VentaHuevo[[#This Row],[FECHA]],2)</f>
        <v>44</v>
      </c>
      <c r="D33" s="6">
        <v>43404</v>
      </c>
      <c r="E33" s="7" t="s">
        <v>29</v>
      </c>
      <c r="F33" s="7">
        <v>1715.35</v>
      </c>
      <c r="G33" s="7">
        <v>0</v>
      </c>
      <c r="H33" s="7">
        <v>31220.739999999998</v>
      </c>
      <c r="I33" s="7">
        <v>30759.166000000001</v>
      </c>
      <c r="J33" s="7">
        <v>14</v>
      </c>
      <c r="K33" s="7">
        <v>0</v>
      </c>
      <c r="M33">
        <f>YEAR(RecoleccionHuevo[[#This Row],[Fecha]])</f>
        <v>2020</v>
      </c>
      <c r="N33">
        <f>MONTH(RecoleccionHuevo[[#This Row],[Fecha]])</f>
        <v>8</v>
      </c>
      <c r="O33">
        <f>WEEKNUM(RecoleccionHuevo[[#This Row],[Fecha]],2)</f>
        <v>31</v>
      </c>
      <c r="P33" s="25">
        <v>44044</v>
      </c>
      <c r="Q33" t="s">
        <v>30</v>
      </c>
      <c r="R33" s="7">
        <v>226080</v>
      </c>
      <c r="S33" s="7">
        <v>14605.669999999996</v>
      </c>
      <c r="T33" s="7">
        <v>627</v>
      </c>
      <c r="AN33">
        <f>YEAR(FH[[#This Row],[Fecha]])</f>
        <v>2018</v>
      </c>
      <c r="AO33">
        <f>MONTH(FH[[#This Row],[Fecha]])</f>
        <v>3</v>
      </c>
      <c r="AP33">
        <f>WEEKNUM(FH[[#This Row],[Fecha]],2)</f>
        <v>9</v>
      </c>
      <c r="AQ33" s="25">
        <v>43160</v>
      </c>
      <c r="AR33" t="s">
        <v>132</v>
      </c>
      <c r="AS33" t="s">
        <v>73</v>
      </c>
      <c r="AT33" t="s">
        <v>129</v>
      </c>
      <c r="AU33">
        <v>34</v>
      </c>
      <c r="AV33">
        <v>9451.59</v>
      </c>
    </row>
    <row r="34" spans="1:48" ht="15.75" x14ac:dyDescent="0.25">
      <c r="A34" s="5">
        <f>YEAR(VentaHuevo[[#This Row],[FECHA]])</f>
        <v>2018</v>
      </c>
      <c r="B34" s="5">
        <f>MONTH(VentaHuevo[[#This Row],[FECHA]])</f>
        <v>11</v>
      </c>
      <c r="C34" s="5">
        <f>WEEKNUM(VentaHuevo[[#This Row],[FECHA]],2)</f>
        <v>48</v>
      </c>
      <c r="D34" s="6">
        <v>43434</v>
      </c>
      <c r="E34" s="7" t="s">
        <v>25</v>
      </c>
      <c r="F34" s="7">
        <v>12951.339999999998</v>
      </c>
      <c r="G34" s="7">
        <v>1264.67</v>
      </c>
      <c r="H34" s="7">
        <v>198223.23</v>
      </c>
      <c r="I34" s="7">
        <v>209919.52400000006</v>
      </c>
      <c r="J34" s="7">
        <v>44</v>
      </c>
      <c r="K34" s="7">
        <v>5</v>
      </c>
      <c r="M34">
        <f>YEAR(RecoleccionHuevo[[#This Row],[Fecha]])</f>
        <v>2020</v>
      </c>
      <c r="N34">
        <f>MONTH(RecoleccionHuevo[[#This Row],[Fecha]])</f>
        <v>9</v>
      </c>
      <c r="O34">
        <f>WEEKNUM(RecoleccionHuevo[[#This Row],[Fecha]],2)</f>
        <v>36</v>
      </c>
      <c r="P34" s="25">
        <v>44075</v>
      </c>
      <c r="Q34" t="s">
        <v>30</v>
      </c>
      <c r="R34" s="7">
        <v>209160</v>
      </c>
      <c r="S34" s="7">
        <v>12678.789999999999</v>
      </c>
      <c r="T34" s="7">
        <v>581</v>
      </c>
      <c r="AN34">
        <f>YEAR(FH[[#This Row],[Fecha]])</f>
        <v>2018</v>
      </c>
      <c r="AO34">
        <f>MONTH(FH[[#This Row],[Fecha]])</f>
        <v>4</v>
      </c>
      <c r="AP34">
        <f>WEEKNUM(FH[[#This Row],[Fecha]],2)</f>
        <v>13</v>
      </c>
      <c r="AQ34" s="25">
        <v>43191</v>
      </c>
      <c r="AR34" t="s">
        <v>132</v>
      </c>
      <c r="AS34" t="s">
        <v>73</v>
      </c>
      <c r="AT34" t="s">
        <v>129</v>
      </c>
      <c r="AU34">
        <v>49</v>
      </c>
      <c r="AV34">
        <v>14829.150000000001</v>
      </c>
    </row>
    <row r="35" spans="1:48" ht="15.75" x14ac:dyDescent="0.25">
      <c r="A35" s="5">
        <f>YEAR(VentaHuevo[[#This Row],[FECHA]])</f>
        <v>2018</v>
      </c>
      <c r="B35" s="5">
        <f>MONTH(VentaHuevo[[#This Row],[FECHA]])</f>
        <v>11</v>
      </c>
      <c r="C35" s="5">
        <f>WEEKNUM(VentaHuevo[[#This Row],[FECHA]],2)</f>
        <v>48</v>
      </c>
      <c r="D35" s="6">
        <v>43434</v>
      </c>
      <c r="E35" s="7" t="s">
        <v>27</v>
      </c>
      <c r="F35" s="7">
        <v>120282.11999999994</v>
      </c>
      <c r="G35" s="7">
        <v>1632.9299999999998</v>
      </c>
      <c r="H35" s="7">
        <v>2468739.5900000017</v>
      </c>
      <c r="I35" s="7">
        <v>1914394.4480000003</v>
      </c>
      <c r="J35" s="7">
        <v>219</v>
      </c>
      <c r="K35" s="7">
        <v>8</v>
      </c>
      <c r="M35">
        <f>YEAR(RecoleccionHuevo[[#This Row],[Fecha]])</f>
        <v>2020</v>
      </c>
      <c r="N35">
        <f>MONTH(RecoleccionHuevo[[#This Row],[Fecha]])</f>
        <v>10</v>
      </c>
      <c r="O35">
        <f>WEEKNUM(RecoleccionHuevo[[#This Row],[Fecha]],2)</f>
        <v>40</v>
      </c>
      <c r="P35" s="25">
        <v>44105</v>
      </c>
      <c r="Q35" t="s">
        <v>30</v>
      </c>
      <c r="R35" s="7">
        <v>137520</v>
      </c>
      <c r="S35" s="7">
        <v>8402.75</v>
      </c>
      <c r="T35" s="7">
        <v>382</v>
      </c>
      <c r="AN35">
        <f>YEAR(FH[[#This Row],[Fecha]])</f>
        <v>2018</v>
      </c>
      <c r="AO35">
        <f>MONTH(FH[[#This Row],[Fecha]])</f>
        <v>5</v>
      </c>
      <c r="AP35">
        <f>WEEKNUM(FH[[#This Row],[Fecha]],2)</f>
        <v>18</v>
      </c>
      <c r="AQ35" s="25">
        <v>43221</v>
      </c>
      <c r="AR35" t="s">
        <v>132</v>
      </c>
      <c r="AS35" t="s">
        <v>73</v>
      </c>
      <c r="AT35" t="s">
        <v>129</v>
      </c>
      <c r="AU35">
        <v>33</v>
      </c>
      <c r="AV35">
        <v>15243.31</v>
      </c>
    </row>
    <row r="36" spans="1:48" ht="15.75" x14ac:dyDescent="0.25">
      <c r="A36" s="5">
        <f>YEAR(VentaHuevo[[#This Row],[FECHA]])</f>
        <v>2018</v>
      </c>
      <c r="B36" s="5">
        <f>MONTH(VentaHuevo[[#This Row],[FECHA]])</f>
        <v>11</v>
      </c>
      <c r="C36" s="5">
        <f>WEEKNUM(VentaHuevo[[#This Row],[FECHA]],2)</f>
        <v>48</v>
      </c>
      <c r="D36" s="6">
        <v>43434</v>
      </c>
      <c r="E36" s="7" t="s">
        <v>29</v>
      </c>
      <c r="F36" s="7">
        <v>3551.1299999999997</v>
      </c>
      <c r="G36" s="7">
        <v>69.319999999999993</v>
      </c>
      <c r="H36" s="7">
        <v>72047.219999999987</v>
      </c>
      <c r="I36" s="7">
        <v>55288.425999999992</v>
      </c>
      <c r="J36" s="7">
        <v>23</v>
      </c>
      <c r="K36" s="7">
        <v>2</v>
      </c>
      <c r="M36">
        <f>YEAR(RecoleccionHuevo[[#This Row],[Fecha]])</f>
        <v>2020</v>
      </c>
      <c r="N36">
        <f>MONTH(RecoleccionHuevo[[#This Row],[Fecha]])</f>
        <v>11</v>
      </c>
      <c r="O36">
        <f>WEEKNUM(RecoleccionHuevo[[#This Row],[Fecha]],2)</f>
        <v>44</v>
      </c>
      <c r="P36" s="25">
        <v>44136</v>
      </c>
      <c r="Q36" t="s">
        <v>30</v>
      </c>
      <c r="R36" s="7">
        <v>10440</v>
      </c>
      <c r="S36" s="7">
        <v>477.48</v>
      </c>
      <c r="T36" s="7">
        <v>29</v>
      </c>
      <c r="AN36">
        <f>YEAR(FH[[#This Row],[Fecha]])</f>
        <v>2018</v>
      </c>
      <c r="AO36">
        <f>MONTH(FH[[#This Row],[Fecha]])</f>
        <v>6</v>
      </c>
      <c r="AP36">
        <f>WEEKNUM(FH[[#This Row],[Fecha]],2)</f>
        <v>22</v>
      </c>
      <c r="AQ36" s="25">
        <v>43252</v>
      </c>
      <c r="AR36" t="s">
        <v>132</v>
      </c>
      <c r="AS36" t="s">
        <v>73</v>
      </c>
      <c r="AT36" t="s">
        <v>129</v>
      </c>
      <c r="AU36">
        <v>37</v>
      </c>
      <c r="AV36">
        <v>12960.039999999999</v>
      </c>
    </row>
    <row r="37" spans="1:48" ht="15.75" x14ac:dyDescent="0.25">
      <c r="A37" s="5">
        <f>YEAR(VentaHuevo[[#This Row],[FECHA]])</f>
        <v>2018</v>
      </c>
      <c r="B37" s="5">
        <f>MONTH(VentaHuevo[[#This Row],[FECHA]])</f>
        <v>12</v>
      </c>
      <c r="C37" s="5">
        <f>WEEKNUM(VentaHuevo[[#This Row],[FECHA]],2)</f>
        <v>53</v>
      </c>
      <c r="D37" s="6">
        <v>43465</v>
      </c>
      <c r="E37" s="7" t="s">
        <v>25</v>
      </c>
      <c r="F37" s="7">
        <v>10602.750000000002</v>
      </c>
      <c r="G37" s="7">
        <v>2159.44</v>
      </c>
      <c r="H37" s="7">
        <v>155906.33999999997</v>
      </c>
      <c r="I37" s="7">
        <v>171057.25299999997</v>
      </c>
      <c r="J37" s="7">
        <v>38</v>
      </c>
      <c r="K37" s="7">
        <v>6</v>
      </c>
      <c r="M37">
        <f>YEAR(RecoleccionHuevo[[#This Row],[Fecha]])</f>
        <v>2020</v>
      </c>
      <c r="N37">
        <f>MONTH(RecoleccionHuevo[[#This Row],[Fecha]])</f>
        <v>12</v>
      </c>
      <c r="O37">
        <f>WEEKNUM(RecoleccionHuevo[[#This Row],[Fecha]],2)</f>
        <v>49</v>
      </c>
      <c r="P37" s="25">
        <v>44166</v>
      </c>
      <c r="Q37" t="s">
        <v>30</v>
      </c>
      <c r="R37" s="7">
        <v>421560</v>
      </c>
      <c r="S37" s="7">
        <v>22886.92</v>
      </c>
      <c r="T37" s="7">
        <v>1171</v>
      </c>
      <c r="AN37">
        <f>YEAR(FH[[#This Row],[Fecha]])</f>
        <v>2018</v>
      </c>
      <c r="AO37">
        <f>MONTH(FH[[#This Row],[Fecha]])</f>
        <v>7</v>
      </c>
      <c r="AP37">
        <f>WEEKNUM(FH[[#This Row],[Fecha]],2)</f>
        <v>26</v>
      </c>
      <c r="AQ37" s="25">
        <v>43282</v>
      </c>
      <c r="AR37" t="s">
        <v>132</v>
      </c>
      <c r="AS37" t="s">
        <v>73</v>
      </c>
      <c r="AT37" t="s">
        <v>129</v>
      </c>
      <c r="AU37">
        <v>47</v>
      </c>
      <c r="AV37">
        <v>12992.3</v>
      </c>
    </row>
    <row r="38" spans="1:48" ht="15.75" x14ac:dyDescent="0.25">
      <c r="A38" s="5">
        <f>YEAR(VentaHuevo[[#This Row],[FECHA]])</f>
        <v>2018</v>
      </c>
      <c r="B38" s="5">
        <f>MONTH(VentaHuevo[[#This Row],[FECHA]])</f>
        <v>12</v>
      </c>
      <c r="C38" s="5">
        <f>WEEKNUM(VentaHuevo[[#This Row],[FECHA]],2)</f>
        <v>53</v>
      </c>
      <c r="D38" s="6">
        <v>43465</v>
      </c>
      <c r="E38" s="7" t="s">
        <v>27</v>
      </c>
      <c r="F38" s="7">
        <v>142196.26999999999</v>
      </c>
      <c r="G38" s="7">
        <v>688.01</v>
      </c>
      <c r="H38" s="7">
        <v>3098328.0599999996</v>
      </c>
      <c r="I38" s="7">
        <v>2525952.4160000021</v>
      </c>
      <c r="J38" s="7">
        <v>198</v>
      </c>
      <c r="K38" s="7">
        <v>3</v>
      </c>
      <c r="M38">
        <f>YEAR(RecoleccionHuevo[[#This Row],[Fecha]])</f>
        <v>2020</v>
      </c>
      <c r="N38">
        <f>MONTH(RecoleccionHuevo[[#This Row],[Fecha]])</f>
        <v>1</v>
      </c>
      <c r="O38">
        <f>WEEKNUM(RecoleccionHuevo[[#This Row],[Fecha]],2)</f>
        <v>1</v>
      </c>
      <c r="P38" s="25">
        <v>43831</v>
      </c>
      <c r="Q38" t="s">
        <v>31</v>
      </c>
      <c r="R38" s="7">
        <v>407880</v>
      </c>
      <c r="S38" s="7">
        <v>24736.249999999996</v>
      </c>
      <c r="T38" s="7">
        <v>1133</v>
      </c>
      <c r="AN38">
        <f>YEAR(FH[[#This Row],[Fecha]])</f>
        <v>2018</v>
      </c>
      <c r="AO38">
        <f>MONTH(FH[[#This Row],[Fecha]])</f>
        <v>8</v>
      </c>
      <c r="AP38">
        <f>WEEKNUM(FH[[#This Row],[Fecha]],2)</f>
        <v>31</v>
      </c>
      <c r="AQ38" s="25">
        <v>43313</v>
      </c>
      <c r="AR38" t="s">
        <v>132</v>
      </c>
      <c r="AS38" t="s">
        <v>73</v>
      </c>
      <c r="AT38" t="s">
        <v>129</v>
      </c>
      <c r="AU38">
        <v>32</v>
      </c>
      <c r="AV38">
        <v>19919.37</v>
      </c>
    </row>
    <row r="39" spans="1:48" ht="15.75" x14ac:dyDescent="0.25">
      <c r="A39" s="5">
        <f>YEAR(VentaHuevo[[#This Row],[FECHA]])</f>
        <v>2018</v>
      </c>
      <c r="B39" s="5">
        <f>MONTH(VentaHuevo[[#This Row],[FECHA]])</f>
        <v>12</v>
      </c>
      <c r="C39" s="5">
        <f>WEEKNUM(VentaHuevo[[#This Row],[FECHA]],2)</f>
        <v>53</v>
      </c>
      <c r="D39" s="6">
        <v>43465</v>
      </c>
      <c r="E39" s="7" t="s">
        <v>29</v>
      </c>
      <c r="F39" s="7">
        <v>3110.8899999999994</v>
      </c>
      <c r="G39" s="7">
        <v>390.95</v>
      </c>
      <c r="H39" s="7">
        <v>59422.73000000001</v>
      </c>
      <c r="I39" s="7">
        <v>47511.862000000008</v>
      </c>
      <c r="J39" s="7">
        <v>18</v>
      </c>
      <c r="K39" s="7">
        <v>1</v>
      </c>
      <c r="M39">
        <f>YEAR(RecoleccionHuevo[[#This Row],[Fecha]])</f>
        <v>2020</v>
      </c>
      <c r="N39">
        <f>MONTH(RecoleccionHuevo[[#This Row],[Fecha]])</f>
        <v>2</v>
      </c>
      <c r="O39">
        <f>WEEKNUM(RecoleccionHuevo[[#This Row],[Fecha]],2)</f>
        <v>5</v>
      </c>
      <c r="P39" s="25">
        <v>43862</v>
      </c>
      <c r="Q39" t="s">
        <v>31</v>
      </c>
      <c r="R39" s="7">
        <v>357840</v>
      </c>
      <c r="S39" s="7">
        <v>22033.740000000005</v>
      </c>
      <c r="T39" s="7">
        <v>994</v>
      </c>
      <c r="AN39">
        <f>YEAR(FH[[#This Row],[Fecha]])</f>
        <v>2018</v>
      </c>
      <c r="AO39">
        <f>MONTH(FH[[#This Row],[Fecha]])</f>
        <v>9</v>
      </c>
      <c r="AP39">
        <f>WEEKNUM(FH[[#This Row],[Fecha]],2)</f>
        <v>35</v>
      </c>
      <c r="AQ39" s="25">
        <v>43344</v>
      </c>
      <c r="AR39" t="s">
        <v>132</v>
      </c>
      <c r="AS39" t="s">
        <v>73</v>
      </c>
      <c r="AT39" t="s">
        <v>129</v>
      </c>
      <c r="AU39">
        <v>20</v>
      </c>
      <c r="AV39">
        <v>15257.14</v>
      </c>
    </row>
    <row r="40" spans="1:48" ht="15.75" x14ac:dyDescent="0.25">
      <c r="A40" s="5">
        <f>YEAR(VentaHuevo[[#This Row],[FECHA]])</f>
        <v>2019</v>
      </c>
      <c r="B40" s="5">
        <f>MONTH(VentaHuevo[[#This Row],[FECHA]])</f>
        <v>1</v>
      </c>
      <c r="C40" s="5">
        <f>WEEKNUM(VentaHuevo[[#This Row],[FECHA]],2)</f>
        <v>1</v>
      </c>
      <c r="D40" s="6">
        <v>43466</v>
      </c>
      <c r="E40" s="7" t="s">
        <v>25</v>
      </c>
      <c r="F40" s="7">
        <v>10794.71</v>
      </c>
      <c r="G40" s="7">
        <v>2343.96</v>
      </c>
      <c r="H40" s="7">
        <v>135258.97</v>
      </c>
      <c r="I40" s="7">
        <v>121050.101</v>
      </c>
      <c r="J40" s="7">
        <v>35</v>
      </c>
      <c r="K40" s="7">
        <v>7</v>
      </c>
      <c r="M40">
        <f>YEAR(RecoleccionHuevo[[#This Row],[Fecha]])</f>
        <v>2020</v>
      </c>
      <c r="N40">
        <f>MONTH(RecoleccionHuevo[[#This Row],[Fecha]])</f>
        <v>3</v>
      </c>
      <c r="O40">
        <f>WEEKNUM(RecoleccionHuevo[[#This Row],[Fecha]],2)</f>
        <v>9</v>
      </c>
      <c r="P40" s="25">
        <v>43891</v>
      </c>
      <c r="Q40" t="s">
        <v>31</v>
      </c>
      <c r="R40" s="7">
        <v>385560</v>
      </c>
      <c r="S40" s="7">
        <v>23466.7</v>
      </c>
      <c r="T40" s="7">
        <v>1071</v>
      </c>
      <c r="AN40">
        <f>YEAR(FH[[#This Row],[Fecha]])</f>
        <v>2018</v>
      </c>
      <c r="AO40">
        <f>MONTH(FH[[#This Row],[Fecha]])</f>
        <v>10</v>
      </c>
      <c r="AP40">
        <f>WEEKNUM(FH[[#This Row],[Fecha]],2)</f>
        <v>40</v>
      </c>
      <c r="AQ40" s="25">
        <v>43374</v>
      </c>
      <c r="AR40" t="s">
        <v>132</v>
      </c>
      <c r="AS40" t="s">
        <v>73</v>
      </c>
      <c r="AT40" t="s">
        <v>129</v>
      </c>
      <c r="AU40">
        <v>24</v>
      </c>
      <c r="AV40">
        <v>6460.3799999999992</v>
      </c>
    </row>
    <row r="41" spans="1:48" ht="15.75" x14ac:dyDescent="0.25">
      <c r="A41" s="5">
        <f>YEAR(VentaHuevo[[#This Row],[FECHA]])</f>
        <v>2019</v>
      </c>
      <c r="B41" s="5">
        <f>MONTH(VentaHuevo[[#This Row],[FECHA]])</f>
        <v>1</v>
      </c>
      <c r="C41" s="5">
        <f>WEEKNUM(VentaHuevo[[#This Row],[FECHA]],2)</f>
        <v>1</v>
      </c>
      <c r="D41" s="6">
        <v>43466</v>
      </c>
      <c r="E41" s="7" t="s">
        <v>27</v>
      </c>
      <c r="F41" s="7">
        <v>131800.96199999994</v>
      </c>
      <c r="G41" s="7">
        <v>2888.7</v>
      </c>
      <c r="H41" s="7">
        <v>2557276.7200000002</v>
      </c>
      <c r="I41" s="7">
        <v>1779012.5199999998</v>
      </c>
      <c r="J41" s="7">
        <v>157</v>
      </c>
      <c r="K41" s="7">
        <v>3</v>
      </c>
      <c r="M41">
        <f>YEAR(RecoleccionHuevo[[#This Row],[Fecha]])</f>
        <v>2020</v>
      </c>
      <c r="N41">
        <f>MONTH(RecoleccionHuevo[[#This Row],[Fecha]])</f>
        <v>4</v>
      </c>
      <c r="O41">
        <f>WEEKNUM(RecoleccionHuevo[[#This Row],[Fecha]],2)</f>
        <v>14</v>
      </c>
      <c r="P41" s="25">
        <v>43922</v>
      </c>
      <c r="Q41" t="s">
        <v>31</v>
      </c>
      <c r="R41" s="7">
        <v>411480</v>
      </c>
      <c r="S41" s="7">
        <v>25910.920000000002</v>
      </c>
      <c r="T41" s="7">
        <v>1142</v>
      </c>
      <c r="AN41">
        <f>YEAR(FH[[#This Row],[Fecha]])</f>
        <v>2018</v>
      </c>
      <c r="AO41">
        <f>MONTH(FH[[#This Row],[Fecha]])</f>
        <v>11</v>
      </c>
      <c r="AP41">
        <f>WEEKNUM(FH[[#This Row],[Fecha]],2)</f>
        <v>44</v>
      </c>
      <c r="AQ41" s="25">
        <v>43405</v>
      </c>
      <c r="AR41" t="s">
        <v>132</v>
      </c>
      <c r="AS41" t="s">
        <v>73</v>
      </c>
      <c r="AT41" t="s">
        <v>129</v>
      </c>
      <c r="AU41">
        <v>39</v>
      </c>
      <c r="AV41">
        <v>13639.09</v>
      </c>
    </row>
    <row r="42" spans="1:48" ht="15.75" x14ac:dyDescent="0.25">
      <c r="A42" s="5">
        <f>YEAR(VentaHuevo[[#This Row],[FECHA]])</f>
        <v>2019</v>
      </c>
      <c r="B42" s="5">
        <f>MONTH(VentaHuevo[[#This Row],[FECHA]])</f>
        <v>1</v>
      </c>
      <c r="C42" s="5">
        <f>WEEKNUM(VentaHuevo[[#This Row],[FECHA]],2)</f>
        <v>1</v>
      </c>
      <c r="D42" s="6">
        <v>43466</v>
      </c>
      <c r="E42" s="7" t="s">
        <v>29</v>
      </c>
      <c r="F42" s="7">
        <v>3506.9399999999996</v>
      </c>
      <c r="G42" s="7">
        <v>0</v>
      </c>
      <c r="H42" s="7">
        <v>68889.45</v>
      </c>
      <c r="I42" s="7">
        <v>53269.217999999993</v>
      </c>
      <c r="J42" s="7">
        <v>17</v>
      </c>
      <c r="K42" s="7">
        <v>0</v>
      </c>
      <c r="M42">
        <f>YEAR(RecoleccionHuevo[[#This Row],[Fecha]])</f>
        <v>2020</v>
      </c>
      <c r="N42">
        <f>MONTH(RecoleccionHuevo[[#This Row],[Fecha]])</f>
        <v>5</v>
      </c>
      <c r="O42">
        <f>WEEKNUM(RecoleccionHuevo[[#This Row],[Fecha]],2)</f>
        <v>18</v>
      </c>
      <c r="P42" s="25">
        <v>43952</v>
      </c>
      <c r="Q42" t="s">
        <v>31</v>
      </c>
      <c r="R42" s="7">
        <v>339480</v>
      </c>
      <c r="S42" s="7">
        <v>20372.829999999998</v>
      </c>
      <c r="T42" s="7">
        <v>943</v>
      </c>
      <c r="AN42">
        <f>YEAR(FH[[#This Row],[Fecha]])</f>
        <v>2018</v>
      </c>
      <c r="AO42">
        <f>MONTH(FH[[#This Row],[Fecha]])</f>
        <v>12</v>
      </c>
      <c r="AP42">
        <f>WEEKNUM(FH[[#This Row],[Fecha]],2)</f>
        <v>48</v>
      </c>
      <c r="AQ42" s="25">
        <v>43435</v>
      </c>
      <c r="AR42" t="s">
        <v>132</v>
      </c>
      <c r="AS42" t="s">
        <v>73</v>
      </c>
      <c r="AT42" t="s">
        <v>129</v>
      </c>
      <c r="AU42">
        <v>60</v>
      </c>
      <c r="AV42">
        <v>25456.799999999999</v>
      </c>
    </row>
    <row r="43" spans="1:48" ht="15.75" x14ac:dyDescent="0.25">
      <c r="A43" s="5">
        <f>YEAR(VentaHuevo[[#This Row],[FECHA]])</f>
        <v>2019</v>
      </c>
      <c r="B43" s="5">
        <f>MONTH(VentaHuevo[[#This Row],[FECHA]])</f>
        <v>2</v>
      </c>
      <c r="C43" s="5">
        <f>WEEKNUM(VentaHuevo[[#This Row],[FECHA]],2)</f>
        <v>5</v>
      </c>
      <c r="D43" s="6">
        <v>43497</v>
      </c>
      <c r="E43" s="7" t="s">
        <v>25</v>
      </c>
      <c r="F43" s="7">
        <v>8141.6499999999987</v>
      </c>
      <c r="G43" s="7">
        <v>522.34</v>
      </c>
      <c r="H43" s="7">
        <v>142921.13</v>
      </c>
      <c r="I43" s="7">
        <v>108403.167</v>
      </c>
      <c r="J43" s="7">
        <v>29</v>
      </c>
      <c r="K43" s="7">
        <v>2</v>
      </c>
      <c r="M43">
        <f>YEAR(RecoleccionHuevo[[#This Row],[Fecha]])</f>
        <v>2020</v>
      </c>
      <c r="N43">
        <f>MONTH(RecoleccionHuevo[[#This Row],[Fecha]])</f>
        <v>6</v>
      </c>
      <c r="O43">
        <f>WEEKNUM(RecoleccionHuevo[[#This Row],[Fecha]],2)</f>
        <v>23</v>
      </c>
      <c r="P43" s="25">
        <v>43983</v>
      </c>
      <c r="Q43" t="s">
        <v>31</v>
      </c>
      <c r="R43" s="7">
        <v>390240</v>
      </c>
      <c r="S43" s="7">
        <v>24152.809999999998</v>
      </c>
      <c r="T43" s="7">
        <v>1084</v>
      </c>
      <c r="AN43">
        <f>YEAR(FH[[#This Row],[Fecha]])</f>
        <v>2019</v>
      </c>
      <c r="AO43">
        <f>MONTH(FH[[#This Row],[Fecha]])</f>
        <v>1</v>
      </c>
      <c r="AP43">
        <f>WEEKNUM(FH[[#This Row],[Fecha]],2)</f>
        <v>1</v>
      </c>
      <c r="AQ43" s="25">
        <v>43466</v>
      </c>
      <c r="AR43" t="s">
        <v>132</v>
      </c>
      <c r="AS43" t="s">
        <v>73</v>
      </c>
      <c r="AT43" t="s">
        <v>129</v>
      </c>
      <c r="AU43">
        <v>42</v>
      </c>
      <c r="AV43">
        <v>24748.979999999996</v>
      </c>
    </row>
    <row r="44" spans="1:48" ht="15.75" x14ac:dyDescent="0.25">
      <c r="A44" s="5">
        <f>YEAR(VentaHuevo[[#This Row],[FECHA]])</f>
        <v>2019</v>
      </c>
      <c r="B44" s="5">
        <f>MONTH(VentaHuevo[[#This Row],[FECHA]])</f>
        <v>2</v>
      </c>
      <c r="C44" s="5">
        <f>WEEKNUM(VentaHuevo[[#This Row],[FECHA]],2)</f>
        <v>5</v>
      </c>
      <c r="D44" s="6">
        <v>43497</v>
      </c>
      <c r="E44" s="7" t="s">
        <v>27</v>
      </c>
      <c r="F44" s="7">
        <v>116890.96799999998</v>
      </c>
      <c r="G44" s="7">
        <v>338.61</v>
      </c>
      <c r="H44" s="7">
        <v>2816442.6900000013</v>
      </c>
      <c r="I44" s="7">
        <v>1737979.87</v>
      </c>
      <c r="J44" s="7">
        <v>157</v>
      </c>
      <c r="K44" s="7">
        <v>1</v>
      </c>
      <c r="M44">
        <f>YEAR(RecoleccionHuevo[[#This Row],[Fecha]])</f>
        <v>2020</v>
      </c>
      <c r="N44">
        <f>MONTH(RecoleccionHuevo[[#This Row],[Fecha]])</f>
        <v>7</v>
      </c>
      <c r="O44">
        <f>WEEKNUM(RecoleccionHuevo[[#This Row],[Fecha]],2)</f>
        <v>27</v>
      </c>
      <c r="P44" s="25">
        <v>44013</v>
      </c>
      <c r="Q44" t="s">
        <v>31</v>
      </c>
      <c r="R44" s="7">
        <v>356400</v>
      </c>
      <c r="S44" s="7">
        <v>23884.809999999994</v>
      </c>
      <c r="T44" s="7">
        <v>988</v>
      </c>
      <c r="AN44">
        <f>YEAR(FH[[#This Row],[Fecha]])</f>
        <v>2019</v>
      </c>
      <c r="AO44">
        <f>MONTH(FH[[#This Row],[Fecha]])</f>
        <v>2</v>
      </c>
      <c r="AP44">
        <f>WEEKNUM(FH[[#This Row],[Fecha]],2)</f>
        <v>5</v>
      </c>
      <c r="AQ44" s="25">
        <v>43497</v>
      </c>
      <c r="AR44" t="s">
        <v>132</v>
      </c>
      <c r="AS44" t="s">
        <v>73</v>
      </c>
      <c r="AT44" t="s">
        <v>129</v>
      </c>
      <c r="AU44">
        <v>45</v>
      </c>
      <c r="AV44">
        <v>34003.65</v>
      </c>
    </row>
    <row r="45" spans="1:48" ht="15.75" x14ac:dyDescent="0.25">
      <c r="A45" s="5">
        <f>YEAR(VentaHuevo[[#This Row],[FECHA]])</f>
        <v>2019</v>
      </c>
      <c r="B45" s="5">
        <f>MONTH(VentaHuevo[[#This Row],[FECHA]])</f>
        <v>2</v>
      </c>
      <c r="C45" s="5">
        <f>WEEKNUM(VentaHuevo[[#This Row],[FECHA]],2)</f>
        <v>5</v>
      </c>
      <c r="D45" s="6">
        <v>43497</v>
      </c>
      <c r="E45" s="7" t="s">
        <v>29</v>
      </c>
      <c r="F45" s="7">
        <v>2137.4299999999998</v>
      </c>
      <c r="G45" s="7">
        <v>0</v>
      </c>
      <c r="H45" s="7">
        <v>51718.619999999995</v>
      </c>
      <c r="I45" s="7">
        <v>40586.103999999999</v>
      </c>
      <c r="J45" s="7">
        <v>12</v>
      </c>
      <c r="K45" s="7">
        <v>0</v>
      </c>
      <c r="M45">
        <f>YEAR(RecoleccionHuevo[[#This Row],[Fecha]])</f>
        <v>2020</v>
      </c>
      <c r="N45">
        <f>MONTH(RecoleccionHuevo[[#This Row],[Fecha]])</f>
        <v>8</v>
      </c>
      <c r="O45">
        <f>WEEKNUM(RecoleccionHuevo[[#This Row],[Fecha]],2)</f>
        <v>31</v>
      </c>
      <c r="P45" s="25">
        <v>44044</v>
      </c>
      <c r="Q45" t="s">
        <v>31</v>
      </c>
      <c r="R45" s="7">
        <v>315000</v>
      </c>
      <c r="S45" s="7">
        <v>19725.669999999998</v>
      </c>
      <c r="T45" s="7">
        <v>875</v>
      </c>
      <c r="AN45">
        <f>YEAR(FH[[#This Row],[Fecha]])</f>
        <v>2019</v>
      </c>
      <c r="AO45">
        <f>MONTH(FH[[#This Row],[Fecha]])</f>
        <v>3</v>
      </c>
      <c r="AP45">
        <f>WEEKNUM(FH[[#This Row],[Fecha]],2)</f>
        <v>9</v>
      </c>
      <c r="AQ45" s="25">
        <v>43525</v>
      </c>
      <c r="AR45" t="s">
        <v>132</v>
      </c>
      <c r="AS45" t="s">
        <v>73</v>
      </c>
      <c r="AT45" t="s">
        <v>129</v>
      </c>
      <c r="AU45">
        <v>45</v>
      </c>
      <c r="AV45">
        <v>39078.720000000001</v>
      </c>
    </row>
    <row r="46" spans="1:48" ht="15.75" x14ac:dyDescent="0.25">
      <c r="A46" s="5">
        <f>YEAR(VentaHuevo[[#This Row],[FECHA]])</f>
        <v>2019</v>
      </c>
      <c r="B46" s="5">
        <f>MONTH(VentaHuevo[[#This Row],[FECHA]])</f>
        <v>3</v>
      </c>
      <c r="C46" s="5">
        <f>WEEKNUM(VentaHuevo[[#This Row],[FECHA]],2)</f>
        <v>9</v>
      </c>
      <c r="D46" s="6">
        <v>43525</v>
      </c>
      <c r="E46" s="7" t="s">
        <v>25</v>
      </c>
      <c r="F46" s="7">
        <v>13068.950000000003</v>
      </c>
      <c r="G46" s="7">
        <v>908.1400000000001</v>
      </c>
      <c r="H46" s="7">
        <v>213784.11000000004</v>
      </c>
      <c r="I46" s="7">
        <v>190811.46299999996</v>
      </c>
      <c r="J46" s="7">
        <v>46</v>
      </c>
      <c r="K46" s="7">
        <v>4</v>
      </c>
      <c r="M46">
        <f>YEAR(RecoleccionHuevo[[#This Row],[Fecha]])</f>
        <v>2020</v>
      </c>
      <c r="N46">
        <f>MONTH(RecoleccionHuevo[[#This Row],[Fecha]])</f>
        <v>9</v>
      </c>
      <c r="O46">
        <f>WEEKNUM(RecoleccionHuevo[[#This Row],[Fecha]],2)</f>
        <v>36</v>
      </c>
      <c r="P46" s="25">
        <v>44075</v>
      </c>
      <c r="Q46" t="s">
        <v>31</v>
      </c>
      <c r="R46" s="7">
        <v>290160</v>
      </c>
      <c r="S46" s="7">
        <v>18105.290000000005</v>
      </c>
      <c r="T46" s="7">
        <v>806</v>
      </c>
      <c r="AN46">
        <f>YEAR(FH[[#This Row],[Fecha]])</f>
        <v>2019</v>
      </c>
      <c r="AO46">
        <f>MONTH(FH[[#This Row],[Fecha]])</f>
        <v>4</v>
      </c>
      <c r="AP46">
        <f>WEEKNUM(FH[[#This Row],[Fecha]],2)</f>
        <v>14</v>
      </c>
      <c r="AQ46" s="25">
        <v>43556</v>
      </c>
      <c r="AR46" t="s">
        <v>132</v>
      </c>
      <c r="AS46" t="s">
        <v>73</v>
      </c>
      <c r="AT46" t="s">
        <v>129</v>
      </c>
      <c r="AU46">
        <v>55</v>
      </c>
      <c r="AV46">
        <v>42810.29</v>
      </c>
    </row>
    <row r="47" spans="1:48" ht="15.75" x14ac:dyDescent="0.25">
      <c r="A47" s="5">
        <f>YEAR(VentaHuevo[[#This Row],[FECHA]])</f>
        <v>2019</v>
      </c>
      <c r="B47" s="5">
        <f>MONTH(VentaHuevo[[#This Row],[FECHA]])</f>
        <v>3</v>
      </c>
      <c r="C47" s="5">
        <f>WEEKNUM(VentaHuevo[[#This Row],[FECHA]],2)</f>
        <v>9</v>
      </c>
      <c r="D47" s="6">
        <v>43525</v>
      </c>
      <c r="E47" s="7" t="s">
        <v>27</v>
      </c>
      <c r="F47" s="7">
        <v>134430.54</v>
      </c>
      <c r="G47" s="7">
        <v>787.83</v>
      </c>
      <c r="H47" s="7">
        <v>2808773.8899999983</v>
      </c>
      <c r="I47" s="7">
        <v>2099231.7840000005</v>
      </c>
      <c r="J47" s="7">
        <v>205</v>
      </c>
      <c r="K47" s="7">
        <v>3</v>
      </c>
      <c r="M47">
        <f>YEAR(RecoleccionHuevo[[#This Row],[Fecha]])</f>
        <v>2020</v>
      </c>
      <c r="N47">
        <f>MONTH(RecoleccionHuevo[[#This Row],[Fecha]])</f>
        <v>10</v>
      </c>
      <c r="O47">
        <f>WEEKNUM(RecoleccionHuevo[[#This Row],[Fecha]],2)</f>
        <v>40</v>
      </c>
      <c r="P47" s="25">
        <v>44105</v>
      </c>
      <c r="Q47" t="s">
        <v>31</v>
      </c>
      <c r="R47" s="7">
        <v>149040</v>
      </c>
      <c r="S47" s="7">
        <v>9393.14</v>
      </c>
      <c r="T47" s="7">
        <v>414</v>
      </c>
      <c r="AN47">
        <f>YEAR(FH[[#This Row],[Fecha]])</f>
        <v>2019</v>
      </c>
      <c r="AO47">
        <f>MONTH(FH[[#This Row],[Fecha]])</f>
        <v>5</v>
      </c>
      <c r="AP47">
        <f>WEEKNUM(FH[[#This Row],[Fecha]],2)</f>
        <v>18</v>
      </c>
      <c r="AQ47" s="25">
        <v>43586</v>
      </c>
      <c r="AR47" t="s">
        <v>132</v>
      </c>
      <c r="AS47" t="s">
        <v>73</v>
      </c>
      <c r="AT47" t="s">
        <v>129</v>
      </c>
      <c r="AU47">
        <v>41</v>
      </c>
      <c r="AV47">
        <v>30491.11</v>
      </c>
    </row>
    <row r="48" spans="1:48" ht="15.75" x14ac:dyDescent="0.25">
      <c r="A48" s="5">
        <f>YEAR(VentaHuevo[[#This Row],[FECHA]])</f>
        <v>2019</v>
      </c>
      <c r="B48" s="5">
        <f>MONTH(VentaHuevo[[#This Row],[FECHA]])</f>
        <v>4</v>
      </c>
      <c r="C48" s="5">
        <f>WEEKNUM(VentaHuevo[[#This Row],[FECHA]],2)</f>
        <v>14</v>
      </c>
      <c r="D48" s="6">
        <v>43556</v>
      </c>
      <c r="E48" s="7" t="s">
        <v>25</v>
      </c>
      <c r="F48" s="7">
        <v>6425.6299999999983</v>
      </c>
      <c r="G48" s="7">
        <v>1591.73</v>
      </c>
      <c r="H48" s="7">
        <v>66086.180000000008</v>
      </c>
      <c r="I48" s="7">
        <v>69040.679999999993</v>
      </c>
      <c r="J48" s="7">
        <v>23</v>
      </c>
      <c r="K48" s="7">
        <v>3</v>
      </c>
      <c r="M48">
        <f>YEAR(RecoleccionHuevo[[#This Row],[Fecha]])</f>
        <v>2020</v>
      </c>
      <c r="N48">
        <f>MONTH(RecoleccionHuevo[[#This Row],[Fecha]])</f>
        <v>11</v>
      </c>
      <c r="O48">
        <f>WEEKNUM(RecoleccionHuevo[[#This Row],[Fecha]],2)</f>
        <v>44</v>
      </c>
      <c r="P48" s="25">
        <v>44136</v>
      </c>
      <c r="Q48" t="s">
        <v>31</v>
      </c>
      <c r="R48" s="7">
        <v>36000</v>
      </c>
      <c r="S48" s="7">
        <v>2232.71</v>
      </c>
      <c r="T48" s="7">
        <v>97</v>
      </c>
      <c r="AN48">
        <f>YEAR(FH[[#This Row],[Fecha]])</f>
        <v>2019</v>
      </c>
      <c r="AO48">
        <f>MONTH(FH[[#This Row],[Fecha]])</f>
        <v>6</v>
      </c>
      <c r="AP48">
        <f>WEEKNUM(FH[[#This Row],[Fecha]],2)</f>
        <v>22</v>
      </c>
      <c r="AQ48" s="25">
        <v>43617</v>
      </c>
      <c r="AR48" t="s">
        <v>132</v>
      </c>
      <c r="AS48" t="s">
        <v>73</v>
      </c>
      <c r="AT48" t="s">
        <v>129</v>
      </c>
      <c r="AU48">
        <v>40</v>
      </c>
      <c r="AV48">
        <v>30850.41</v>
      </c>
    </row>
    <row r="49" spans="1:48" ht="15.75" x14ac:dyDescent="0.25">
      <c r="A49" s="5">
        <f>YEAR(VentaHuevo[[#This Row],[FECHA]])</f>
        <v>2019</v>
      </c>
      <c r="B49" s="5">
        <f>MONTH(VentaHuevo[[#This Row],[FECHA]])</f>
        <v>4</v>
      </c>
      <c r="C49" s="5">
        <f>WEEKNUM(VentaHuevo[[#This Row],[FECHA]],2)</f>
        <v>14</v>
      </c>
      <c r="D49" s="6">
        <v>43556</v>
      </c>
      <c r="E49" s="7" t="s">
        <v>27</v>
      </c>
      <c r="F49" s="7">
        <v>94134.32</v>
      </c>
      <c r="G49" s="7">
        <v>432.56000000000006</v>
      </c>
      <c r="H49" s="7">
        <v>2004393.6200000003</v>
      </c>
      <c r="I49" s="7">
        <v>1410698.7579999997</v>
      </c>
      <c r="J49" s="7">
        <v>167</v>
      </c>
      <c r="K49" s="7">
        <v>3</v>
      </c>
      <c r="M49">
        <f>YEAR(RecoleccionHuevo[[#This Row],[Fecha]])</f>
        <v>2020</v>
      </c>
      <c r="N49">
        <f>MONTH(RecoleccionHuevo[[#This Row],[Fecha]])</f>
        <v>12</v>
      </c>
      <c r="O49">
        <f>WEEKNUM(RecoleccionHuevo[[#This Row],[Fecha]],2)</f>
        <v>49</v>
      </c>
      <c r="P49" s="25">
        <v>44166</v>
      </c>
      <c r="Q49" t="s">
        <v>31</v>
      </c>
      <c r="R49" s="7">
        <v>337320</v>
      </c>
      <c r="S49" s="7">
        <v>23142.215000000004</v>
      </c>
      <c r="T49" s="7">
        <v>936</v>
      </c>
      <c r="AN49">
        <f>YEAR(FH[[#This Row],[Fecha]])</f>
        <v>2019</v>
      </c>
      <c r="AO49">
        <f>MONTH(FH[[#This Row],[Fecha]])</f>
        <v>7</v>
      </c>
      <c r="AP49">
        <f>WEEKNUM(FH[[#This Row],[Fecha]],2)</f>
        <v>27</v>
      </c>
      <c r="AQ49" s="25">
        <v>43647</v>
      </c>
      <c r="AR49" t="s">
        <v>132</v>
      </c>
      <c r="AS49" t="s">
        <v>73</v>
      </c>
      <c r="AT49" t="s">
        <v>129</v>
      </c>
      <c r="AU49">
        <v>54</v>
      </c>
      <c r="AV49">
        <v>18391.77</v>
      </c>
    </row>
    <row r="50" spans="1:48" ht="15.75" x14ac:dyDescent="0.25">
      <c r="A50" s="5">
        <f>YEAR(VentaHuevo[[#This Row],[FECHA]])</f>
        <v>2019</v>
      </c>
      <c r="B50" s="5">
        <f>MONTH(VentaHuevo[[#This Row],[FECHA]])</f>
        <v>4</v>
      </c>
      <c r="C50" s="5">
        <f>WEEKNUM(VentaHuevo[[#This Row],[FECHA]],2)</f>
        <v>14</v>
      </c>
      <c r="D50" s="6">
        <v>43556</v>
      </c>
      <c r="E50" s="7" t="s">
        <v>29</v>
      </c>
      <c r="F50" s="7">
        <v>2996.16</v>
      </c>
      <c r="G50" s="7">
        <v>0</v>
      </c>
      <c r="H50" s="7">
        <v>53080.450000000004</v>
      </c>
      <c r="I50" s="7">
        <v>112936.186</v>
      </c>
      <c r="J50" s="7">
        <v>12</v>
      </c>
      <c r="K50" s="7">
        <v>0</v>
      </c>
      <c r="M50">
        <f>YEAR(RecoleccionHuevo[[#This Row],[Fecha]])</f>
        <v>2020</v>
      </c>
      <c r="N50">
        <f>MONTH(RecoleccionHuevo[[#This Row],[Fecha]])</f>
        <v>1</v>
      </c>
      <c r="O50">
        <f>WEEKNUM(RecoleccionHuevo[[#This Row],[Fecha]],2)</f>
        <v>1</v>
      </c>
      <c r="P50" s="25">
        <v>43831</v>
      </c>
      <c r="Q50" t="s">
        <v>32</v>
      </c>
      <c r="R50" s="7">
        <v>437040</v>
      </c>
      <c r="S50" s="7">
        <v>26207.710000000003</v>
      </c>
      <c r="T50" s="7">
        <v>1214</v>
      </c>
      <c r="AN50">
        <f>YEAR(FH[[#This Row],[Fecha]])</f>
        <v>2019</v>
      </c>
      <c r="AO50">
        <f>MONTH(FH[[#This Row],[Fecha]])</f>
        <v>8</v>
      </c>
      <c r="AP50">
        <f>WEEKNUM(FH[[#This Row],[Fecha]],2)</f>
        <v>31</v>
      </c>
      <c r="AQ50" s="25">
        <v>43678</v>
      </c>
      <c r="AR50" t="s">
        <v>132</v>
      </c>
      <c r="AS50" t="s">
        <v>73</v>
      </c>
      <c r="AT50" t="s">
        <v>129</v>
      </c>
      <c r="AU50">
        <v>40</v>
      </c>
      <c r="AV50">
        <v>11492.18</v>
      </c>
    </row>
    <row r="51" spans="1:48" ht="15.75" x14ac:dyDescent="0.25">
      <c r="A51" s="5">
        <f>YEAR(VentaHuevo[[#This Row],[FECHA]])</f>
        <v>2019</v>
      </c>
      <c r="B51" s="5">
        <f>MONTH(VentaHuevo[[#This Row],[FECHA]])</f>
        <v>5</v>
      </c>
      <c r="C51" s="5">
        <f>WEEKNUM(VentaHuevo[[#This Row],[FECHA]],2)</f>
        <v>18</v>
      </c>
      <c r="D51" s="6">
        <v>43586</v>
      </c>
      <c r="E51" s="7" t="s">
        <v>25</v>
      </c>
      <c r="F51" s="7">
        <v>5698.18</v>
      </c>
      <c r="G51" s="7">
        <v>858.11999999999989</v>
      </c>
      <c r="H51" s="7">
        <v>63152.759999999995</v>
      </c>
      <c r="I51" s="7">
        <v>80596.286000000007</v>
      </c>
      <c r="J51" s="7">
        <v>24</v>
      </c>
      <c r="K51" s="7">
        <v>3</v>
      </c>
      <c r="M51">
        <f>YEAR(RecoleccionHuevo[[#This Row],[Fecha]])</f>
        <v>2020</v>
      </c>
      <c r="N51">
        <f>MONTH(RecoleccionHuevo[[#This Row],[Fecha]])</f>
        <v>2</v>
      </c>
      <c r="O51">
        <f>WEEKNUM(RecoleccionHuevo[[#This Row],[Fecha]],2)</f>
        <v>5</v>
      </c>
      <c r="P51" s="25">
        <v>43862</v>
      </c>
      <c r="Q51" t="s">
        <v>32</v>
      </c>
      <c r="R51" s="7">
        <v>343800</v>
      </c>
      <c r="S51" s="7">
        <v>20637.779999999995</v>
      </c>
      <c r="T51" s="7">
        <v>955</v>
      </c>
      <c r="AN51">
        <f>YEAR(FH[[#This Row],[Fecha]])</f>
        <v>2019</v>
      </c>
      <c r="AO51">
        <f>MONTH(FH[[#This Row],[Fecha]])</f>
        <v>9</v>
      </c>
      <c r="AP51">
        <f>WEEKNUM(FH[[#This Row],[Fecha]],2)</f>
        <v>35</v>
      </c>
      <c r="AQ51" s="25">
        <v>43709</v>
      </c>
      <c r="AR51" t="s">
        <v>132</v>
      </c>
      <c r="AS51" t="s">
        <v>73</v>
      </c>
      <c r="AT51" t="s">
        <v>129</v>
      </c>
      <c r="AU51">
        <v>36</v>
      </c>
      <c r="AV51">
        <v>10511.5</v>
      </c>
    </row>
    <row r="52" spans="1:48" ht="15.75" x14ac:dyDescent="0.25">
      <c r="A52" s="5">
        <f>YEAR(VentaHuevo[[#This Row],[FECHA]])</f>
        <v>2019</v>
      </c>
      <c r="B52" s="5">
        <f>MONTH(VentaHuevo[[#This Row],[FECHA]])</f>
        <v>5</v>
      </c>
      <c r="C52" s="5">
        <f>WEEKNUM(VentaHuevo[[#This Row],[FECHA]],2)</f>
        <v>18</v>
      </c>
      <c r="D52" s="6">
        <v>43586</v>
      </c>
      <c r="E52" s="7" t="s">
        <v>27</v>
      </c>
      <c r="F52" s="7">
        <v>111746.11199999996</v>
      </c>
      <c r="G52" s="7">
        <v>0</v>
      </c>
      <c r="H52" s="7">
        <v>2376485.9700000016</v>
      </c>
      <c r="I52" s="7">
        <v>1980282.997</v>
      </c>
      <c r="J52" s="7">
        <v>190</v>
      </c>
      <c r="K52" s="7">
        <v>0</v>
      </c>
      <c r="M52">
        <f>YEAR(RecoleccionHuevo[[#This Row],[Fecha]])</f>
        <v>2020</v>
      </c>
      <c r="N52">
        <f>MONTH(RecoleccionHuevo[[#This Row],[Fecha]])</f>
        <v>3</v>
      </c>
      <c r="O52">
        <f>WEEKNUM(RecoleccionHuevo[[#This Row],[Fecha]],2)</f>
        <v>9</v>
      </c>
      <c r="P52" s="25">
        <v>43891</v>
      </c>
      <c r="Q52" t="s">
        <v>32</v>
      </c>
      <c r="R52" s="7">
        <v>431280</v>
      </c>
      <c r="S52" s="7">
        <v>27325.640000000007</v>
      </c>
      <c r="T52" s="7">
        <v>1197</v>
      </c>
      <c r="AN52">
        <f>YEAR(FH[[#This Row],[Fecha]])</f>
        <v>2019</v>
      </c>
      <c r="AO52">
        <f>MONTH(FH[[#This Row],[Fecha]])</f>
        <v>10</v>
      </c>
      <c r="AP52">
        <f>WEEKNUM(FH[[#This Row],[Fecha]],2)</f>
        <v>40</v>
      </c>
      <c r="AQ52" s="25">
        <v>43739</v>
      </c>
      <c r="AR52" t="s">
        <v>132</v>
      </c>
      <c r="AS52" t="s">
        <v>73</v>
      </c>
      <c r="AT52" t="s">
        <v>129</v>
      </c>
      <c r="AU52">
        <v>37</v>
      </c>
      <c r="AV52">
        <v>13970.98</v>
      </c>
    </row>
    <row r="53" spans="1:48" ht="15.75" x14ac:dyDescent="0.25">
      <c r="A53" s="5">
        <f>YEAR(VentaHuevo[[#This Row],[FECHA]])</f>
        <v>2019</v>
      </c>
      <c r="B53" s="5">
        <f>MONTH(VentaHuevo[[#This Row],[FECHA]])</f>
        <v>5</v>
      </c>
      <c r="C53" s="5">
        <f>WEEKNUM(VentaHuevo[[#This Row],[FECHA]],2)</f>
        <v>18</v>
      </c>
      <c r="D53" s="6">
        <v>43586</v>
      </c>
      <c r="E53" s="7" t="s">
        <v>29</v>
      </c>
      <c r="F53" s="7">
        <v>4775.8410000000003</v>
      </c>
      <c r="G53" s="7">
        <v>636.70000000000005</v>
      </c>
      <c r="H53" s="7">
        <v>82544.310000000012</v>
      </c>
      <c r="I53" s="7">
        <v>103865.18900000001</v>
      </c>
      <c r="J53" s="7">
        <v>20</v>
      </c>
      <c r="K53" s="7">
        <v>4</v>
      </c>
      <c r="M53">
        <f>YEAR(RecoleccionHuevo[[#This Row],[Fecha]])</f>
        <v>2020</v>
      </c>
      <c r="N53">
        <f>MONTH(RecoleccionHuevo[[#This Row],[Fecha]])</f>
        <v>4</v>
      </c>
      <c r="O53">
        <f>WEEKNUM(RecoleccionHuevo[[#This Row],[Fecha]],2)</f>
        <v>14</v>
      </c>
      <c r="P53" s="25">
        <v>43922</v>
      </c>
      <c r="Q53" t="s">
        <v>32</v>
      </c>
      <c r="R53" s="7">
        <v>439200</v>
      </c>
      <c r="S53" s="7">
        <v>27372.530000000002</v>
      </c>
      <c r="T53" s="7">
        <v>1219</v>
      </c>
      <c r="AN53">
        <f>YEAR(FH[[#This Row],[Fecha]])</f>
        <v>2019</v>
      </c>
      <c r="AO53">
        <f>MONTH(FH[[#This Row],[Fecha]])</f>
        <v>11</v>
      </c>
      <c r="AP53">
        <f>WEEKNUM(FH[[#This Row],[Fecha]],2)</f>
        <v>44</v>
      </c>
      <c r="AQ53" s="25">
        <v>43770</v>
      </c>
      <c r="AR53" t="s">
        <v>132</v>
      </c>
      <c r="AS53" t="s">
        <v>73</v>
      </c>
      <c r="AT53" t="s">
        <v>129</v>
      </c>
      <c r="AU53">
        <v>30</v>
      </c>
      <c r="AV53">
        <v>8530.11</v>
      </c>
    </row>
    <row r="54" spans="1:48" ht="15.75" x14ac:dyDescent="0.25">
      <c r="A54" s="5">
        <f>YEAR(VentaHuevo[[#This Row],[FECHA]])</f>
        <v>2019</v>
      </c>
      <c r="B54" s="5">
        <f>MONTH(VentaHuevo[[#This Row],[FECHA]])</f>
        <v>6</v>
      </c>
      <c r="C54" s="5">
        <f>WEEKNUM(VentaHuevo[[#This Row],[FECHA]],2)</f>
        <v>22</v>
      </c>
      <c r="D54" s="6">
        <v>43617</v>
      </c>
      <c r="E54" s="7" t="s">
        <v>25</v>
      </c>
      <c r="F54" s="7">
        <v>10455.19</v>
      </c>
      <c r="G54" s="7">
        <v>588.15</v>
      </c>
      <c r="H54" s="7">
        <v>141524.00999999995</v>
      </c>
      <c r="I54" s="7">
        <v>168223.74</v>
      </c>
      <c r="J54" s="7">
        <v>37</v>
      </c>
      <c r="K54" s="7">
        <v>2</v>
      </c>
      <c r="M54">
        <f>YEAR(RecoleccionHuevo[[#This Row],[Fecha]])</f>
        <v>2020</v>
      </c>
      <c r="N54">
        <f>MONTH(RecoleccionHuevo[[#This Row],[Fecha]])</f>
        <v>5</v>
      </c>
      <c r="O54">
        <f>WEEKNUM(RecoleccionHuevo[[#This Row],[Fecha]],2)</f>
        <v>18</v>
      </c>
      <c r="P54" s="25">
        <v>43952</v>
      </c>
      <c r="Q54" t="s">
        <v>32</v>
      </c>
      <c r="R54" s="7">
        <v>369000</v>
      </c>
      <c r="S54" s="7">
        <v>22273.699999999993</v>
      </c>
      <c r="T54" s="7">
        <v>1025</v>
      </c>
      <c r="AN54">
        <f>YEAR(FH[[#This Row],[Fecha]])</f>
        <v>2019</v>
      </c>
      <c r="AO54">
        <f>MONTH(FH[[#This Row],[Fecha]])</f>
        <v>12</v>
      </c>
      <c r="AP54">
        <f>WEEKNUM(FH[[#This Row],[Fecha]],2)</f>
        <v>48</v>
      </c>
      <c r="AQ54" s="25">
        <v>43800</v>
      </c>
      <c r="AR54" t="s">
        <v>132</v>
      </c>
      <c r="AS54" t="s">
        <v>73</v>
      </c>
      <c r="AT54" t="s">
        <v>129</v>
      </c>
      <c r="AU54">
        <v>39</v>
      </c>
      <c r="AV54">
        <v>5438.37</v>
      </c>
    </row>
    <row r="55" spans="1:48" ht="15.75" x14ac:dyDescent="0.25">
      <c r="A55" s="5">
        <f>YEAR(VentaHuevo[[#This Row],[FECHA]])</f>
        <v>2019</v>
      </c>
      <c r="B55" s="5">
        <f>MONTH(VentaHuevo[[#This Row],[FECHA]])</f>
        <v>6</v>
      </c>
      <c r="C55" s="5">
        <f>WEEKNUM(VentaHuevo[[#This Row],[FECHA]],2)</f>
        <v>22</v>
      </c>
      <c r="D55" s="6">
        <v>43617</v>
      </c>
      <c r="E55" s="7" t="s">
        <v>27</v>
      </c>
      <c r="F55" s="7">
        <v>104623.80999999995</v>
      </c>
      <c r="G55" s="7">
        <v>793.7</v>
      </c>
      <c r="H55" s="7">
        <v>1946816.810000001</v>
      </c>
      <c r="I55" s="7">
        <v>1670592.7939999991</v>
      </c>
      <c r="J55" s="7">
        <v>183</v>
      </c>
      <c r="K55" s="7">
        <v>2</v>
      </c>
      <c r="M55">
        <f>YEAR(RecoleccionHuevo[[#This Row],[Fecha]])</f>
        <v>2020</v>
      </c>
      <c r="N55">
        <f>MONTH(RecoleccionHuevo[[#This Row],[Fecha]])</f>
        <v>6</v>
      </c>
      <c r="O55">
        <f>WEEKNUM(RecoleccionHuevo[[#This Row],[Fecha]],2)</f>
        <v>23</v>
      </c>
      <c r="P55" s="25">
        <v>43983</v>
      </c>
      <c r="Q55" t="s">
        <v>32</v>
      </c>
      <c r="R55" s="7">
        <v>416160</v>
      </c>
      <c r="S55" s="7">
        <v>25328.909999999996</v>
      </c>
      <c r="T55" s="7">
        <v>1155</v>
      </c>
      <c r="AN55">
        <f>YEAR(FH[[#This Row],[Fecha]])</f>
        <v>2020</v>
      </c>
      <c r="AO55">
        <f>MONTH(FH[[#This Row],[Fecha]])</f>
        <v>1</v>
      </c>
      <c r="AP55">
        <f>WEEKNUM(FH[[#This Row],[Fecha]],2)</f>
        <v>1</v>
      </c>
      <c r="AQ55" s="25">
        <v>43831</v>
      </c>
      <c r="AR55" t="s">
        <v>132</v>
      </c>
      <c r="AS55" t="s">
        <v>73</v>
      </c>
      <c r="AT55" t="s">
        <v>129</v>
      </c>
      <c r="AU55">
        <v>45</v>
      </c>
      <c r="AV55">
        <v>5008.3</v>
      </c>
    </row>
    <row r="56" spans="1:48" ht="15.75" x14ac:dyDescent="0.25">
      <c r="A56" s="5">
        <f>YEAR(VentaHuevo[[#This Row],[FECHA]])</f>
        <v>2019</v>
      </c>
      <c r="B56" s="5">
        <f>MONTH(VentaHuevo[[#This Row],[FECHA]])</f>
        <v>6</v>
      </c>
      <c r="C56" s="5">
        <f>WEEKNUM(VentaHuevo[[#This Row],[FECHA]],2)</f>
        <v>22</v>
      </c>
      <c r="D56" s="6">
        <v>43617</v>
      </c>
      <c r="E56" s="7" t="s">
        <v>29</v>
      </c>
      <c r="F56" s="7">
        <v>1644.0600000000002</v>
      </c>
      <c r="G56" s="7">
        <v>523.34</v>
      </c>
      <c r="H56" s="7">
        <v>22335.97</v>
      </c>
      <c r="I56" s="7">
        <v>23305.864000000005</v>
      </c>
      <c r="J56" s="7">
        <v>14</v>
      </c>
      <c r="K56" s="7">
        <v>3</v>
      </c>
      <c r="M56">
        <f>YEAR(RecoleccionHuevo[[#This Row],[Fecha]])</f>
        <v>2020</v>
      </c>
      <c r="N56">
        <f>MONTH(RecoleccionHuevo[[#This Row],[Fecha]])</f>
        <v>7</v>
      </c>
      <c r="O56">
        <f>WEEKNUM(RecoleccionHuevo[[#This Row],[Fecha]],2)</f>
        <v>27</v>
      </c>
      <c r="P56" s="25">
        <v>44013</v>
      </c>
      <c r="Q56" t="s">
        <v>32</v>
      </c>
      <c r="R56" s="7">
        <v>386280</v>
      </c>
      <c r="S56" s="7">
        <v>23729.279999999995</v>
      </c>
      <c r="T56" s="7">
        <v>1073</v>
      </c>
      <c r="AN56">
        <f>YEAR(FH[[#This Row],[Fecha]])</f>
        <v>2020</v>
      </c>
      <c r="AO56">
        <f>MONTH(FH[[#This Row],[Fecha]])</f>
        <v>3</v>
      </c>
      <c r="AP56">
        <f>WEEKNUM(FH[[#This Row],[Fecha]],2)</f>
        <v>9</v>
      </c>
      <c r="AQ56" s="25">
        <v>43891</v>
      </c>
      <c r="AR56" t="s">
        <v>132</v>
      </c>
      <c r="AS56" t="s">
        <v>73</v>
      </c>
      <c r="AT56" t="s">
        <v>129</v>
      </c>
      <c r="AU56">
        <v>18</v>
      </c>
      <c r="AV56">
        <v>850.45</v>
      </c>
    </row>
    <row r="57" spans="1:48" ht="15.75" x14ac:dyDescent="0.25">
      <c r="A57" s="5">
        <f>YEAR(VentaHuevo[[#This Row],[FECHA]])</f>
        <v>2019</v>
      </c>
      <c r="B57" s="5">
        <f>MONTH(VentaHuevo[[#This Row],[FECHA]])</f>
        <v>7</v>
      </c>
      <c r="C57" s="5">
        <f>WEEKNUM(VentaHuevo[[#This Row],[FECHA]],2)</f>
        <v>27</v>
      </c>
      <c r="D57" s="6">
        <v>43647</v>
      </c>
      <c r="E57" s="7" t="s">
        <v>25</v>
      </c>
      <c r="F57" s="7">
        <v>5282.7900000000009</v>
      </c>
      <c r="G57" s="7">
        <v>0</v>
      </c>
      <c r="H57" s="7">
        <v>67607.289999999979</v>
      </c>
      <c r="I57" s="7">
        <v>89360.614000000001</v>
      </c>
      <c r="J57" s="7">
        <v>17</v>
      </c>
      <c r="K57" s="7">
        <v>0</v>
      </c>
      <c r="M57">
        <f>YEAR(RecoleccionHuevo[[#This Row],[Fecha]])</f>
        <v>2020</v>
      </c>
      <c r="N57">
        <f>MONTH(RecoleccionHuevo[[#This Row],[Fecha]])</f>
        <v>8</v>
      </c>
      <c r="O57">
        <f>WEEKNUM(RecoleccionHuevo[[#This Row],[Fecha]],2)</f>
        <v>31</v>
      </c>
      <c r="P57" s="25">
        <v>44044</v>
      </c>
      <c r="Q57" t="s">
        <v>32</v>
      </c>
      <c r="R57" s="7">
        <v>357480</v>
      </c>
      <c r="S57" s="7">
        <v>21801.579999999998</v>
      </c>
      <c r="T57" s="7">
        <v>993</v>
      </c>
      <c r="AN57">
        <f>YEAR(FH[[#This Row],[Fecha]])</f>
        <v>2018</v>
      </c>
      <c r="AO57">
        <f>MONTH(FH[[#This Row],[Fecha]])</f>
        <v>1</v>
      </c>
      <c r="AP57">
        <f>WEEKNUM(FH[[#This Row],[Fecha]],2)</f>
        <v>1</v>
      </c>
      <c r="AQ57" s="25">
        <v>43101</v>
      </c>
      <c r="AR57" t="s">
        <v>132</v>
      </c>
      <c r="AS57" t="s">
        <v>75</v>
      </c>
      <c r="AT57" t="s">
        <v>129</v>
      </c>
      <c r="AU57">
        <v>59</v>
      </c>
      <c r="AV57">
        <v>13384.09</v>
      </c>
    </row>
    <row r="58" spans="1:48" ht="15.75" x14ac:dyDescent="0.25">
      <c r="A58" s="5">
        <f>YEAR(VentaHuevo[[#This Row],[FECHA]])</f>
        <v>2019</v>
      </c>
      <c r="B58" s="5">
        <f>MONTH(VentaHuevo[[#This Row],[FECHA]])</f>
        <v>7</v>
      </c>
      <c r="C58" s="5">
        <f>WEEKNUM(VentaHuevo[[#This Row],[FECHA]],2)</f>
        <v>27</v>
      </c>
      <c r="D58" s="6">
        <v>43647</v>
      </c>
      <c r="E58" s="7" t="s">
        <v>27</v>
      </c>
      <c r="F58" s="7">
        <v>111165.75000000003</v>
      </c>
      <c r="G58" s="7">
        <v>119.31</v>
      </c>
      <c r="H58" s="7">
        <v>2112209.1599999992</v>
      </c>
      <c r="I58" s="7">
        <v>1804760.9359999991</v>
      </c>
      <c r="J58" s="7">
        <v>233</v>
      </c>
      <c r="K58" s="7">
        <v>2</v>
      </c>
      <c r="M58">
        <f>YEAR(RecoleccionHuevo[[#This Row],[Fecha]])</f>
        <v>2020</v>
      </c>
      <c r="N58">
        <f>MONTH(RecoleccionHuevo[[#This Row],[Fecha]])</f>
        <v>9</v>
      </c>
      <c r="O58">
        <f>WEEKNUM(RecoleccionHuevo[[#This Row],[Fecha]],2)</f>
        <v>36</v>
      </c>
      <c r="P58" s="25">
        <v>44075</v>
      </c>
      <c r="Q58" t="s">
        <v>32</v>
      </c>
      <c r="R58" s="7">
        <v>365400</v>
      </c>
      <c r="S58" s="7">
        <v>23203.620000000006</v>
      </c>
      <c r="T58" s="7">
        <v>1014</v>
      </c>
      <c r="AN58">
        <f>YEAR(FH[[#This Row],[Fecha]])</f>
        <v>2018</v>
      </c>
      <c r="AO58">
        <f>MONTH(FH[[#This Row],[Fecha]])</f>
        <v>2</v>
      </c>
      <c r="AP58">
        <f>WEEKNUM(FH[[#This Row],[Fecha]],2)</f>
        <v>5</v>
      </c>
      <c r="AQ58" s="25">
        <v>43132</v>
      </c>
      <c r="AR58" t="s">
        <v>132</v>
      </c>
      <c r="AS58" t="s">
        <v>75</v>
      </c>
      <c r="AT58" t="s">
        <v>129</v>
      </c>
      <c r="AU58">
        <v>42</v>
      </c>
      <c r="AV58">
        <v>10819</v>
      </c>
    </row>
    <row r="59" spans="1:48" ht="15.75" x14ac:dyDescent="0.25">
      <c r="A59" s="5">
        <f>YEAR(VentaHuevo[[#This Row],[FECHA]])</f>
        <v>2019</v>
      </c>
      <c r="B59" s="5">
        <f>MONTH(VentaHuevo[[#This Row],[FECHA]])</f>
        <v>7</v>
      </c>
      <c r="C59" s="5">
        <f>WEEKNUM(VentaHuevo[[#This Row],[FECHA]],2)</f>
        <v>27</v>
      </c>
      <c r="D59" s="6">
        <v>43647</v>
      </c>
      <c r="E59" s="7" t="s">
        <v>29</v>
      </c>
      <c r="F59" s="7">
        <v>143.29</v>
      </c>
      <c r="G59" s="7">
        <v>0</v>
      </c>
      <c r="H59" s="7">
        <v>2587.1600000000003</v>
      </c>
      <c r="I59" s="7">
        <v>2664.4900000000002</v>
      </c>
      <c r="J59" s="7">
        <v>8</v>
      </c>
      <c r="K59" s="7">
        <v>0</v>
      </c>
      <c r="M59">
        <f>YEAR(RecoleccionHuevo[[#This Row],[Fecha]])</f>
        <v>2020</v>
      </c>
      <c r="N59">
        <f>MONTH(RecoleccionHuevo[[#This Row],[Fecha]])</f>
        <v>10</v>
      </c>
      <c r="O59">
        <f>WEEKNUM(RecoleccionHuevo[[#This Row],[Fecha]],2)</f>
        <v>40</v>
      </c>
      <c r="P59" s="25">
        <v>44105</v>
      </c>
      <c r="Q59" t="s">
        <v>32</v>
      </c>
      <c r="R59" s="7">
        <v>327240</v>
      </c>
      <c r="S59" s="7">
        <v>20201.499999999993</v>
      </c>
      <c r="T59" s="7">
        <v>909</v>
      </c>
      <c r="AN59">
        <f>YEAR(FH[[#This Row],[Fecha]])</f>
        <v>2018</v>
      </c>
      <c r="AO59">
        <f>MONTH(FH[[#This Row],[Fecha]])</f>
        <v>3</v>
      </c>
      <c r="AP59">
        <f>WEEKNUM(FH[[#This Row],[Fecha]],2)</f>
        <v>9</v>
      </c>
      <c r="AQ59" s="25">
        <v>43160</v>
      </c>
      <c r="AR59" t="s">
        <v>132</v>
      </c>
      <c r="AS59" t="s">
        <v>75</v>
      </c>
      <c r="AT59" t="s">
        <v>129</v>
      </c>
      <c r="AU59">
        <v>39</v>
      </c>
      <c r="AV59">
        <v>7550.4500000000007</v>
      </c>
    </row>
    <row r="60" spans="1:48" ht="15.75" x14ac:dyDescent="0.25">
      <c r="A60" s="5">
        <f>YEAR(VentaHuevo[[#This Row],[FECHA]])</f>
        <v>2019</v>
      </c>
      <c r="B60" s="5">
        <f>MONTH(VentaHuevo[[#This Row],[FECHA]])</f>
        <v>8</v>
      </c>
      <c r="C60" s="5">
        <f>WEEKNUM(VentaHuevo[[#This Row],[FECHA]],2)</f>
        <v>31</v>
      </c>
      <c r="D60" s="6">
        <v>43678</v>
      </c>
      <c r="E60" s="7" t="s">
        <v>25</v>
      </c>
      <c r="F60" s="7">
        <v>10596.669999999998</v>
      </c>
      <c r="G60" s="7">
        <v>0</v>
      </c>
      <c r="H60" s="7">
        <v>162362.18</v>
      </c>
      <c r="I60" s="7">
        <v>164406.51400000002</v>
      </c>
      <c r="J60" s="7">
        <v>32</v>
      </c>
      <c r="K60" s="7">
        <v>0</v>
      </c>
      <c r="M60">
        <f>YEAR(RecoleccionHuevo[[#This Row],[Fecha]])</f>
        <v>2020</v>
      </c>
      <c r="N60">
        <f>MONTH(RecoleccionHuevo[[#This Row],[Fecha]])</f>
        <v>11</v>
      </c>
      <c r="O60">
        <f>WEEKNUM(RecoleccionHuevo[[#This Row],[Fecha]],2)</f>
        <v>44</v>
      </c>
      <c r="P60" s="25">
        <v>44136</v>
      </c>
      <c r="Q60" t="s">
        <v>32</v>
      </c>
      <c r="R60" s="7">
        <v>267120</v>
      </c>
      <c r="S60" s="7">
        <v>17481.519999999997</v>
      </c>
      <c r="T60" s="7">
        <v>740</v>
      </c>
      <c r="AN60">
        <f>YEAR(FH[[#This Row],[Fecha]])</f>
        <v>2018</v>
      </c>
      <c r="AO60">
        <f>MONTH(FH[[#This Row],[Fecha]])</f>
        <v>4</v>
      </c>
      <c r="AP60">
        <f>WEEKNUM(FH[[#This Row],[Fecha]],2)</f>
        <v>13</v>
      </c>
      <c r="AQ60" s="25">
        <v>43191</v>
      </c>
      <c r="AR60" t="s">
        <v>132</v>
      </c>
      <c r="AS60" t="s">
        <v>75</v>
      </c>
      <c r="AT60" t="s">
        <v>129</v>
      </c>
      <c r="AU60">
        <v>40</v>
      </c>
      <c r="AV60">
        <v>9557.74</v>
      </c>
    </row>
    <row r="61" spans="1:48" ht="15.75" x14ac:dyDescent="0.25">
      <c r="A61" s="5">
        <f>YEAR(VentaHuevo[[#This Row],[FECHA]])</f>
        <v>2019</v>
      </c>
      <c r="B61" s="5">
        <f>MONTH(VentaHuevo[[#This Row],[FECHA]])</f>
        <v>8</v>
      </c>
      <c r="C61" s="5">
        <f>WEEKNUM(VentaHuevo[[#This Row],[FECHA]],2)</f>
        <v>31</v>
      </c>
      <c r="D61" s="6">
        <v>43678</v>
      </c>
      <c r="E61" s="7" t="s">
        <v>27</v>
      </c>
      <c r="F61" s="7">
        <v>129063.16</v>
      </c>
      <c r="G61" s="7">
        <v>1746.7199999999998</v>
      </c>
      <c r="H61" s="7">
        <v>2934363.7700000023</v>
      </c>
      <c r="I61" s="7">
        <v>2075716.432000001</v>
      </c>
      <c r="J61" s="7">
        <v>252</v>
      </c>
      <c r="K61" s="7">
        <v>5</v>
      </c>
      <c r="M61">
        <f>YEAR(RecoleccionHuevo[[#This Row],[Fecha]])</f>
        <v>2020</v>
      </c>
      <c r="N61">
        <f>MONTH(RecoleccionHuevo[[#This Row],[Fecha]])</f>
        <v>12</v>
      </c>
      <c r="O61">
        <f>WEEKNUM(RecoleccionHuevo[[#This Row],[Fecha]],2)</f>
        <v>49</v>
      </c>
      <c r="P61" s="25">
        <v>44166</v>
      </c>
      <c r="Q61" t="s">
        <v>32</v>
      </c>
      <c r="R61" s="7">
        <v>387000</v>
      </c>
      <c r="S61" s="7">
        <v>24583.66</v>
      </c>
      <c r="T61" s="7">
        <v>1075</v>
      </c>
      <c r="AN61">
        <f>YEAR(FH[[#This Row],[Fecha]])</f>
        <v>2018</v>
      </c>
      <c r="AO61">
        <f>MONTH(FH[[#This Row],[Fecha]])</f>
        <v>5</v>
      </c>
      <c r="AP61">
        <f>WEEKNUM(FH[[#This Row],[Fecha]],2)</f>
        <v>18</v>
      </c>
      <c r="AQ61" s="25">
        <v>43221</v>
      </c>
      <c r="AR61" t="s">
        <v>132</v>
      </c>
      <c r="AS61" t="s">
        <v>75</v>
      </c>
      <c r="AT61" t="s">
        <v>129</v>
      </c>
      <c r="AU61">
        <v>25</v>
      </c>
      <c r="AV61">
        <v>6344.4699999999993</v>
      </c>
    </row>
    <row r="62" spans="1:48" ht="15.75" x14ac:dyDescent="0.25">
      <c r="A62" s="5">
        <f>YEAR(VentaHuevo[[#This Row],[FECHA]])</f>
        <v>2019</v>
      </c>
      <c r="B62" s="5">
        <f>MONTH(VentaHuevo[[#This Row],[FECHA]])</f>
        <v>8</v>
      </c>
      <c r="C62" s="5">
        <f>WEEKNUM(VentaHuevo[[#This Row],[FECHA]],2)</f>
        <v>31</v>
      </c>
      <c r="D62" s="6">
        <v>43678</v>
      </c>
      <c r="E62" s="7" t="s">
        <v>29</v>
      </c>
      <c r="F62" s="7">
        <v>913.48</v>
      </c>
      <c r="G62" s="7">
        <v>0</v>
      </c>
      <c r="H62" s="7">
        <v>20329.539999999997</v>
      </c>
      <c r="I62" s="7">
        <v>15323.271000000001</v>
      </c>
      <c r="J62" s="7">
        <v>12</v>
      </c>
      <c r="K62" s="7">
        <v>0</v>
      </c>
      <c r="M62">
        <f>YEAR(RecoleccionHuevo[[#This Row],[Fecha]])</f>
        <v>2020</v>
      </c>
      <c r="N62">
        <f>MONTH(RecoleccionHuevo[[#This Row],[Fecha]])</f>
        <v>1</v>
      </c>
      <c r="O62">
        <f>WEEKNUM(RecoleccionHuevo[[#This Row],[Fecha]],2)</f>
        <v>1</v>
      </c>
      <c r="P62" s="25">
        <v>43831</v>
      </c>
      <c r="Q62" t="s">
        <v>33</v>
      </c>
      <c r="R62" s="7">
        <v>145800</v>
      </c>
      <c r="S62" s="7">
        <v>8076.4999999999991</v>
      </c>
      <c r="T62" s="7">
        <v>404</v>
      </c>
      <c r="AN62">
        <f>YEAR(FH[[#This Row],[Fecha]])</f>
        <v>2018</v>
      </c>
      <c r="AO62">
        <f>MONTH(FH[[#This Row],[Fecha]])</f>
        <v>6</v>
      </c>
      <c r="AP62">
        <f>WEEKNUM(FH[[#This Row],[Fecha]],2)</f>
        <v>22</v>
      </c>
      <c r="AQ62" s="25">
        <v>43252</v>
      </c>
      <c r="AR62" t="s">
        <v>132</v>
      </c>
      <c r="AS62" t="s">
        <v>75</v>
      </c>
      <c r="AT62" t="s">
        <v>129</v>
      </c>
      <c r="AU62">
        <v>43</v>
      </c>
      <c r="AV62">
        <v>26509.03</v>
      </c>
    </row>
    <row r="63" spans="1:48" ht="15.75" x14ac:dyDescent="0.25">
      <c r="A63" s="5">
        <f>YEAR(VentaHuevo[[#This Row],[FECHA]])</f>
        <v>2019</v>
      </c>
      <c r="B63" s="5">
        <f>MONTH(VentaHuevo[[#This Row],[FECHA]])</f>
        <v>9</v>
      </c>
      <c r="C63" s="5">
        <f>WEEKNUM(VentaHuevo[[#This Row],[FECHA]],2)</f>
        <v>35</v>
      </c>
      <c r="D63" s="6">
        <v>43709</v>
      </c>
      <c r="E63" s="7" t="s">
        <v>25</v>
      </c>
      <c r="F63" s="7">
        <v>6908.34</v>
      </c>
      <c r="G63" s="7">
        <v>4.7</v>
      </c>
      <c r="H63" s="7">
        <v>126177.85</v>
      </c>
      <c r="I63" s="7">
        <v>104373.97899999999</v>
      </c>
      <c r="J63" s="7">
        <v>29</v>
      </c>
      <c r="K63" s="7">
        <v>1</v>
      </c>
      <c r="M63">
        <f>YEAR(RecoleccionHuevo[[#This Row],[Fecha]])</f>
        <v>2020</v>
      </c>
      <c r="N63">
        <f>MONTH(RecoleccionHuevo[[#This Row],[Fecha]])</f>
        <v>2</v>
      </c>
      <c r="O63">
        <f>WEEKNUM(RecoleccionHuevo[[#This Row],[Fecha]],2)</f>
        <v>5</v>
      </c>
      <c r="P63" s="25">
        <v>43862</v>
      </c>
      <c r="Q63" t="s">
        <v>33</v>
      </c>
      <c r="R63" s="7">
        <v>370080</v>
      </c>
      <c r="S63" s="7">
        <v>20511.749999999996</v>
      </c>
      <c r="T63" s="7">
        <v>1028</v>
      </c>
      <c r="AN63">
        <f>YEAR(FH[[#This Row],[Fecha]])</f>
        <v>2018</v>
      </c>
      <c r="AO63">
        <f>MONTH(FH[[#This Row],[Fecha]])</f>
        <v>7</v>
      </c>
      <c r="AP63">
        <f>WEEKNUM(FH[[#This Row],[Fecha]],2)</f>
        <v>26</v>
      </c>
      <c r="AQ63" s="25">
        <v>43282</v>
      </c>
      <c r="AR63" t="s">
        <v>132</v>
      </c>
      <c r="AS63" t="s">
        <v>75</v>
      </c>
      <c r="AT63" t="s">
        <v>129</v>
      </c>
      <c r="AU63">
        <v>37</v>
      </c>
      <c r="AV63">
        <v>10943.77</v>
      </c>
    </row>
    <row r="64" spans="1:48" ht="15.75" x14ac:dyDescent="0.25">
      <c r="A64" s="5">
        <f>YEAR(VentaHuevo[[#This Row],[FECHA]])</f>
        <v>2019</v>
      </c>
      <c r="B64" s="5">
        <f>MONTH(VentaHuevo[[#This Row],[FECHA]])</f>
        <v>9</v>
      </c>
      <c r="C64" s="5">
        <f>WEEKNUM(VentaHuevo[[#This Row],[FECHA]],2)</f>
        <v>35</v>
      </c>
      <c r="D64" s="6">
        <v>43709</v>
      </c>
      <c r="E64" s="7" t="s">
        <v>27</v>
      </c>
      <c r="F64" s="7">
        <v>113040.39</v>
      </c>
      <c r="G64" s="7">
        <v>561.75</v>
      </c>
      <c r="H64" s="7">
        <v>2605996.3900000006</v>
      </c>
      <c r="I64" s="7">
        <v>1797483.8629999997</v>
      </c>
      <c r="J64" s="7">
        <v>189</v>
      </c>
      <c r="K64" s="7">
        <v>1</v>
      </c>
      <c r="M64">
        <f>YEAR(RecoleccionHuevo[[#This Row],[Fecha]])</f>
        <v>2020</v>
      </c>
      <c r="N64">
        <f>MONTH(RecoleccionHuevo[[#This Row],[Fecha]])</f>
        <v>3</v>
      </c>
      <c r="O64">
        <f>WEEKNUM(RecoleccionHuevo[[#This Row],[Fecha]],2)</f>
        <v>9</v>
      </c>
      <c r="P64" s="25">
        <v>43891</v>
      </c>
      <c r="Q64" t="s">
        <v>33</v>
      </c>
      <c r="R64" s="7">
        <v>410400</v>
      </c>
      <c r="S64" s="7">
        <v>23731.040000000005</v>
      </c>
      <c r="T64" s="7">
        <v>1140</v>
      </c>
      <c r="AN64">
        <f>YEAR(FH[[#This Row],[Fecha]])</f>
        <v>2018</v>
      </c>
      <c r="AO64">
        <f>MONTH(FH[[#This Row],[Fecha]])</f>
        <v>8</v>
      </c>
      <c r="AP64">
        <f>WEEKNUM(FH[[#This Row],[Fecha]],2)</f>
        <v>31</v>
      </c>
      <c r="AQ64" s="25">
        <v>43313</v>
      </c>
      <c r="AR64" t="s">
        <v>132</v>
      </c>
      <c r="AS64" t="s">
        <v>75</v>
      </c>
      <c r="AT64" t="s">
        <v>129</v>
      </c>
      <c r="AU64">
        <v>34</v>
      </c>
      <c r="AV64">
        <v>20862.830000000002</v>
      </c>
    </row>
    <row r="65" spans="1:48" ht="15.75" x14ac:dyDescent="0.25">
      <c r="A65" s="5">
        <f>YEAR(VentaHuevo[[#This Row],[FECHA]])</f>
        <v>2019</v>
      </c>
      <c r="B65" s="5">
        <f>MONTH(VentaHuevo[[#This Row],[FECHA]])</f>
        <v>9</v>
      </c>
      <c r="C65" s="5">
        <f>WEEKNUM(VentaHuevo[[#This Row],[FECHA]],2)</f>
        <v>35</v>
      </c>
      <c r="D65" s="6">
        <v>43709</v>
      </c>
      <c r="E65" s="7" t="s">
        <v>29</v>
      </c>
      <c r="F65" s="7">
        <v>103.44999999999999</v>
      </c>
      <c r="G65" s="7">
        <v>0</v>
      </c>
      <c r="H65" s="7">
        <v>2366.8599999999997</v>
      </c>
      <c r="I65" s="7">
        <v>2190.2240000000002</v>
      </c>
      <c r="J65" s="7">
        <v>8</v>
      </c>
      <c r="K65" s="7">
        <v>0</v>
      </c>
      <c r="M65">
        <f>YEAR(RecoleccionHuevo[[#This Row],[Fecha]])</f>
        <v>2020</v>
      </c>
      <c r="N65">
        <f>MONTH(RecoleccionHuevo[[#This Row],[Fecha]])</f>
        <v>4</v>
      </c>
      <c r="O65">
        <f>WEEKNUM(RecoleccionHuevo[[#This Row],[Fecha]],2)</f>
        <v>14</v>
      </c>
      <c r="P65" s="25">
        <v>43922</v>
      </c>
      <c r="Q65" t="s">
        <v>33</v>
      </c>
      <c r="R65" s="7">
        <v>411480</v>
      </c>
      <c r="S65" s="7">
        <v>23659.10999999999</v>
      </c>
      <c r="T65" s="7">
        <v>1143</v>
      </c>
      <c r="AN65">
        <f>YEAR(FH[[#This Row],[Fecha]])</f>
        <v>2018</v>
      </c>
      <c r="AO65">
        <f>MONTH(FH[[#This Row],[Fecha]])</f>
        <v>9</v>
      </c>
      <c r="AP65">
        <f>WEEKNUM(FH[[#This Row],[Fecha]],2)</f>
        <v>35</v>
      </c>
      <c r="AQ65" s="25">
        <v>43344</v>
      </c>
      <c r="AR65" t="s">
        <v>132</v>
      </c>
      <c r="AS65" t="s">
        <v>75</v>
      </c>
      <c r="AT65" t="s">
        <v>129</v>
      </c>
      <c r="AU65">
        <v>43</v>
      </c>
      <c r="AV65">
        <v>28119.339999999997</v>
      </c>
    </row>
    <row r="66" spans="1:48" ht="15.75" x14ac:dyDescent="0.25">
      <c r="A66" s="5">
        <f>YEAR(VentaHuevo[[#This Row],[FECHA]])</f>
        <v>2019</v>
      </c>
      <c r="B66" s="5">
        <f>MONTH(VentaHuevo[[#This Row],[FECHA]])</f>
        <v>10</v>
      </c>
      <c r="C66" s="5">
        <f>WEEKNUM(VentaHuevo[[#This Row],[FECHA]],2)</f>
        <v>40</v>
      </c>
      <c r="D66" s="6">
        <v>43739</v>
      </c>
      <c r="E66" s="7" t="s">
        <v>25</v>
      </c>
      <c r="F66" s="7">
        <v>8594.7450000000008</v>
      </c>
      <c r="G66" s="7">
        <v>412.76000000000005</v>
      </c>
      <c r="H66" s="7">
        <v>143732.62000000002</v>
      </c>
      <c r="I66" s="7">
        <v>131154.98299999998</v>
      </c>
      <c r="J66" s="7">
        <v>36</v>
      </c>
      <c r="K66" s="7">
        <v>3</v>
      </c>
      <c r="M66">
        <f>YEAR(RecoleccionHuevo[[#This Row],[Fecha]])</f>
        <v>2020</v>
      </c>
      <c r="N66">
        <f>MONTH(RecoleccionHuevo[[#This Row],[Fecha]])</f>
        <v>5</v>
      </c>
      <c r="O66">
        <f>WEEKNUM(RecoleccionHuevo[[#This Row],[Fecha]],2)</f>
        <v>18</v>
      </c>
      <c r="P66" s="25">
        <v>43952</v>
      </c>
      <c r="Q66" t="s">
        <v>33</v>
      </c>
      <c r="R66" s="7">
        <v>354960</v>
      </c>
      <c r="S66" s="7">
        <v>20787.16</v>
      </c>
      <c r="T66" s="7">
        <v>986</v>
      </c>
      <c r="AN66">
        <f>YEAR(FH[[#This Row],[Fecha]])</f>
        <v>2018</v>
      </c>
      <c r="AO66">
        <f>MONTH(FH[[#This Row],[Fecha]])</f>
        <v>10</v>
      </c>
      <c r="AP66">
        <f>WEEKNUM(FH[[#This Row],[Fecha]],2)</f>
        <v>40</v>
      </c>
      <c r="AQ66" s="25">
        <v>43374</v>
      </c>
      <c r="AR66" t="s">
        <v>132</v>
      </c>
      <c r="AS66" t="s">
        <v>75</v>
      </c>
      <c r="AT66" t="s">
        <v>129</v>
      </c>
      <c r="AU66">
        <v>40</v>
      </c>
      <c r="AV66">
        <v>16417.830000000002</v>
      </c>
    </row>
    <row r="67" spans="1:48" ht="15.75" x14ac:dyDescent="0.25">
      <c r="A67" s="5">
        <f>YEAR(VentaHuevo[[#This Row],[FECHA]])</f>
        <v>2019</v>
      </c>
      <c r="B67" s="5">
        <f>MONTH(VentaHuevo[[#This Row],[FECHA]])</f>
        <v>10</v>
      </c>
      <c r="C67" s="5">
        <f>WEEKNUM(VentaHuevo[[#This Row],[FECHA]],2)</f>
        <v>40</v>
      </c>
      <c r="D67" s="6">
        <v>43739</v>
      </c>
      <c r="E67" s="7" t="s">
        <v>27</v>
      </c>
      <c r="F67" s="7">
        <v>105029.59000000003</v>
      </c>
      <c r="G67" s="7">
        <v>5730.43</v>
      </c>
      <c r="H67" s="7">
        <v>2467717.3500000006</v>
      </c>
      <c r="I67" s="7">
        <v>1647849.139</v>
      </c>
      <c r="J67" s="7">
        <v>193</v>
      </c>
      <c r="K67" s="7">
        <v>11</v>
      </c>
      <c r="M67">
        <f>YEAR(RecoleccionHuevo[[#This Row],[Fecha]])</f>
        <v>2020</v>
      </c>
      <c r="N67">
        <f>MONTH(RecoleccionHuevo[[#This Row],[Fecha]])</f>
        <v>6</v>
      </c>
      <c r="O67">
        <f>WEEKNUM(RecoleccionHuevo[[#This Row],[Fecha]],2)</f>
        <v>23</v>
      </c>
      <c r="P67" s="25">
        <v>43983</v>
      </c>
      <c r="Q67" t="s">
        <v>33</v>
      </c>
      <c r="R67" s="7">
        <v>403920</v>
      </c>
      <c r="S67" s="7">
        <v>23477.200000000004</v>
      </c>
      <c r="T67" s="7">
        <v>1122</v>
      </c>
      <c r="AN67">
        <f>YEAR(FH[[#This Row],[Fecha]])</f>
        <v>2018</v>
      </c>
      <c r="AO67">
        <f>MONTH(FH[[#This Row],[Fecha]])</f>
        <v>11</v>
      </c>
      <c r="AP67">
        <f>WEEKNUM(FH[[#This Row],[Fecha]],2)</f>
        <v>44</v>
      </c>
      <c r="AQ67" s="25">
        <v>43405</v>
      </c>
      <c r="AR67" t="s">
        <v>132</v>
      </c>
      <c r="AS67" t="s">
        <v>75</v>
      </c>
      <c r="AT67" t="s">
        <v>129</v>
      </c>
      <c r="AU67">
        <v>32</v>
      </c>
      <c r="AV67">
        <v>15632.27</v>
      </c>
    </row>
    <row r="68" spans="1:48" ht="15.75" x14ac:dyDescent="0.25">
      <c r="A68" s="5">
        <f>YEAR(VentaHuevo[[#This Row],[FECHA]])</f>
        <v>2019</v>
      </c>
      <c r="B68" s="5">
        <f>MONTH(VentaHuevo[[#This Row],[FECHA]])</f>
        <v>10</v>
      </c>
      <c r="C68" s="5">
        <f>WEEKNUM(VentaHuevo[[#This Row],[FECHA]],2)</f>
        <v>40</v>
      </c>
      <c r="D68" s="6">
        <v>43739</v>
      </c>
      <c r="E68" s="7" t="s">
        <v>29</v>
      </c>
      <c r="F68" s="7">
        <v>821.50999999999988</v>
      </c>
      <c r="G68" s="7">
        <v>274.68</v>
      </c>
      <c r="H68" s="7">
        <v>13949.249999999998</v>
      </c>
      <c r="I68" s="7">
        <v>11527.328999999998</v>
      </c>
      <c r="J68" s="7">
        <v>15</v>
      </c>
      <c r="K68" s="7">
        <v>4</v>
      </c>
      <c r="M68">
        <f>YEAR(RecoleccionHuevo[[#This Row],[Fecha]])</f>
        <v>2020</v>
      </c>
      <c r="N68">
        <f>MONTH(RecoleccionHuevo[[#This Row],[Fecha]])</f>
        <v>7</v>
      </c>
      <c r="O68">
        <f>WEEKNUM(RecoleccionHuevo[[#This Row],[Fecha]],2)</f>
        <v>27</v>
      </c>
      <c r="P68" s="25">
        <v>44013</v>
      </c>
      <c r="Q68" t="s">
        <v>33</v>
      </c>
      <c r="R68" s="7">
        <v>379080</v>
      </c>
      <c r="S68" s="7">
        <v>22805.360000000001</v>
      </c>
      <c r="T68" s="7">
        <v>1053</v>
      </c>
      <c r="AN68">
        <f>YEAR(FH[[#This Row],[Fecha]])</f>
        <v>2018</v>
      </c>
      <c r="AO68">
        <f>MONTH(FH[[#This Row],[Fecha]])</f>
        <v>12</v>
      </c>
      <c r="AP68">
        <f>WEEKNUM(FH[[#This Row],[Fecha]],2)</f>
        <v>48</v>
      </c>
      <c r="AQ68" s="25">
        <v>43435</v>
      </c>
      <c r="AR68" t="s">
        <v>132</v>
      </c>
      <c r="AS68" t="s">
        <v>75</v>
      </c>
      <c r="AT68" t="s">
        <v>129</v>
      </c>
      <c r="AU68">
        <v>44</v>
      </c>
      <c r="AV68">
        <v>27151.47</v>
      </c>
    </row>
    <row r="69" spans="1:48" ht="15.75" x14ac:dyDescent="0.25">
      <c r="A69" s="5">
        <f>YEAR(VentaHuevo[[#This Row],[FECHA]])</f>
        <v>2019</v>
      </c>
      <c r="B69" s="5">
        <f>MONTH(VentaHuevo[[#This Row],[FECHA]])</f>
        <v>11</v>
      </c>
      <c r="C69" s="5">
        <f>WEEKNUM(VentaHuevo[[#This Row],[FECHA]],2)</f>
        <v>44</v>
      </c>
      <c r="D69" s="6">
        <v>43770</v>
      </c>
      <c r="E69" s="7" t="s">
        <v>25</v>
      </c>
      <c r="F69" s="7">
        <v>10996.429999999997</v>
      </c>
      <c r="G69" s="7">
        <v>1988.6999999999998</v>
      </c>
      <c r="H69" s="7">
        <v>181010.11</v>
      </c>
      <c r="I69" s="7">
        <v>155444.95500000002</v>
      </c>
      <c r="J69" s="7">
        <v>31</v>
      </c>
      <c r="K69" s="7">
        <v>3</v>
      </c>
      <c r="M69">
        <f>YEAR(RecoleccionHuevo[[#This Row],[Fecha]])</f>
        <v>2020</v>
      </c>
      <c r="N69">
        <f>MONTH(RecoleccionHuevo[[#This Row],[Fecha]])</f>
        <v>8</v>
      </c>
      <c r="O69">
        <f>WEEKNUM(RecoleccionHuevo[[#This Row],[Fecha]],2)</f>
        <v>31</v>
      </c>
      <c r="P69" s="25">
        <v>44044</v>
      </c>
      <c r="Q69" t="s">
        <v>33</v>
      </c>
      <c r="R69" s="7">
        <v>357120</v>
      </c>
      <c r="S69" s="7">
        <v>21615.860000000008</v>
      </c>
      <c r="T69" s="7">
        <v>992</v>
      </c>
      <c r="AN69">
        <f>YEAR(FH[[#This Row],[Fecha]])</f>
        <v>2019</v>
      </c>
      <c r="AO69">
        <f>MONTH(FH[[#This Row],[Fecha]])</f>
        <v>1</v>
      </c>
      <c r="AP69">
        <f>WEEKNUM(FH[[#This Row],[Fecha]],2)</f>
        <v>1</v>
      </c>
      <c r="AQ69" s="25">
        <v>43466</v>
      </c>
      <c r="AR69" t="s">
        <v>132</v>
      </c>
      <c r="AS69" t="s">
        <v>75</v>
      </c>
      <c r="AT69" t="s">
        <v>129</v>
      </c>
      <c r="AU69">
        <v>31</v>
      </c>
      <c r="AV69">
        <v>22115.920000000002</v>
      </c>
    </row>
    <row r="70" spans="1:48" ht="15.75" x14ac:dyDescent="0.25">
      <c r="A70" s="5">
        <f>YEAR(VentaHuevo[[#This Row],[FECHA]])</f>
        <v>2019</v>
      </c>
      <c r="B70" s="5">
        <f>MONTH(VentaHuevo[[#This Row],[FECHA]])</f>
        <v>11</v>
      </c>
      <c r="C70" s="5">
        <f>WEEKNUM(VentaHuevo[[#This Row],[FECHA]],2)</f>
        <v>44</v>
      </c>
      <c r="D70" s="6">
        <v>43770</v>
      </c>
      <c r="E70" s="7" t="s">
        <v>27</v>
      </c>
      <c r="F70" s="7">
        <v>122188.7340000001</v>
      </c>
      <c r="G70" s="7">
        <v>1842.58</v>
      </c>
      <c r="H70" s="7">
        <v>3273484.4299999997</v>
      </c>
      <c r="I70" s="7">
        <v>1972651.6379999996</v>
      </c>
      <c r="J70" s="7">
        <v>273</v>
      </c>
      <c r="K70" s="7">
        <v>5</v>
      </c>
      <c r="M70">
        <f>YEAR(RecoleccionHuevo[[#This Row],[Fecha]])</f>
        <v>2020</v>
      </c>
      <c r="N70">
        <f>MONTH(RecoleccionHuevo[[#This Row],[Fecha]])</f>
        <v>9</v>
      </c>
      <c r="O70">
        <f>WEEKNUM(RecoleccionHuevo[[#This Row],[Fecha]],2)</f>
        <v>36</v>
      </c>
      <c r="P70" s="25">
        <v>44075</v>
      </c>
      <c r="Q70" t="s">
        <v>33</v>
      </c>
      <c r="R70" s="7">
        <v>367200</v>
      </c>
      <c r="S70" s="7">
        <v>22362.16</v>
      </c>
      <c r="T70" s="7">
        <v>1020</v>
      </c>
      <c r="AN70">
        <f>YEAR(FH[[#This Row],[Fecha]])</f>
        <v>2019</v>
      </c>
      <c r="AO70">
        <f>MONTH(FH[[#This Row],[Fecha]])</f>
        <v>2</v>
      </c>
      <c r="AP70">
        <f>WEEKNUM(FH[[#This Row],[Fecha]],2)</f>
        <v>5</v>
      </c>
      <c r="AQ70" s="25">
        <v>43497</v>
      </c>
      <c r="AR70" t="s">
        <v>132</v>
      </c>
      <c r="AS70" t="s">
        <v>75</v>
      </c>
      <c r="AT70" t="s">
        <v>129</v>
      </c>
      <c r="AU70">
        <v>35</v>
      </c>
      <c r="AV70">
        <v>30895.910000000003</v>
      </c>
    </row>
    <row r="71" spans="1:48" ht="15.75" x14ac:dyDescent="0.25">
      <c r="A71" s="5">
        <f>YEAR(VentaHuevo[[#This Row],[FECHA]])</f>
        <v>2019</v>
      </c>
      <c r="B71" s="5">
        <f>MONTH(VentaHuevo[[#This Row],[FECHA]])</f>
        <v>11</v>
      </c>
      <c r="C71" s="5">
        <f>WEEKNUM(VentaHuevo[[#This Row],[FECHA]],2)</f>
        <v>44</v>
      </c>
      <c r="D71" s="6">
        <v>43770</v>
      </c>
      <c r="E71" s="7" t="s">
        <v>29</v>
      </c>
      <c r="F71" s="7">
        <v>166.45</v>
      </c>
      <c r="G71" s="7">
        <v>64.33</v>
      </c>
      <c r="H71" s="7">
        <v>2814.26</v>
      </c>
      <c r="I71" s="7">
        <v>1992.0010000000002</v>
      </c>
      <c r="J71" s="7">
        <v>9</v>
      </c>
      <c r="K71" s="7">
        <v>3</v>
      </c>
      <c r="M71">
        <f>YEAR(RecoleccionHuevo[[#This Row],[Fecha]])</f>
        <v>2020</v>
      </c>
      <c r="N71">
        <f>MONTH(RecoleccionHuevo[[#This Row],[Fecha]])</f>
        <v>10</v>
      </c>
      <c r="O71">
        <f>WEEKNUM(RecoleccionHuevo[[#This Row],[Fecha]],2)</f>
        <v>40</v>
      </c>
      <c r="P71" s="25">
        <v>44105</v>
      </c>
      <c r="Q71" t="s">
        <v>33</v>
      </c>
      <c r="R71" s="7">
        <v>341640</v>
      </c>
      <c r="S71" s="7">
        <v>21450.910000000007</v>
      </c>
      <c r="T71" s="7">
        <v>948</v>
      </c>
      <c r="AN71">
        <f>YEAR(FH[[#This Row],[Fecha]])</f>
        <v>2019</v>
      </c>
      <c r="AO71">
        <f>MONTH(FH[[#This Row],[Fecha]])</f>
        <v>3</v>
      </c>
      <c r="AP71">
        <f>WEEKNUM(FH[[#This Row],[Fecha]],2)</f>
        <v>9</v>
      </c>
      <c r="AQ71" s="25">
        <v>43525</v>
      </c>
      <c r="AR71" t="s">
        <v>132</v>
      </c>
      <c r="AS71" t="s">
        <v>75</v>
      </c>
      <c r="AT71" t="s">
        <v>129</v>
      </c>
      <c r="AU71">
        <v>30</v>
      </c>
      <c r="AV71">
        <v>31625.129999999997</v>
      </c>
    </row>
    <row r="72" spans="1:48" ht="15.75" x14ac:dyDescent="0.25">
      <c r="A72" s="5">
        <f>YEAR(VentaHuevo[[#This Row],[FECHA]])</f>
        <v>2019</v>
      </c>
      <c r="B72" s="5">
        <f>MONTH(VentaHuevo[[#This Row],[FECHA]])</f>
        <v>12</v>
      </c>
      <c r="C72" s="5">
        <f>WEEKNUM(VentaHuevo[[#This Row],[FECHA]],2)</f>
        <v>48</v>
      </c>
      <c r="D72" s="6">
        <v>43800</v>
      </c>
      <c r="E72" s="7" t="s">
        <v>25</v>
      </c>
      <c r="F72" s="7">
        <v>3046.3500000000004</v>
      </c>
      <c r="G72" s="7">
        <v>420.92</v>
      </c>
      <c r="H72" s="7">
        <v>51926.07</v>
      </c>
      <c r="I72" s="7">
        <v>41391.476000000002</v>
      </c>
      <c r="J72" s="7">
        <v>9</v>
      </c>
      <c r="K72" s="7">
        <v>1</v>
      </c>
      <c r="M72">
        <f>YEAR(RecoleccionHuevo[[#This Row],[Fecha]])</f>
        <v>2020</v>
      </c>
      <c r="N72">
        <f>MONTH(RecoleccionHuevo[[#This Row],[Fecha]])</f>
        <v>11</v>
      </c>
      <c r="O72">
        <f>WEEKNUM(RecoleccionHuevo[[#This Row],[Fecha]],2)</f>
        <v>44</v>
      </c>
      <c r="P72" s="25">
        <v>44136</v>
      </c>
      <c r="Q72" t="s">
        <v>33</v>
      </c>
      <c r="R72" s="7">
        <v>270360</v>
      </c>
      <c r="S72" s="7">
        <v>16360.98</v>
      </c>
      <c r="T72" s="7">
        <v>750</v>
      </c>
      <c r="AN72">
        <f>YEAR(FH[[#This Row],[Fecha]])</f>
        <v>2019</v>
      </c>
      <c r="AO72">
        <f>MONTH(FH[[#This Row],[Fecha]])</f>
        <v>4</v>
      </c>
      <c r="AP72">
        <f>WEEKNUM(FH[[#This Row],[Fecha]],2)</f>
        <v>14</v>
      </c>
      <c r="AQ72" s="25">
        <v>43556</v>
      </c>
      <c r="AR72" t="s">
        <v>132</v>
      </c>
      <c r="AS72" t="s">
        <v>75</v>
      </c>
      <c r="AT72" t="s">
        <v>129</v>
      </c>
      <c r="AU72">
        <v>14</v>
      </c>
      <c r="AV72">
        <v>10934.68</v>
      </c>
    </row>
    <row r="73" spans="1:48" ht="15.75" x14ac:dyDescent="0.25">
      <c r="A73" s="5">
        <f>YEAR(VentaHuevo[[#This Row],[FECHA]])</f>
        <v>2019</v>
      </c>
      <c r="B73" s="5">
        <f>MONTH(VentaHuevo[[#This Row],[FECHA]])</f>
        <v>12</v>
      </c>
      <c r="C73" s="5">
        <f>WEEKNUM(VentaHuevo[[#This Row],[FECHA]],2)</f>
        <v>48</v>
      </c>
      <c r="D73" s="6">
        <v>43800</v>
      </c>
      <c r="E73" s="7" t="s">
        <v>27</v>
      </c>
      <c r="F73" s="7">
        <v>116271.20000000001</v>
      </c>
      <c r="G73" s="7">
        <v>1450.72</v>
      </c>
      <c r="H73" s="7">
        <v>2837797.6999999983</v>
      </c>
      <c r="I73" s="7">
        <v>1653669.0300000003</v>
      </c>
      <c r="J73" s="7">
        <v>215</v>
      </c>
      <c r="K73" s="7">
        <v>2</v>
      </c>
      <c r="M73">
        <f>YEAR(RecoleccionHuevo[[#This Row],[Fecha]])</f>
        <v>2020</v>
      </c>
      <c r="N73">
        <f>MONTH(RecoleccionHuevo[[#This Row],[Fecha]])</f>
        <v>12</v>
      </c>
      <c r="O73">
        <f>WEEKNUM(RecoleccionHuevo[[#This Row],[Fecha]],2)</f>
        <v>49</v>
      </c>
      <c r="P73" s="25">
        <v>44166</v>
      </c>
      <c r="Q73" t="s">
        <v>33</v>
      </c>
      <c r="R73" s="7">
        <v>385560</v>
      </c>
      <c r="S73" s="7">
        <v>23622.3</v>
      </c>
      <c r="T73" s="7">
        <v>1071</v>
      </c>
      <c r="AN73">
        <f>YEAR(FH[[#This Row],[Fecha]])</f>
        <v>2019</v>
      </c>
      <c r="AO73">
        <f>MONTH(FH[[#This Row],[Fecha]])</f>
        <v>5</v>
      </c>
      <c r="AP73">
        <f>WEEKNUM(FH[[#This Row],[Fecha]],2)</f>
        <v>18</v>
      </c>
      <c r="AQ73" s="25">
        <v>43586</v>
      </c>
      <c r="AR73" t="s">
        <v>132</v>
      </c>
      <c r="AS73" t="s">
        <v>75</v>
      </c>
      <c r="AT73" t="s">
        <v>129</v>
      </c>
      <c r="AU73">
        <v>9</v>
      </c>
      <c r="AV73">
        <v>8084.53</v>
      </c>
    </row>
    <row r="74" spans="1:48" ht="15.75" x14ac:dyDescent="0.25">
      <c r="A74" s="5">
        <f>YEAR(VentaHuevo[[#This Row],[FECHA]])</f>
        <v>2019</v>
      </c>
      <c r="B74" s="5">
        <f>MONTH(VentaHuevo[[#This Row],[FECHA]])</f>
        <v>12</v>
      </c>
      <c r="C74" s="5">
        <f>WEEKNUM(VentaHuevo[[#This Row],[FECHA]],2)</f>
        <v>48</v>
      </c>
      <c r="D74" s="6">
        <v>43800</v>
      </c>
      <c r="E74" s="7" t="s">
        <v>29</v>
      </c>
      <c r="F74" s="7">
        <v>56.480000000000004</v>
      </c>
      <c r="G74" s="7">
        <v>0</v>
      </c>
      <c r="H74" s="7">
        <v>1438.9399999999998</v>
      </c>
      <c r="I74" s="7">
        <v>1037.69</v>
      </c>
      <c r="J74" s="7">
        <v>4</v>
      </c>
      <c r="K74" s="7">
        <v>0</v>
      </c>
      <c r="M74">
        <f>YEAR(RecoleccionHuevo[[#This Row],[Fecha]])</f>
        <v>2020</v>
      </c>
      <c r="N74">
        <f>MONTH(RecoleccionHuevo[[#This Row],[Fecha]])</f>
        <v>1</v>
      </c>
      <c r="O74">
        <f>WEEKNUM(RecoleccionHuevo[[#This Row],[Fecha]],2)</f>
        <v>1</v>
      </c>
      <c r="P74" s="25">
        <v>43831</v>
      </c>
      <c r="Q74" t="s">
        <v>34</v>
      </c>
      <c r="R74" s="7">
        <v>288360</v>
      </c>
      <c r="S74" s="7">
        <v>17994.91</v>
      </c>
      <c r="T74" s="7">
        <v>801</v>
      </c>
      <c r="AN74">
        <f>YEAR(FH[[#This Row],[Fecha]])</f>
        <v>2019</v>
      </c>
      <c r="AO74">
        <f>MONTH(FH[[#This Row],[Fecha]])</f>
        <v>6</v>
      </c>
      <c r="AP74">
        <f>WEEKNUM(FH[[#This Row],[Fecha]],2)</f>
        <v>22</v>
      </c>
      <c r="AQ74" s="25">
        <v>43617</v>
      </c>
      <c r="AR74" t="s">
        <v>132</v>
      </c>
      <c r="AS74" t="s">
        <v>75</v>
      </c>
      <c r="AT74" t="s">
        <v>129</v>
      </c>
      <c r="AU74">
        <v>30</v>
      </c>
      <c r="AV74">
        <v>27314.080000000002</v>
      </c>
    </row>
    <row r="75" spans="1:48" ht="15.75" x14ac:dyDescent="0.25">
      <c r="A75" s="5">
        <f>YEAR(VentaHuevo[[#This Row],[FECHA]])</f>
        <v>2020</v>
      </c>
      <c r="B75" s="5">
        <f>MONTH(VentaHuevo[[#This Row],[FECHA]])</f>
        <v>1</v>
      </c>
      <c r="C75" s="5">
        <f>WEEKNUM(VentaHuevo[[#This Row],[FECHA]],2)</f>
        <v>1</v>
      </c>
      <c r="D75" s="6">
        <v>43831</v>
      </c>
      <c r="E75" s="7" t="s">
        <v>25</v>
      </c>
      <c r="F75" s="7">
        <v>7067.2</v>
      </c>
      <c r="G75" s="7">
        <v>539.77</v>
      </c>
      <c r="H75" s="7">
        <v>145685.87</v>
      </c>
      <c r="I75" s="7">
        <v>99357.529000000024</v>
      </c>
      <c r="J75" s="7">
        <v>26</v>
      </c>
      <c r="K75" s="7">
        <v>7</v>
      </c>
      <c r="M75">
        <f>YEAR(RecoleccionHuevo[[#This Row],[Fecha]])</f>
        <v>2020</v>
      </c>
      <c r="N75">
        <f>MONTH(RecoleccionHuevo[[#This Row],[Fecha]])</f>
        <v>2</v>
      </c>
      <c r="O75">
        <f>WEEKNUM(RecoleccionHuevo[[#This Row],[Fecha]],2)</f>
        <v>5</v>
      </c>
      <c r="P75" s="25">
        <v>43862</v>
      </c>
      <c r="Q75" t="s">
        <v>34</v>
      </c>
      <c r="R75" s="7">
        <v>238680</v>
      </c>
      <c r="S75" s="7">
        <v>15184.800000000005</v>
      </c>
      <c r="T75" s="7">
        <v>663</v>
      </c>
      <c r="AN75">
        <f>YEAR(FH[[#This Row],[Fecha]])</f>
        <v>2019</v>
      </c>
      <c r="AO75">
        <f>MONTH(FH[[#This Row],[Fecha]])</f>
        <v>7</v>
      </c>
      <c r="AP75">
        <f>WEEKNUM(FH[[#This Row],[Fecha]],2)</f>
        <v>27</v>
      </c>
      <c r="AQ75" s="25">
        <v>43647</v>
      </c>
      <c r="AR75" t="s">
        <v>132</v>
      </c>
      <c r="AS75" t="s">
        <v>75</v>
      </c>
      <c r="AT75" t="s">
        <v>129</v>
      </c>
      <c r="AU75">
        <v>54</v>
      </c>
      <c r="AV75">
        <v>20053.349999999999</v>
      </c>
    </row>
    <row r="76" spans="1:48" ht="15.75" x14ac:dyDescent="0.25">
      <c r="A76" s="5">
        <f>YEAR(VentaHuevo[[#This Row],[FECHA]])</f>
        <v>2020</v>
      </c>
      <c r="B76" s="5">
        <f>MONTH(VentaHuevo[[#This Row],[FECHA]])</f>
        <v>1</v>
      </c>
      <c r="C76" s="5">
        <f>WEEKNUM(VentaHuevo[[#This Row],[FECHA]],2)</f>
        <v>1</v>
      </c>
      <c r="D76" s="6">
        <v>43831</v>
      </c>
      <c r="E76" s="7" t="s">
        <v>27</v>
      </c>
      <c r="F76" s="7">
        <v>127647.79000000002</v>
      </c>
      <c r="G76" s="7">
        <v>423.40000000000003</v>
      </c>
      <c r="H76" s="7">
        <v>3104108.5200000009</v>
      </c>
      <c r="I76" s="7">
        <v>2055960.5570000014</v>
      </c>
      <c r="J76" s="7">
        <v>281</v>
      </c>
      <c r="K76" s="7">
        <v>3</v>
      </c>
      <c r="M76">
        <f>YEAR(RecoleccionHuevo[[#This Row],[Fecha]])</f>
        <v>2020</v>
      </c>
      <c r="N76">
        <f>MONTH(RecoleccionHuevo[[#This Row],[Fecha]])</f>
        <v>3</v>
      </c>
      <c r="O76">
        <f>WEEKNUM(RecoleccionHuevo[[#This Row],[Fecha]],2)</f>
        <v>9</v>
      </c>
      <c r="P76" s="25">
        <v>43891</v>
      </c>
      <c r="Q76" t="s">
        <v>34</v>
      </c>
      <c r="R76" s="7">
        <v>113400</v>
      </c>
      <c r="S76" s="7">
        <v>6901.3199999999988</v>
      </c>
      <c r="T76" s="7">
        <v>315</v>
      </c>
      <c r="AN76">
        <f>YEAR(FH[[#This Row],[Fecha]])</f>
        <v>2019</v>
      </c>
      <c r="AO76">
        <f>MONTH(FH[[#This Row],[Fecha]])</f>
        <v>8</v>
      </c>
      <c r="AP76">
        <f>WEEKNUM(FH[[#This Row],[Fecha]],2)</f>
        <v>31</v>
      </c>
      <c r="AQ76" s="25">
        <v>43678</v>
      </c>
      <c r="AR76" t="s">
        <v>132</v>
      </c>
      <c r="AS76" t="s">
        <v>75</v>
      </c>
      <c r="AT76" t="s">
        <v>129</v>
      </c>
      <c r="AU76">
        <v>43</v>
      </c>
      <c r="AV76">
        <v>11739.849999999999</v>
      </c>
    </row>
    <row r="77" spans="1:48" ht="15.75" x14ac:dyDescent="0.25">
      <c r="A77" s="5">
        <f>YEAR(VentaHuevo[[#This Row],[FECHA]])</f>
        <v>2020</v>
      </c>
      <c r="B77" s="5">
        <f>MONTH(VentaHuevo[[#This Row],[FECHA]])</f>
        <v>1</v>
      </c>
      <c r="C77" s="5">
        <f>WEEKNUM(VentaHuevo[[#This Row],[FECHA]],2)</f>
        <v>1</v>
      </c>
      <c r="D77" s="6">
        <v>43831</v>
      </c>
      <c r="E77" s="7" t="s">
        <v>29</v>
      </c>
      <c r="F77" s="7">
        <v>880.16</v>
      </c>
      <c r="G77" s="7">
        <v>3.92</v>
      </c>
      <c r="H77" s="7">
        <v>18543.760000000002</v>
      </c>
      <c r="I77" s="7">
        <v>16306.9</v>
      </c>
      <c r="J77" s="7">
        <v>13</v>
      </c>
      <c r="K77" s="7">
        <v>1</v>
      </c>
      <c r="M77">
        <f>YEAR(RecoleccionHuevo[[#This Row],[Fecha]])</f>
        <v>2020</v>
      </c>
      <c r="N77">
        <f>MONTH(RecoleccionHuevo[[#This Row],[Fecha]])</f>
        <v>4</v>
      </c>
      <c r="O77">
        <f>WEEKNUM(RecoleccionHuevo[[#This Row],[Fecha]],2)</f>
        <v>14</v>
      </c>
      <c r="P77" s="25">
        <v>43922</v>
      </c>
      <c r="Q77" t="s">
        <v>34</v>
      </c>
      <c r="R77" s="7">
        <v>407880</v>
      </c>
      <c r="S77" s="7">
        <v>20455.300000000003</v>
      </c>
      <c r="T77" s="7">
        <v>1133</v>
      </c>
      <c r="AN77">
        <f>YEAR(FH[[#This Row],[Fecha]])</f>
        <v>2019</v>
      </c>
      <c r="AO77">
        <f>MONTH(FH[[#This Row],[Fecha]])</f>
        <v>9</v>
      </c>
      <c r="AP77">
        <f>WEEKNUM(FH[[#This Row],[Fecha]],2)</f>
        <v>35</v>
      </c>
      <c r="AQ77" s="25">
        <v>43709</v>
      </c>
      <c r="AR77" t="s">
        <v>132</v>
      </c>
      <c r="AS77" t="s">
        <v>75</v>
      </c>
      <c r="AT77" t="s">
        <v>129</v>
      </c>
      <c r="AU77">
        <v>39</v>
      </c>
      <c r="AV77">
        <v>11295.710000000001</v>
      </c>
    </row>
    <row r="78" spans="1:48" ht="15.75" x14ac:dyDescent="0.25">
      <c r="A78" s="5">
        <f>YEAR(VentaHuevo[[#This Row],[FECHA]])</f>
        <v>2020</v>
      </c>
      <c r="B78" s="5">
        <f>MONTH(VentaHuevo[[#This Row],[FECHA]])</f>
        <v>2</v>
      </c>
      <c r="C78" s="5">
        <f>WEEKNUM(VentaHuevo[[#This Row],[FECHA]],2)</f>
        <v>5</v>
      </c>
      <c r="D78" s="6">
        <v>43862</v>
      </c>
      <c r="E78" s="7" t="s">
        <v>27</v>
      </c>
      <c r="F78" s="7">
        <v>107855.97999999997</v>
      </c>
      <c r="G78" s="7">
        <v>3478.1299999999997</v>
      </c>
      <c r="H78" s="7">
        <v>3056787.42</v>
      </c>
      <c r="I78" s="7">
        <v>1567665.9309999999</v>
      </c>
      <c r="J78" s="7">
        <v>214</v>
      </c>
      <c r="K78" s="7">
        <v>6</v>
      </c>
      <c r="M78">
        <f>YEAR(RecoleccionHuevo[[#This Row],[Fecha]])</f>
        <v>2020</v>
      </c>
      <c r="N78">
        <f>MONTH(RecoleccionHuevo[[#This Row],[Fecha]])</f>
        <v>5</v>
      </c>
      <c r="O78">
        <f>WEEKNUM(RecoleccionHuevo[[#This Row],[Fecha]],2)</f>
        <v>18</v>
      </c>
      <c r="P78" s="25">
        <v>43952</v>
      </c>
      <c r="Q78" t="s">
        <v>34</v>
      </c>
      <c r="R78" s="7">
        <v>401400</v>
      </c>
      <c r="S78" s="7">
        <v>21732.950000000004</v>
      </c>
      <c r="T78" s="7">
        <v>1115</v>
      </c>
      <c r="AN78">
        <f>YEAR(FH[[#This Row],[Fecha]])</f>
        <v>2019</v>
      </c>
      <c r="AO78">
        <f>MONTH(FH[[#This Row],[Fecha]])</f>
        <v>10</v>
      </c>
      <c r="AP78">
        <f>WEEKNUM(FH[[#This Row],[Fecha]],2)</f>
        <v>40</v>
      </c>
      <c r="AQ78" s="25">
        <v>43739</v>
      </c>
      <c r="AR78" t="s">
        <v>132</v>
      </c>
      <c r="AS78" t="s">
        <v>75</v>
      </c>
      <c r="AT78" t="s">
        <v>129</v>
      </c>
      <c r="AU78">
        <v>54</v>
      </c>
      <c r="AV78">
        <v>18938.05</v>
      </c>
    </row>
    <row r="79" spans="1:48" ht="15.75" x14ac:dyDescent="0.25">
      <c r="A79" s="5">
        <f>YEAR(VentaHuevo[[#This Row],[FECHA]])</f>
        <v>2020</v>
      </c>
      <c r="B79" s="5">
        <f>MONTH(VentaHuevo[[#This Row],[FECHA]])</f>
        <v>2</v>
      </c>
      <c r="C79" s="5">
        <f>WEEKNUM(VentaHuevo[[#This Row],[FECHA]],2)</f>
        <v>5</v>
      </c>
      <c r="D79" s="6">
        <v>43862</v>
      </c>
      <c r="E79" s="7" t="s">
        <v>29</v>
      </c>
      <c r="F79" s="7">
        <v>154.60700000000003</v>
      </c>
      <c r="G79" s="7">
        <v>53.177</v>
      </c>
      <c r="H79" s="7">
        <v>2973.2200000000003</v>
      </c>
      <c r="I79" s="7">
        <v>1960.6970000000001</v>
      </c>
      <c r="J79" s="7">
        <v>5</v>
      </c>
      <c r="K79" s="7">
        <v>1</v>
      </c>
      <c r="M79">
        <f>YEAR(RecoleccionHuevo[[#This Row],[Fecha]])</f>
        <v>2020</v>
      </c>
      <c r="N79">
        <f>MONTH(RecoleccionHuevo[[#This Row],[Fecha]])</f>
        <v>6</v>
      </c>
      <c r="O79">
        <f>WEEKNUM(RecoleccionHuevo[[#This Row],[Fecha]],2)</f>
        <v>23</v>
      </c>
      <c r="P79" s="25">
        <v>43983</v>
      </c>
      <c r="Q79" t="s">
        <v>34</v>
      </c>
      <c r="R79" s="7">
        <v>469800</v>
      </c>
      <c r="S79" s="7">
        <v>26499.710000000006</v>
      </c>
      <c r="T79" s="7">
        <v>1305</v>
      </c>
      <c r="AN79">
        <f>YEAR(FH[[#This Row],[Fecha]])</f>
        <v>2019</v>
      </c>
      <c r="AO79">
        <f>MONTH(FH[[#This Row],[Fecha]])</f>
        <v>11</v>
      </c>
      <c r="AP79">
        <f>WEEKNUM(FH[[#This Row],[Fecha]],2)</f>
        <v>44</v>
      </c>
      <c r="AQ79" s="25">
        <v>43770</v>
      </c>
      <c r="AR79" t="s">
        <v>132</v>
      </c>
      <c r="AS79" t="s">
        <v>75</v>
      </c>
      <c r="AT79" t="s">
        <v>129</v>
      </c>
      <c r="AU79">
        <v>45</v>
      </c>
      <c r="AV79">
        <v>13354.9</v>
      </c>
    </row>
    <row r="80" spans="1:48" ht="15.75" x14ac:dyDescent="0.25">
      <c r="A80" s="5">
        <f>YEAR(VentaHuevo[[#This Row],[FECHA]])</f>
        <v>2020</v>
      </c>
      <c r="B80" s="5">
        <f>MONTH(VentaHuevo[[#This Row],[FECHA]])</f>
        <v>3</v>
      </c>
      <c r="C80" s="5">
        <f>WEEKNUM(VentaHuevo[[#This Row],[FECHA]],2)</f>
        <v>9</v>
      </c>
      <c r="D80" s="6">
        <v>43891</v>
      </c>
      <c r="E80" s="7" t="s">
        <v>27</v>
      </c>
      <c r="F80" s="7">
        <v>153896.70400000006</v>
      </c>
      <c r="G80" s="7">
        <v>0</v>
      </c>
      <c r="H80" s="7">
        <v>4724441.3900000015</v>
      </c>
      <c r="I80" s="7">
        <v>2591877.2069999985</v>
      </c>
      <c r="J80" s="7">
        <v>309</v>
      </c>
      <c r="K80" s="7">
        <v>0</v>
      </c>
      <c r="M80">
        <f>YEAR(RecoleccionHuevo[[#This Row],[Fecha]])</f>
        <v>2020</v>
      </c>
      <c r="N80">
        <f>MONTH(RecoleccionHuevo[[#This Row],[Fecha]])</f>
        <v>7</v>
      </c>
      <c r="O80">
        <f>WEEKNUM(RecoleccionHuevo[[#This Row],[Fecha]],2)</f>
        <v>27</v>
      </c>
      <c r="P80" s="25">
        <v>44013</v>
      </c>
      <c r="Q80" t="s">
        <v>34</v>
      </c>
      <c r="R80" s="7">
        <v>433800</v>
      </c>
      <c r="S80" s="7">
        <v>25317.680000000004</v>
      </c>
      <c r="T80" s="7">
        <v>1205</v>
      </c>
      <c r="AN80">
        <f>YEAR(FH[[#This Row],[Fecha]])</f>
        <v>2019</v>
      </c>
      <c r="AO80">
        <f>MONTH(FH[[#This Row],[Fecha]])</f>
        <v>12</v>
      </c>
      <c r="AP80">
        <f>WEEKNUM(FH[[#This Row],[Fecha]],2)</f>
        <v>48</v>
      </c>
      <c r="AQ80" s="25">
        <v>43800</v>
      </c>
      <c r="AR80" t="s">
        <v>132</v>
      </c>
      <c r="AS80" t="s">
        <v>75</v>
      </c>
      <c r="AT80" t="s">
        <v>129</v>
      </c>
      <c r="AU80">
        <v>45</v>
      </c>
      <c r="AV80">
        <v>6581.52</v>
      </c>
    </row>
    <row r="81" spans="1:48" ht="15.75" x14ac:dyDescent="0.25">
      <c r="A81" s="5">
        <f>YEAR(VentaHuevo[[#This Row],[FECHA]])</f>
        <v>2020</v>
      </c>
      <c r="B81" s="5">
        <f>MONTH(VentaHuevo[[#This Row],[FECHA]])</f>
        <v>3</v>
      </c>
      <c r="C81" s="5">
        <f>WEEKNUM(VentaHuevo[[#This Row],[FECHA]],2)</f>
        <v>9</v>
      </c>
      <c r="D81" s="6">
        <v>43891</v>
      </c>
      <c r="E81" s="7" t="s">
        <v>29</v>
      </c>
      <c r="F81" s="7">
        <v>118.99000000000001</v>
      </c>
      <c r="G81" s="7">
        <v>0</v>
      </c>
      <c r="H81" s="7">
        <v>3570.3</v>
      </c>
      <c r="I81" s="7">
        <v>2114.7809999999999</v>
      </c>
      <c r="J81" s="7">
        <v>7</v>
      </c>
      <c r="K81" s="7">
        <v>0</v>
      </c>
      <c r="M81">
        <f>YEAR(RecoleccionHuevo[[#This Row],[Fecha]])</f>
        <v>2020</v>
      </c>
      <c r="N81">
        <f>MONTH(RecoleccionHuevo[[#This Row],[Fecha]])</f>
        <v>8</v>
      </c>
      <c r="O81">
        <f>WEEKNUM(RecoleccionHuevo[[#This Row],[Fecha]],2)</f>
        <v>31</v>
      </c>
      <c r="P81" s="25">
        <v>44044</v>
      </c>
      <c r="Q81" t="s">
        <v>34</v>
      </c>
      <c r="R81" s="7">
        <v>414360</v>
      </c>
      <c r="S81" s="7">
        <v>24851.260000000006</v>
      </c>
      <c r="T81" s="7">
        <v>1151</v>
      </c>
      <c r="AN81">
        <f>YEAR(FH[[#This Row],[Fecha]])</f>
        <v>2020</v>
      </c>
      <c r="AO81">
        <f>MONTH(FH[[#This Row],[Fecha]])</f>
        <v>1</v>
      </c>
      <c r="AP81">
        <f>WEEKNUM(FH[[#This Row],[Fecha]],2)</f>
        <v>1</v>
      </c>
      <c r="AQ81" s="25">
        <v>43831</v>
      </c>
      <c r="AR81" t="s">
        <v>132</v>
      </c>
      <c r="AS81" t="s">
        <v>75</v>
      </c>
      <c r="AT81" t="s">
        <v>129</v>
      </c>
      <c r="AU81">
        <v>50</v>
      </c>
      <c r="AV81">
        <v>5564.92</v>
      </c>
    </row>
    <row r="82" spans="1:48" ht="15.75" x14ac:dyDescent="0.25">
      <c r="A82" s="5">
        <f>YEAR(VentaHuevo[[#This Row],[FECHA]])</f>
        <v>2020</v>
      </c>
      <c r="B82" s="5">
        <f>MONTH(VentaHuevo[[#This Row],[FECHA]])</f>
        <v>4</v>
      </c>
      <c r="C82" s="5">
        <f>WEEKNUM(VentaHuevo[[#This Row],[FECHA]],2)</f>
        <v>14</v>
      </c>
      <c r="D82" s="6">
        <v>43922</v>
      </c>
      <c r="E82" s="7" t="s">
        <v>25</v>
      </c>
      <c r="F82" s="7">
        <v>1449.49</v>
      </c>
      <c r="G82" s="7">
        <v>1327.15</v>
      </c>
      <c r="H82" s="7">
        <v>4308.5000000000018</v>
      </c>
      <c r="I82" s="7">
        <v>2030.8370000000009</v>
      </c>
      <c r="J82" s="7">
        <v>5</v>
      </c>
      <c r="K82" s="7">
        <v>1</v>
      </c>
      <c r="M82">
        <f>YEAR(RecoleccionHuevo[[#This Row],[Fecha]])</f>
        <v>2020</v>
      </c>
      <c r="N82">
        <f>MONTH(RecoleccionHuevo[[#This Row],[Fecha]])</f>
        <v>9</v>
      </c>
      <c r="O82">
        <f>WEEKNUM(RecoleccionHuevo[[#This Row],[Fecha]],2)</f>
        <v>36</v>
      </c>
      <c r="P82" s="25">
        <v>44075</v>
      </c>
      <c r="Q82" t="s">
        <v>34</v>
      </c>
      <c r="R82" s="7">
        <v>425160</v>
      </c>
      <c r="S82" s="7">
        <v>26026.590000000007</v>
      </c>
      <c r="T82" s="7">
        <v>1181</v>
      </c>
      <c r="AN82">
        <f>YEAR(FH[[#This Row],[Fecha]])</f>
        <v>2020</v>
      </c>
      <c r="AO82">
        <f>MONTH(FH[[#This Row],[Fecha]])</f>
        <v>3</v>
      </c>
      <c r="AP82">
        <f>WEEKNUM(FH[[#This Row],[Fecha]],2)</f>
        <v>9</v>
      </c>
      <c r="AQ82" s="25">
        <v>43891</v>
      </c>
      <c r="AR82" t="s">
        <v>132</v>
      </c>
      <c r="AS82" t="s">
        <v>75</v>
      </c>
      <c r="AT82" t="s">
        <v>129</v>
      </c>
      <c r="AU82">
        <v>21</v>
      </c>
      <c r="AV82">
        <v>1466.2600000000002</v>
      </c>
    </row>
    <row r="83" spans="1:48" ht="15.75" x14ac:dyDescent="0.25">
      <c r="A83" s="5">
        <f>YEAR(VentaHuevo[[#This Row],[FECHA]])</f>
        <v>2020</v>
      </c>
      <c r="B83" s="5">
        <f>MONTH(VentaHuevo[[#This Row],[FECHA]])</f>
        <v>4</v>
      </c>
      <c r="C83" s="5">
        <f>WEEKNUM(VentaHuevo[[#This Row],[FECHA]],2)</f>
        <v>14</v>
      </c>
      <c r="D83" s="6">
        <v>43922</v>
      </c>
      <c r="E83" s="7" t="s">
        <v>27</v>
      </c>
      <c r="F83" s="7">
        <v>142381.82999999993</v>
      </c>
      <c r="G83" s="7">
        <v>2259.67</v>
      </c>
      <c r="H83" s="7">
        <v>4801725.3300000029</v>
      </c>
      <c r="I83" s="7">
        <v>2336270.9200000013</v>
      </c>
      <c r="J83" s="7">
        <v>353</v>
      </c>
      <c r="K83" s="7">
        <v>4</v>
      </c>
      <c r="M83">
        <f>YEAR(RecoleccionHuevo[[#This Row],[Fecha]])</f>
        <v>2020</v>
      </c>
      <c r="N83">
        <f>MONTH(RecoleccionHuevo[[#This Row],[Fecha]])</f>
        <v>10</v>
      </c>
      <c r="O83">
        <f>WEEKNUM(RecoleccionHuevo[[#This Row],[Fecha]],2)</f>
        <v>40</v>
      </c>
      <c r="P83" s="25">
        <v>44105</v>
      </c>
      <c r="Q83" t="s">
        <v>34</v>
      </c>
      <c r="R83" s="7">
        <v>367920</v>
      </c>
      <c r="S83" s="7">
        <v>22317.57</v>
      </c>
      <c r="T83" s="7">
        <v>1022</v>
      </c>
      <c r="AN83">
        <f>YEAR(FH[[#This Row],[Fecha]])</f>
        <v>2018</v>
      </c>
      <c r="AO83">
        <f>MONTH(FH[[#This Row],[Fecha]])</f>
        <v>1</v>
      </c>
      <c r="AP83">
        <f>WEEKNUM(FH[[#This Row],[Fecha]],2)</f>
        <v>1</v>
      </c>
      <c r="AQ83" s="25">
        <v>43101</v>
      </c>
      <c r="AR83" t="s">
        <v>132</v>
      </c>
      <c r="AS83" t="s">
        <v>76</v>
      </c>
      <c r="AT83" t="s">
        <v>129</v>
      </c>
      <c r="AU83">
        <v>58</v>
      </c>
      <c r="AV83">
        <v>11824.150000000001</v>
      </c>
    </row>
    <row r="84" spans="1:48" ht="15.75" x14ac:dyDescent="0.25">
      <c r="A84" s="5">
        <f>YEAR(VentaHuevo[[#This Row],[FECHA]])</f>
        <v>2020</v>
      </c>
      <c r="B84" s="5">
        <f>MONTH(VentaHuevo[[#This Row],[FECHA]])</f>
        <v>4</v>
      </c>
      <c r="C84" s="5">
        <f>WEEKNUM(VentaHuevo[[#This Row],[FECHA]],2)</f>
        <v>14</v>
      </c>
      <c r="D84" s="6">
        <v>43922</v>
      </c>
      <c r="E84" s="7" t="s">
        <v>29</v>
      </c>
      <c r="F84" s="7">
        <v>159.81</v>
      </c>
      <c r="G84" s="7">
        <v>0</v>
      </c>
      <c r="H84" s="7">
        <v>5562.85</v>
      </c>
      <c r="I84" s="7">
        <v>2957.7370000000001</v>
      </c>
      <c r="J84" s="7">
        <v>8</v>
      </c>
      <c r="K84" s="7">
        <v>0</v>
      </c>
      <c r="M84">
        <f>YEAR(RecoleccionHuevo[[#This Row],[Fecha]])</f>
        <v>2020</v>
      </c>
      <c r="N84">
        <f>MONTH(RecoleccionHuevo[[#This Row],[Fecha]])</f>
        <v>11</v>
      </c>
      <c r="O84">
        <f>WEEKNUM(RecoleccionHuevo[[#This Row],[Fecha]],2)</f>
        <v>44</v>
      </c>
      <c r="P84" s="25">
        <v>44136</v>
      </c>
      <c r="Q84" t="s">
        <v>34</v>
      </c>
      <c r="R84" s="7">
        <v>318960</v>
      </c>
      <c r="S84" s="7">
        <v>19478.980000000003</v>
      </c>
      <c r="T84" s="7">
        <v>885</v>
      </c>
      <c r="AN84">
        <f>YEAR(FH[[#This Row],[Fecha]])</f>
        <v>2018</v>
      </c>
      <c r="AO84">
        <f>MONTH(FH[[#This Row],[Fecha]])</f>
        <v>2</v>
      </c>
      <c r="AP84">
        <f>WEEKNUM(FH[[#This Row],[Fecha]],2)</f>
        <v>5</v>
      </c>
      <c r="AQ84" s="25">
        <v>43132</v>
      </c>
      <c r="AR84" t="s">
        <v>132</v>
      </c>
      <c r="AS84" t="s">
        <v>76</v>
      </c>
      <c r="AT84" t="s">
        <v>129</v>
      </c>
      <c r="AU84">
        <v>46</v>
      </c>
      <c r="AV84">
        <v>11385.48</v>
      </c>
    </row>
    <row r="85" spans="1:48" ht="15.75" x14ac:dyDescent="0.25">
      <c r="A85" s="5">
        <f>YEAR(VentaHuevo[[#This Row],[FECHA]])</f>
        <v>2020</v>
      </c>
      <c r="B85" s="5">
        <f>MONTH(VentaHuevo[[#This Row],[FECHA]])</f>
        <v>5</v>
      </c>
      <c r="C85" s="5">
        <f>WEEKNUM(VentaHuevo[[#This Row],[FECHA]],2)</f>
        <v>18</v>
      </c>
      <c r="D85" s="6">
        <v>43952</v>
      </c>
      <c r="E85" s="7" t="s">
        <v>25</v>
      </c>
      <c r="F85" s="7">
        <v>4058.8900000000003</v>
      </c>
      <c r="G85" s="7">
        <v>2053.33</v>
      </c>
      <c r="H85" s="7">
        <v>47609.87000000001</v>
      </c>
      <c r="I85" s="7">
        <v>29713.703999999991</v>
      </c>
      <c r="J85" s="7">
        <v>10</v>
      </c>
      <c r="K85" s="7">
        <v>3</v>
      </c>
      <c r="M85">
        <f>YEAR(RecoleccionHuevo[[#This Row],[Fecha]])</f>
        <v>2020</v>
      </c>
      <c r="N85">
        <f>MONTH(RecoleccionHuevo[[#This Row],[Fecha]])</f>
        <v>12</v>
      </c>
      <c r="O85">
        <f>WEEKNUM(RecoleccionHuevo[[#This Row],[Fecha]],2)</f>
        <v>49</v>
      </c>
      <c r="P85" s="25">
        <v>44166</v>
      </c>
      <c r="Q85" t="s">
        <v>34</v>
      </c>
      <c r="R85" s="7">
        <v>457920</v>
      </c>
      <c r="S85" s="7">
        <v>29229.920000000002</v>
      </c>
      <c r="T85" s="7">
        <v>1271</v>
      </c>
      <c r="AN85">
        <f>YEAR(FH[[#This Row],[Fecha]])</f>
        <v>2018</v>
      </c>
      <c r="AO85">
        <f>MONTH(FH[[#This Row],[Fecha]])</f>
        <v>3</v>
      </c>
      <c r="AP85">
        <f>WEEKNUM(FH[[#This Row],[Fecha]],2)</f>
        <v>9</v>
      </c>
      <c r="AQ85" s="25">
        <v>43160</v>
      </c>
      <c r="AR85" t="s">
        <v>132</v>
      </c>
      <c r="AS85" t="s">
        <v>76</v>
      </c>
      <c r="AT85" t="s">
        <v>129</v>
      </c>
      <c r="AU85">
        <v>43</v>
      </c>
      <c r="AV85">
        <v>8113.09</v>
      </c>
    </row>
    <row r="86" spans="1:48" ht="15.75" x14ac:dyDescent="0.25">
      <c r="A86" s="5">
        <f>YEAR(VentaHuevo[[#This Row],[FECHA]])</f>
        <v>2020</v>
      </c>
      <c r="B86" s="5">
        <f>MONTH(VentaHuevo[[#This Row],[FECHA]])</f>
        <v>5</v>
      </c>
      <c r="C86" s="5">
        <f>WEEKNUM(VentaHuevo[[#This Row],[FECHA]],2)</f>
        <v>18</v>
      </c>
      <c r="D86" s="6">
        <v>43952</v>
      </c>
      <c r="E86" s="7" t="s">
        <v>27</v>
      </c>
      <c r="F86" s="7">
        <v>125927.26999999996</v>
      </c>
      <c r="G86" s="7">
        <v>1433.95</v>
      </c>
      <c r="H86" s="7">
        <v>2953734.9699999983</v>
      </c>
      <c r="I86" s="7">
        <v>1902992.6959999993</v>
      </c>
      <c r="J86" s="7">
        <v>327</v>
      </c>
      <c r="K86" s="7">
        <v>3</v>
      </c>
      <c r="M86">
        <f>YEAR(RecoleccionHuevo[[#This Row],[Fecha]])</f>
        <v>2019</v>
      </c>
      <c r="N86">
        <f>MONTH(RecoleccionHuevo[[#This Row],[Fecha]])</f>
        <v>1</v>
      </c>
      <c r="O86">
        <f>WEEKNUM(RecoleccionHuevo[[#This Row],[Fecha]],2)</f>
        <v>1</v>
      </c>
      <c r="P86" s="25">
        <v>43466</v>
      </c>
      <c r="Q86" t="s">
        <v>26</v>
      </c>
      <c r="R86" s="7">
        <v>103680</v>
      </c>
      <c r="S86" s="7">
        <v>6969.8499999999995</v>
      </c>
      <c r="T86" s="7">
        <v>288</v>
      </c>
      <c r="AN86">
        <f>YEAR(FH[[#This Row],[Fecha]])</f>
        <v>2018</v>
      </c>
      <c r="AO86">
        <f>MONTH(FH[[#This Row],[Fecha]])</f>
        <v>4</v>
      </c>
      <c r="AP86">
        <f>WEEKNUM(FH[[#This Row],[Fecha]],2)</f>
        <v>13</v>
      </c>
      <c r="AQ86" s="25">
        <v>43191</v>
      </c>
      <c r="AR86" t="s">
        <v>132</v>
      </c>
      <c r="AS86" t="s">
        <v>76</v>
      </c>
      <c r="AT86" t="s">
        <v>129</v>
      </c>
      <c r="AU86">
        <v>53</v>
      </c>
      <c r="AV86">
        <v>9492.380000000001</v>
      </c>
    </row>
    <row r="87" spans="1:48" ht="15.75" x14ac:dyDescent="0.25">
      <c r="A87" s="5">
        <f>YEAR(VentaHuevo[[#This Row],[FECHA]])</f>
        <v>2020</v>
      </c>
      <c r="B87" s="5">
        <f>MONTH(VentaHuevo[[#This Row],[FECHA]])</f>
        <v>5</v>
      </c>
      <c r="C87" s="5">
        <f>WEEKNUM(VentaHuevo[[#This Row],[FECHA]],2)</f>
        <v>18</v>
      </c>
      <c r="D87" s="6">
        <v>43952</v>
      </c>
      <c r="E87" s="7" t="s">
        <v>29</v>
      </c>
      <c r="F87" s="7">
        <v>181.17999999999998</v>
      </c>
      <c r="G87" s="7">
        <v>23.1</v>
      </c>
      <c r="H87" s="7">
        <v>3887.48</v>
      </c>
      <c r="I87" s="7">
        <v>4291.6679999999997</v>
      </c>
      <c r="J87" s="7">
        <v>10</v>
      </c>
      <c r="K87" s="7">
        <v>1</v>
      </c>
      <c r="M87">
        <f>YEAR(RecoleccionHuevo[[#This Row],[Fecha]])</f>
        <v>2019</v>
      </c>
      <c r="N87">
        <f>MONTH(RecoleccionHuevo[[#This Row],[Fecha]])</f>
        <v>2</v>
      </c>
      <c r="O87">
        <f>WEEKNUM(RecoleccionHuevo[[#This Row],[Fecha]],2)</f>
        <v>5</v>
      </c>
      <c r="P87" s="25">
        <v>43497</v>
      </c>
      <c r="Q87" t="s">
        <v>26</v>
      </c>
      <c r="R87" s="7">
        <v>42480</v>
      </c>
      <c r="S87" s="7">
        <v>2807.45</v>
      </c>
      <c r="T87" s="7">
        <v>118</v>
      </c>
      <c r="AN87">
        <f>YEAR(FH[[#This Row],[Fecha]])</f>
        <v>2018</v>
      </c>
      <c r="AO87">
        <f>MONTH(FH[[#This Row],[Fecha]])</f>
        <v>5</v>
      </c>
      <c r="AP87">
        <f>WEEKNUM(FH[[#This Row],[Fecha]],2)</f>
        <v>18</v>
      </c>
      <c r="AQ87" s="25">
        <v>43221</v>
      </c>
      <c r="AR87" t="s">
        <v>132</v>
      </c>
      <c r="AS87" t="s">
        <v>76</v>
      </c>
      <c r="AT87" t="s">
        <v>129</v>
      </c>
      <c r="AU87">
        <v>41</v>
      </c>
      <c r="AV87">
        <v>9756.32</v>
      </c>
    </row>
    <row r="88" spans="1:48" ht="15.75" x14ac:dyDescent="0.25">
      <c r="A88" s="5">
        <f>YEAR(VentaHuevo[[#This Row],[FECHA]])</f>
        <v>2020</v>
      </c>
      <c r="B88" s="5">
        <f>MONTH(VentaHuevo[[#This Row],[FECHA]])</f>
        <v>6</v>
      </c>
      <c r="C88" s="5">
        <f>WEEKNUM(VentaHuevo[[#This Row],[FECHA]],2)</f>
        <v>23</v>
      </c>
      <c r="D88" s="6">
        <v>43983</v>
      </c>
      <c r="E88" s="7" t="s">
        <v>25</v>
      </c>
      <c r="F88" s="7">
        <v>3054.5949999999998</v>
      </c>
      <c r="G88" s="7">
        <v>0</v>
      </c>
      <c r="H88" s="7">
        <v>78851.659999999989</v>
      </c>
      <c r="I88" s="7">
        <v>50343.451000000001</v>
      </c>
      <c r="J88" s="7">
        <v>6</v>
      </c>
      <c r="K88" s="7">
        <v>0</v>
      </c>
      <c r="M88">
        <f>YEAR(RecoleccionHuevo[[#This Row],[Fecha]])</f>
        <v>2019</v>
      </c>
      <c r="N88">
        <f>MONTH(RecoleccionHuevo[[#This Row],[Fecha]])</f>
        <v>4</v>
      </c>
      <c r="O88">
        <f>WEEKNUM(RecoleccionHuevo[[#This Row],[Fecha]],2)</f>
        <v>14</v>
      </c>
      <c r="P88" s="25">
        <v>43556</v>
      </c>
      <c r="Q88" t="s">
        <v>26</v>
      </c>
      <c r="R88" s="7">
        <v>102600</v>
      </c>
      <c r="S88" s="7">
        <v>5167.4900000000007</v>
      </c>
      <c r="T88" s="7">
        <v>285</v>
      </c>
      <c r="AN88">
        <f>YEAR(FH[[#This Row],[Fecha]])</f>
        <v>2018</v>
      </c>
      <c r="AO88">
        <f>MONTH(FH[[#This Row],[Fecha]])</f>
        <v>6</v>
      </c>
      <c r="AP88">
        <f>WEEKNUM(FH[[#This Row],[Fecha]],2)</f>
        <v>22</v>
      </c>
      <c r="AQ88" s="25">
        <v>43252</v>
      </c>
      <c r="AR88" t="s">
        <v>132</v>
      </c>
      <c r="AS88" t="s">
        <v>76</v>
      </c>
      <c r="AT88" t="s">
        <v>129</v>
      </c>
      <c r="AU88">
        <v>38</v>
      </c>
      <c r="AV88">
        <v>21890.67</v>
      </c>
    </row>
    <row r="89" spans="1:48" ht="15.75" x14ac:dyDescent="0.25">
      <c r="A89" s="5">
        <f>YEAR(VentaHuevo[[#This Row],[FECHA]])</f>
        <v>2020</v>
      </c>
      <c r="B89" s="5">
        <f>MONTH(VentaHuevo[[#This Row],[FECHA]])</f>
        <v>6</v>
      </c>
      <c r="C89" s="5">
        <f>WEEKNUM(VentaHuevo[[#This Row],[FECHA]],2)</f>
        <v>23</v>
      </c>
      <c r="D89" s="6">
        <v>43983</v>
      </c>
      <c r="E89" s="7" t="s">
        <v>27</v>
      </c>
      <c r="F89" s="7">
        <v>142661.4519999999</v>
      </c>
      <c r="G89" s="7">
        <v>520.47</v>
      </c>
      <c r="H89" s="7">
        <v>3433619.4500000011</v>
      </c>
      <c r="I89" s="7">
        <v>2430916.2649999997</v>
      </c>
      <c r="J89" s="7">
        <v>344</v>
      </c>
      <c r="K89" s="7">
        <v>6</v>
      </c>
      <c r="M89">
        <f>YEAR(RecoleccionHuevo[[#This Row],[Fecha]])</f>
        <v>2019</v>
      </c>
      <c r="N89">
        <f>MONTH(RecoleccionHuevo[[#This Row],[Fecha]])</f>
        <v>5</v>
      </c>
      <c r="O89">
        <f>WEEKNUM(RecoleccionHuevo[[#This Row],[Fecha]],2)</f>
        <v>18</v>
      </c>
      <c r="P89" s="25">
        <v>43586</v>
      </c>
      <c r="Q89" t="s">
        <v>26</v>
      </c>
      <c r="R89" s="7">
        <v>129960</v>
      </c>
      <c r="S89" s="7">
        <v>7076.0500000000011</v>
      </c>
      <c r="T89" s="7">
        <v>361</v>
      </c>
      <c r="AN89">
        <f>YEAR(FH[[#This Row],[Fecha]])</f>
        <v>2018</v>
      </c>
      <c r="AO89">
        <f>MONTH(FH[[#This Row],[Fecha]])</f>
        <v>7</v>
      </c>
      <c r="AP89">
        <f>WEEKNUM(FH[[#This Row],[Fecha]],2)</f>
        <v>26</v>
      </c>
      <c r="AQ89" s="25">
        <v>43282</v>
      </c>
      <c r="AR89" t="s">
        <v>132</v>
      </c>
      <c r="AS89" t="s">
        <v>76</v>
      </c>
      <c r="AT89" t="s">
        <v>129</v>
      </c>
      <c r="AU89">
        <v>37</v>
      </c>
      <c r="AV89">
        <v>8402.65</v>
      </c>
    </row>
    <row r="90" spans="1:48" ht="15.75" x14ac:dyDescent="0.25">
      <c r="A90" s="5">
        <f>YEAR(VentaHuevo[[#This Row],[FECHA]])</f>
        <v>2020</v>
      </c>
      <c r="B90" s="5">
        <f>MONTH(VentaHuevo[[#This Row],[FECHA]])</f>
        <v>6</v>
      </c>
      <c r="C90" s="5">
        <f>WEEKNUM(VentaHuevo[[#This Row],[FECHA]],2)</f>
        <v>23</v>
      </c>
      <c r="D90" s="6">
        <v>43983</v>
      </c>
      <c r="E90" s="7" t="s">
        <v>29</v>
      </c>
      <c r="F90" s="7">
        <v>139.47999999999999</v>
      </c>
      <c r="G90" s="7">
        <v>0</v>
      </c>
      <c r="H90" s="7">
        <v>3363.9600000000005</v>
      </c>
      <c r="I90" s="7">
        <v>2652.13</v>
      </c>
      <c r="J90" s="7">
        <v>6</v>
      </c>
      <c r="K90" s="7">
        <v>0</v>
      </c>
      <c r="M90">
        <f>YEAR(RecoleccionHuevo[[#This Row],[Fecha]])</f>
        <v>2019</v>
      </c>
      <c r="N90">
        <f>MONTH(RecoleccionHuevo[[#This Row],[Fecha]])</f>
        <v>6</v>
      </c>
      <c r="O90">
        <f>WEEKNUM(RecoleccionHuevo[[#This Row],[Fecha]],2)</f>
        <v>22</v>
      </c>
      <c r="P90" s="25">
        <v>43617</v>
      </c>
      <c r="Q90" t="s">
        <v>26</v>
      </c>
      <c r="R90" s="7">
        <v>133920</v>
      </c>
      <c r="S90" s="7">
        <v>8241.06</v>
      </c>
      <c r="T90" s="7">
        <v>371</v>
      </c>
      <c r="AN90">
        <f>YEAR(FH[[#This Row],[Fecha]])</f>
        <v>2018</v>
      </c>
      <c r="AO90">
        <f>MONTH(FH[[#This Row],[Fecha]])</f>
        <v>8</v>
      </c>
      <c r="AP90">
        <f>WEEKNUM(FH[[#This Row],[Fecha]],2)</f>
        <v>31</v>
      </c>
      <c r="AQ90" s="25">
        <v>43313</v>
      </c>
      <c r="AR90" t="s">
        <v>132</v>
      </c>
      <c r="AS90" t="s">
        <v>76</v>
      </c>
      <c r="AT90" t="s">
        <v>129</v>
      </c>
      <c r="AU90">
        <v>30</v>
      </c>
      <c r="AV90">
        <v>17779.14</v>
      </c>
    </row>
    <row r="91" spans="1:48" ht="15.75" x14ac:dyDescent="0.25">
      <c r="A91" s="5">
        <f>YEAR(VentaHuevo[[#This Row],[FECHA]])</f>
        <v>2020</v>
      </c>
      <c r="B91" s="5">
        <f>MONTH(VentaHuevo[[#This Row],[FECHA]])</f>
        <v>7</v>
      </c>
      <c r="C91" s="5">
        <f>WEEKNUM(VentaHuevo[[#This Row],[FECHA]],2)</f>
        <v>27</v>
      </c>
      <c r="D91" s="6">
        <v>44013</v>
      </c>
      <c r="E91" s="7" t="s">
        <v>25</v>
      </c>
      <c r="F91" s="7">
        <v>5526.57</v>
      </c>
      <c r="G91" s="7">
        <v>0</v>
      </c>
      <c r="H91" s="7">
        <v>127745.23</v>
      </c>
      <c r="I91" s="7">
        <v>96667.938999999998</v>
      </c>
      <c r="J91" s="7">
        <v>6</v>
      </c>
      <c r="K91" s="7">
        <v>0</v>
      </c>
      <c r="M91">
        <f>YEAR(RecoleccionHuevo[[#This Row],[Fecha]])</f>
        <v>2019</v>
      </c>
      <c r="N91">
        <f>MONTH(RecoleccionHuevo[[#This Row],[Fecha]])</f>
        <v>7</v>
      </c>
      <c r="O91">
        <f>WEEKNUM(RecoleccionHuevo[[#This Row],[Fecha]],2)</f>
        <v>27</v>
      </c>
      <c r="P91" s="25">
        <v>43647</v>
      </c>
      <c r="Q91" t="s">
        <v>26</v>
      </c>
      <c r="R91" s="7">
        <v>133560</v>
      </c>
      <c r="S91" s="7">
        <v>8002.5</v>
      </c>
      <c r="T91" s="7">
        <v>371</v>
      </c>
      <c r="AN91">
        <f>YEAR(FH[[#This Row],[Fecha]])</f>
        <v>2018</v>
      </c>
      <c r="AO91">
        <f>MONTH(FH[[#This Row],[Fecha]])</f>
        <v>9</v>
      </c>
      <c r="AP91">
        <f>WEEKNUM(FH[[#This Row],[Fecha]],2)</f>
        <v>35</v>
      </c>
      <c r="AQ91" s="25">
        <v>43344</v>
      </c>
      <c r="AR91" t="s">
        <v>132</v>
      </c>
      <c r="AS91" t="s">
        <v>76</v>
      </c>
      <c r="AT91" t="s">
        <v>129</v>
      </c>
      <c r="AU91">
        <v>41</v>
      </c>
      <c r="AV91">
        <v>28652.699999999997</v>
      </c>
    </row>
    <row r="92" spans="1:48" ht="15.75" x14ac:dyDescent="0.25">
      <c r="A92" s="5">
        <f>YEAR(VentaHuevo[[#This Row],[FECHA]])</f>
        <v>2020</v>
      </c>
      <c r="B92" s="5">
        <f>MONTH(VentaHuevo[[#This Row],[FECHA]])</f>
        <v>7</v>
      </c>
      <c r="C92" s="5">
        <f>WEEKNUM(VentaHuevo[[#This Row],[FECHA]],2)</f>
        <v>27</v>
      </c>
      <c r="D92" s="6">
        <v>44013</v>
      </c>
      <c r="E92" s="7" t="s">
        <v>27</v>
      </c>
      <c r="F92" s="7">
        <v>122204.74000000002</v>
      </c>
      <c r="G92" s="7">
        <v>619.17000000000007</v>
      </c>
      <c r="H92" s="7">
        <v>2870992.310000001</v>
      </c>
      <c r="I92" s="7">
        <v>1903998.4790000012</v>
      </c>
      <c r="J92" s="7">
        <v>287</v>
      </c>
      <c r="K92" s="7">
        <v>3</v>
      </c>
      <c r="M92">
        <f>YEAR(RecoleccionHuevo[[#This Row],[Fecha]])</f>
        <v>2019</v>
      </c>
      <c r="N92">
        <f>MONTH(RecoleccionHuevo[[#This Row],[Fecha]])</f>
        <v>8</v>
      </c>
      <c r="O92">
        <f>WEEKNUM(RecoleccionHuevo[[#This Row],[Fecha]],2)</f>
        <v>31</v>
      </c>
      <c r="P92" s="25">
        <v>43678</v>
      </c>
      <c r="Q92" t="s">
        <v>26</v>
      </c>
      <c r="R92" s="7">
        <v>175320</v>
      </c>
      <c r="S92" s="7">
        <v>10598.96</v>
      </c>
      <c r="T92" s="7">
        <v>487</v>
      </c>
      <c r="AN92">
        <f>YEAR(FH[[#This Row],[Fecha]])</f>
        <v>2018</v>
      </c>
      <c r="AO92">
        <f>MONTH(FH[[#This Row],[Fecha]])</f>
        <v>10</v>
      </c>
      <c r="AP92">
        <f>WEEKNUM(FH[[#This Row],[Fecha]],2)</f>
        <v>40</v>
      </c>
      <c r="AQ92" s="25">
        <v>43374</v>
      </c>
      <c r="AR92" t="s">
        <v>132</v>
      </c>
      <c r="AS92" t="s">
        <v>76</v>
      </c>
      <c r="AT92" t="s">
        <v>129</v>
      </c>
      <c r="AU92">
        <v>50</v>
      </c>
      <c r="AV92">
        <v>19824.579999999998</v>
      </c>
    </row>
    <row r="93" spans="1:48" ht="15.75" x14ac:dyDescent="0.25">
      <c r="A93" s="5">
        <f>YEAR(VentaHuevo[[#This Row],[FECHA]])</f>
        <v>2020</v>
      </c>
      <c r="B93" s="5">
        <f>MONTH(VentaHuevo[[#This Row],[FECHA]])</f>
        <v>7</v>
      </c>
      <c r="C93" s="5">
        <f>WEEKNUM(VentaHuevo[[#This Row],[FECHA]],2)</f>
        <v>27</v>
      </c>
      <c r="D93" s="6">
        <v>44013</v>
      </c>
      <c r="E93" s="7" t="s">
        <v>29</v>
      </c>
      <c r="F93" s="7">
        <v>175.39</v>
      </c>
      <c r="G93" s="7">
        <v>0</v>
      </c>
      <c r="H93" s="7">
        <v>4122.09</v>
      </c>
      <c r="I93" s="7">
        <v>2641.42</v>
      </c>
      <c r="J93" s="7">
        <v>9</v>
      </c>
      <c r="K93" s="7">
        <v>0</v>
      </c>
      <c r="M93">
        <f>YEAR(RecoleccionHuevo[[#This Row],[Fecha]])</f>
        <v>2019</v>
      </c>
      <c r="N93">
        <f>MONTH(RecoleccionHuevo[[#This Row],[Fecha]])</f>
        <v>9</v>
      </c>
      <c r="O93">
        <f>WEEKNUM(RecoleccionHuevo[[#This Row],[Fecha]],2)</f>
        <v>35</v>
      </c>
      <c r="P93" s="25">
        <v>43709</v>
      </c>
      <c r="Q93" t="s">
        <v>26</v>
      </c>
      <c r="R93" s="7">
        <v>121320</v>
      </c>
      <c r="S93" s="7">
        <v>7337.7</v>
      </c>
      <c r="T93" s="7">
        <v>337</v>
      </c>
      <c r="AN93">
        <f>YEAR(FH[[#This Row],[Fecha]])</f>
        <v>2018</v>
      </c>
      <c r="AO93">
        <f>MONTH(FH[[#This Row],[Fecha]])</f>
        <v>11</v>
      </c>
      <c r="AP93">
        <f>WEEKNUM(FH[[#This Row],[Fecha]],2)</f>
        <v>44</v>
      </c>
      <c r="AQ93" s="25">
        <v>43405</v>
      </c>
      <c r="AR93" t="s">
        <v>132</v>
      </c>
      <c r="AS93" t="s">
        <v>76</v>
      </c>
      <c r="AT93" t="s">
        <v>129</v>
      </c>
      <c r="AU93">
        <v>35</v>
      </c>
      <c r="AV93">
        <v>15081.11</v>
      </c>
    </row>
    <row r="94" spans="1:48" ht="15.75" x14ac:dyDescent="0.25">
      <c r="A94" s="5">
        <f>YEAR(VentaHuevo[[#This Row],[FECHA]])</f>
        <v>2020</v>
      </c>
      <c r="B94" s="5">
        <f>MONTH(VentaHuevo[[#This Row],[FECHA]])</f>
        <v>8</v>
      </c>
      <c r="C94" s="5">
        <f>WEEKNUM(VentaHuevo[[#This Row],[FECHA]],2)</f>
        <v>31</v>
      </c>
      <c r="D94" s="6">
        <v>44044</v>
      </c>
      <c r="E94" s="7" t="s">
        <v>25</v>
      </c>
      <c r="F94" s="7">
        <v>1551.1399999999999</v>
      </c>
      <c r="G94" s="7">
        <v>457.43999999999994</v>
      </c>
      <c r="H94" s="7">
        <v>24061.4</v>
      </c>
      <c r="I94" s="7">
        <v>15371.183999999999</v>
      </c>
      <c r="J94" s="7">
        <v>3</v>
      </c>
      <c r="K94" s="7">
        <v>2</v>
      </c>
      <c r="M94">
        <f>YEAR(RecoleccionHuevo[[#This Row],[Fecha]])</f>
        <v>2019</v>
      </c>
      <c r="N94">
        <f>MONTH(RecoleccionHuevo[[#This Row],[Fecha]])</f>
        <v>10</v>
      </c>
      <c r="O94">
        <f>WEEKNUM(RecoleccionHuevo[[#This Row],[Fecha]],2)</f>
        <v>40</v>
      </c>
      <c r="P94" s="25">
        <v>43739</v>
      </c>
      <c r="Q94" t="s">
        <v>26</v>
      </c>
      <c r="R94" s="7">
        <v>161640</v>
      </c>
      <c r="S94" s="7">
        <v>9520.7999999999993</v>
      </c>
      <c r="T94" s="7">
        <v>449</v>
      </c>
      <c r="AN94">
        <f>YEAR(FH[[#This Row],[Fecha]])</f>
        <v>2018</v>
      </c>
      <c r="AO94">
        <f>MONTH(FH[[#This Row],[Fecha]])</f>
        <v>12</v>
      </c>
      <c r="AP94">
        <f>WEEKNUM(FH[[#This Row],[Fecha]],2)</f>
        <v>48</v>
      </c>
      <c r="AQ94" s="25">
        <v>43435</v>
      </c>
      <c r="AR94" t="s">
        <v>132</v>
      </c>
      <c r="AS94" t="s">
        <v>76</v>
      </c>
      <c r="AT94" t="s">
        <v>129</v>
      </c>
      <c r="AU94">
        <v>52</v>
      </c>
      <c r="AV94">
        <v>32104.440000000002</v>
      </c>
    </row>
    <row r="95" spans="1:48" ht="15.75" x14ac:dyDescent="0.25">
      <c r="A95" s="5">
        <f>YEAR(VentaHuevo[[#This Row],[FECHA]])</f>
        <v>2020</v>
      </c>
      <c r="B95" s="5">
        <f>MONTH(VentaHuevo[[#This Row],[FECHA]])</f>
        <v>8</v>
      </c>
      <c r="C95" s="5">
        <f>WEEKNUM(VentaHuevo[[#This Row],[FECHA]],2)</f>
        <v>31</v>
      </c>
      <c r="D95" s="6">
        <v>44044</v>
      </c>
      <c r="E95" s="7" t="s">
        <v>27</v>
      </c>
      <c r="F95" s="7">
        <v>107535.34000000004</v>
      </c>
      <c r="G95" s="7">
        <v>619.36</v>
      </c>
      <c r="H95" s="7">
        <v>2360938.1699999985</v>
      </c>
      <c r="I95" s="7">
        <v>1653477.0579999997</v>
      </c>
      <c r="J95" s="7">
        <v>293</v>
      </c>
      <c r="K95" s="7">
        <v>6</v>
      </c>
      <c r="M95">
        <f>YEAR(RecoleccionHuevo[[#This Row],[Fecha]])</f>
        <v>2019</v>
      </c>
      <c r="N95">
        <f>MONTH(RecoleccionHuevo[[#This Row],[Fecha]])</f>
        <v>11</v>
      </c>
      <c r="O95">
        <f>WEEKNUM(RecoleccionHuevo[[#This Row],[Fecha]],2)</f>
        <v>44</v>
      </c>
      <c r="P95" s="25">
        <v>43770</v>
      </c>
      <c r="Q95" t="s">
        <v>26</v>
      </c>
      <c r="R95" s="7">
        <v>122400</v>
      </c>
      <c r="S95" s="7">
        <v>7470.55</v>
      </c>
      <c r="T95" s="7">
        <v>340</v>
      </c>
      <c r="AN95">
        <f>YEAR(FH[[#This Row],[Fecha]])</f>
        <v>2019</v>
      </c>
      <c r="AO95">
        <f>MONTH(FH[[#This Row],[Fecha]])</f>
        <v>1</v>
      </c>
      <c r="AP95">
        <f>WEEKNUM(FH[[#This Row],[Fecha]],2)</f>
        <v>1</v>
      </c>
      <c r="AQ95" s="25">
        <v>43466</v>
      </c>
      <c r="AR95" t="s">
        <v>132</v>
      </c>
      <c r="AS95" t="s">
        <v>76</v>
      </c>
      <c r="AT95" t="s">
        <v>129</v>
      </c>
      <c r="AU95">
        <v>33</v>
      </c>
      <c r="AV95">
        <v>22372.63</v>
      </c>
    </row>
    <row r="96" spans="1:48" ht="15.75" x14ac:dyDescent="0.25">
      <c r="A96" s="5">
        <f>YEAR(VentaHuevo[[#This Row],[FECHA]])</f>
        <v>2020</v>
      </c>
      <c r="B96" s="5">
        <f>MONTH(VentaHuevo[[#This Row],[FECHA]])</f>
        <v>8</v>
      </c>
      <c r="C96" s="5">
        <f>WEEKNUM(VentaHuevo[[#This Row],[FECHA]],2)</f>
        <v>31</v>
      </c>
      <c r="D96" s="6">
        <v>44044</v>
      </c>
      <c r="E96" s="7" t="s">
        <v>29</v>
      </c>
      <c r="F96" s="7">
        <v>154.66</v>
      </c>
      <c r="G96" s="7">
        <v>0</v>
      </c>
      <c r="H96" s="7">
        <v>3444.8799999999997</v>
      </c>
      <c r="I96" s="7">
        <v>2976.9519999999998</v>
      </c>
      <c r="J96" s="7">
        <v>9</v>
      </c>
      <c r="K96" s="7">
        <v>0</v>
      </c>
      <c r="M96">
        <f>YEAR(RecoleccionHuevo[[#This Row],[Fecha]])</f>
        <v>2019</v>
      </c>
      <c r="N96">
        <f>MONTH(RecoleccionHuevo[[#This Row],[Fecha]])</f>
        <v>12</v>
      </c>
      <c r="O96">
        <f>WEEKNUM(RecoleccionHuevo[[#This Row],[Fecha]],2)</f>
        <v>48</v>
      </c>
      <c r="P96" s="25">
        <v>43800</v>
      </c>
      <c r="Q96" t="s">
        <v>26</v>
      </c>
      <c r="R96" s="7">
        <v>147240</v>
      </c>
      <c r="S96" s="7">
        <v>8867.2000000000007</v>
      </c>
      <c r="T96" s="7">
        <v>409</v>
      </c>
      <c r="AN96">
        <f>YEAR(FH[[#This Row],[Fecha]])</f>
        <v>2019</v>
      </c>
      <c r="AO96">
        <f>MONTH(FH[[#This Row],[Fecha]])</f>
        <v>2</v>
      </c>
      <c r="AP96">
        <f>WEEKNUM(FH[[#This Row],[Fecha]],2)</f>
        <v>5</v>
      </c>
      <c r="AQ96" s="25">
        <v>43497</v>
      </c>
      <c r="AR96" t="s">
        <v>132</v>
      </c>
      <c r="AS96" t="s">
        <v>76</v>
      </c>
      <c r="AT96" t="s">
        <v>129</v>
      </c>
      <c r="AU96">
        <v>37</v>
      </c>
      <c r="AV96">
        <v>32472.28</v>
      </c>
    </row>
    <row r="97" spans="1:48" ht="15.75" x14ac:dyDescent="0.25">
      <c r="A97" s="5">
        <f>YEAR(VentaHuevo[[#This Row],[FECHA]])</f>
        <v>2020</v>
      </c>
      <c r="B97" s="5">
        <f>MONTH(VentaHuevo[[#This Row],[FECHA]])</f>
        <v>9</v>
      </c>
      <c r="C97" s="5">
        <f>WEEKNUM(VentaHuevo[[#This Row],[FECHA]],2)</f>
        <v>36</v>
      </c>
      <c r="D97" s="6">
        <v>44075</v>
      </c>
      <c r="E97" s="7" t="s">
        <v>25</v>
      </c>
      <c r="F97" s="7">
        <v>4320.4199999999992</v>
      </c>
      <c r="G97" s="7">
        <v>0</v>
      </c>
      <c r="H97" s="7">
        <v>96607.9</v>
      </c>
      <c r="I97" s="7">
        <v>69039.17</v>
      </c>
      <c r="J97" s="7">
        <v>7</v>
      </c>
      <c r="K97" s="7">
        <v>0</v>
      </c>
      <c r="M97">
        <f>YEAR(RecoleccionHuevo[[#This Row],[Fecha]])</f>
        <v>2019</v>
      </c>
      <c r="N97">
        <f>MONTH(RecoleccionHuevo[[#This Row],[Fecha]])</f>
        <v>1</v>
      </c>
      <c r="O97">
        <f>WEEKNUM(RecoleccionHuevo[[#This Row],[Fecha]],2)</f>
        <v>1</v>
      </c>
      <c r="P97" s="25">
        <v>43466</v>
      </c>
      <c r="Q97" t="s">
        <v>28</v>
      </c>
      <c r="R97" s="7">
        <v>433800</v>
      </c>
      <c r="S97" s="7">
        <v>27306.500000000004</v>
      </c>
      <c r="T97" s="7">
        <v>1205</v>
      </c>
      <c r="AN97">
        <f>YEAR(FH[[#This Row],[Fecha]])</f>
        <v>2019</v>
      </c>
      <c r="AO97">
        <f>MONTH(FH[[#This Row],[Fecha]])</f>
        <v>3</v>
      </c>
      <c r="AP97">
        <f>WEEKNUM(FH[[#This Row],[Fecha]],2)</f>
        <v>9</v>
      </c>
      <c r="AQ97" s="25">
        <v>43525</v>
      </c>
      <c r="AR97" t="s">
        <v>132</v>
      </c>
      <c r="AS97" t="s">
        <v>76</v>
      </c>
      <c r="AT97" t="s">
        <v>129</v>
      </c>
      <c r="AU97">
        <v>35</v>
      </c>
      <c r="AV97">
        <v>33502.870000000003</v>
      </c>
    </row>
    <row r="98" spans="1:48" ht="15.75" x14ac:dyDescent="0.25">
      <c r="A98" s="5">
        <f>YEAR(VentaHuevo[[#This Row],[FECHA]])</f>
        <v>2020</v>
      </c>
      <c r="B98" s="5">
        <f>MONTH(VentaHuevo[[#This Row],[FECHA]])</f>
        <v>9</v>
      </c>
      <c r="C98" s="5">
        <f>WEEKNUM(VentaHuevo[[#This Row],[FECHA]],2)</f>
        <v>36</v>
      </c>
      <c r="D98" s="6">
        <v>44075</v>
      </c>
      <c r="E98" s="7" t="s">
        <v>27</v>
      </c>
      <c r="F98" s="7">
        <v>118254.44999999997</v>
      </c>
      <c r="G98" s="7">
        <v>951.06</v>
      </c>
      <c r="H98" s="7">
        <v>2494889.2300000009</v>
      </c>
      <c r="I98" s="7">
        <v>1968958.9730000009</v>
      </c>
      <c r="J98" s="7">
        <v>368</v>
      </c>
      <c r="K98" s="7">
        <v>3</v>
      </c>
      <c r="M98">
        <f>YEAR(RecoleccionHuevo[[#This Row],[Fecha]])</f>
        <v>2019</v>
      </c>
      <c r="N98">
        <f>MONTH(RecoleccionHuevo[[#This Row],[Fecha]])</f>
        <v>2</v>
      </c>
      <c r="O98">
        <f>WEEKNUM(RecoleccionHuevo[[#This Row],[Fecha]],2)</f>
        <v>5</v>
      </c>
      <c r="P98" s="25">
        <v>43497</v>
      </c>
      <c r="Q98" t="s">
        <v>28</v>
      </c>
      <c r="R98" s="7">
        <v>399600</v>
      </c>
      <c r="S98" s="7">
        <v>24849.180000000004</v>
      </c>
      <c r="T98" s="7">
        <v>1110</v>
      </c>
      <c r="AN98">
        <f>YEAR(FH[[#This Row],[Fecha]])</f>
        <v>2019</v>
      </c>
      <c r="AO98">
        <f>MONTH(FH[[#This Row],[Fecha]])</f>
        <v>4</v>
      </c>
      <c r="AP98">
        <f>WEEKNUM(FH[[#This Row],[Fecha]],2)</f>
        <v>14</v>
      </c>
      <c r="AQ98" s="25">
        <v>43556</v>
      </c>
      <c r="AR98" t="s">
        <v>132</v>
      </c>
      <c r="AS98" t="s">
        <v>76</v>
      </c>
      <c r="AT98" t="s">
        <v>129</v>
      </c>
      <c r="AU98">
        <v>33</v>
      </c>
      <c r="AV98">
        <v>27671.45</v>
      </c>
    </row>
    <row r="99" spans="1:48" ht="15.75" x14ac:dyDescent="0.25">
      <c r="A99" s="5">
        <f>YEAR(VentaHuevo[[#This Row],[FECHA]])</f>
        <v>2020</v>
      </c>
      <c r="B99" s="5">
        <f>MONTH(VentaHuevo[[#This Row],[FECHA]])</f>
        <v>9</v>
      </c>
      <c r="C99" s="5">
        <f>WEEKNUM(VentaHuevo[[#This Row],[FECHA]],2)</f>
        <v>36</v>
      </c>
      <c r="D99" s="6">
        <v>44075</v>
      </c>
      <c r="E99" s="7" t="s">
        <v>29</v>
      </c>
      <c r="F99" s="7">
        <v>177.77000000000004</v>
      </c>
      <c r="G99" s="7">
        <v>22.12</v>
      </c>
      <c r="H99" s="7">
        <v>3424.3</v>
      </c>
      <c r="I99" s="7">
        <v>3273.252</v>
      </c>
      <c r="J99" s="7">
        <v>8</v>
      </c>
      <c r="K99" s="7">
        <v>1</v>
      </c>
      <c r="M99">
        <f>YEAR(RecoleccionHuevo[[#This Row],[Fecha]])</f>
        <v>2019</v>
      </c>
      <c r="N99">
        <f>MONTH(RecoleccionHuevo[[#This Row],[Fecha]])</f>
        <v>3</v>
      </c>
      <c r="O99">
        <f>WEEKNUM(RecoleccionHuevo[[#This Row],[Fecha]],2)</f>
        <v>9</v>
      </c>
      <c r="P99" s="25">
        <v>43525</v>
      </c>
      <c r="Q99" t="s">
        <v>28</v>
      </c>
      <c r="R99" s="7">
        <v>421560</v>
      </c>
      <c r="S99" s="7">
        <v>25963.58</v>
      </c>
      <c r="T99" s="7">
        <v>1171</v>
      </c>
      <c r="AN99">
        <f>YEAR(FH[[#This Row],[Fecha]])</f>
        <v>2019</v>
      </c>
      <c r="AO99">
        <f>MONTH(FH[[#This Row],[Fecha]])</f>
        <v>5</v>
      </c>
      <c r="AP99">
        <f>WEEKNUM(FH[[#This Row],[Fecha]],2)</f>
        <v>18</v>
      </c>
      <c r="AQ99" s="25">
        <v>43586</v>
      </c>
      <c r="AR99" t="s">
        <v>132</v>
      </c>
      <c r="AS99" t="s">
        <v>76</v>
      </c>
      <c r="AT99" t="s">
        <v>129</v>
      </c>
      <c r="AU99">
        <v>33</v>
      </c>
      <c r="AV99">
        <v>28268.48</v>
      </c>
    </row>
    <row r="100" spans="1:48" ht="15.75" x14ac:dyDescent="0.25">
      <c r="A100" s="5">
        <f>YEAR(VentaHuevo[[#This Row],[FECHA]])</f>
        <v>2020</v>
      </c>
      <c r="B100" s="5">
        <f>MONTH(VentaHuevo[[#This Row],[FECHA]])</f>
        <v>10</v>
      </c>
      <c r="C100" s="5">
        <f>WEEKNUM(VentaHuevo[[#This Row],[FECHA]],2)</f>
        <v>40</v>
      </c>
      <c r="D100" s="6">
        <v>44105</v>
      </c>
      <c r="E100" s="7" t="s">
        <v>25</v>
      </c>
      <c r="F100" s="7">
        <v>196.51</v>
      </c>
      <c r="G100" s="7">
        <v>196.51</v>
      </c>
      <c r="H100" s="7">
        <v>0</v>
      </c>
      <c r="I100" s="7">
        <v>0</v>
      </c>
      <c r="J100" s="7">
        <v>1</v>
      </c>
      <c r="K100" s="7">
        <v>1</v>
      </c>
      <c r="M100">
        <f>YEAR(RecoleccionHuevo[[#This Row],[Fecha]])</f>
        <v>2019</v>
      </c>
      <c r="N100">
        <f>MONTH(RecoleccionHuevo[[#This Row],[Fecha]])</f>
        <v>4</v>
      </c>
      <c r="O100">
        <f>WEEKNUM(RecoleccionHuevo[[#This Row],[Fecha]],2)</f>
        <v>14</v>
      </c>
      <c r="P100" s="25">
        <v>43556</v>
      </c>
      <c r="Q100" t="s">
        <v>28</v>
      </c>
      <c r="R100" s="7">
        <v>419400</v>
      </c>
      <c r="S100" s="7">
        <v>26114.890000000007</v>
      </c>
      <c r="T100" s="7">
        <v>1165</v>
      </c>
      <c r="AN100">
        <f>YEAR(FH[[#This Row],[Fecha]])</f>
        <v>2019</v>
      </c>
      <c r="AO100">
        <f>MONTH(FH[[#This Row],[Fecha]])</f>
        <v>6</v>
      </c>
      <c r="AP100">
        <f>WEEKNUM(FH[[#This Row],[Fecha]],2)</f>
        <v>22</v>
      </c>
      <c r="AQ100" s="25">
        <v>43617</v>
      </c>
      <c r="AR100" t="s">
        <v>132</v>
      </c>
      <c r="AS100" t="s">
        <v>76</v>
      </c>
      <c r="AT100" t="s">
        <v>129</v>
      </c>
      <c r="AU100">
        <v>27</v>
      </c>
      <c r="AV100">
        <v>24783.119999999995</v>
      </c>
    </row>
    <row r="101" spans="1:48" ht="15.75" x14ac:dyDescent="0.25">
      <c r="A101" s="5">
        <f>YEAR(VentaHuevo[[#This Row],[FECHA]])</f>
        <v>2020</v>
      </c>
      <c r="B101" s="5">
        <f>MONTH(VentaHuevo[[#This Row],[FECHA]])</f>
        <v>10</v>
      </c>
      <c r="C101" s="5">
        <f>WEEKNUM(VentaHuevo[[#This Row],[FECHA]],2)</f>
        <v>40</v>
      </c>
      <c r="D101" s="6">
        <v>44105</v>
      </c>
      <c r="E101" s="7" t="s">
        <v>27</v>
      </c>
      <c r="F101" s="7">
        <v>113673.20999999992</v>
      </c>
      <c r="G101" s="7">
        <v>1562.83</v>
      </c>
      <c r="H101" s="7">
        <v>2792322.2199999988</v>
      </c>
      <c r="I101" s="7">
        <v>1878438.4580000003</v>
      </c>
      <c r="J101" s="7">
        <v>284</v>
      </c>
      <c r="K101" s="7">
        <v>4</v>
      </c>
      <c r="M101">
        <f>YEAR(RecoleccionHuevo[[#This Row],[Fecha]])</f>
        <v>2019</v>
      </c>
      <c r="N101">
        <f>MONTH(RecoleccionHuevo[[#This Row],[Fecha]])</f>
        <v>5</v>
      </c>
      <c r="O101">
        <f>WEEKNUM(RecoleccionHuevo[[#This Row],[Fecha]],2)</f>
        <v>18</v>
      </c>
      <c r="P101" s="25">
        <v>43586</v>
      </c>
      <c r="Q101" t="s">
        <v>28</v>
      </c>
      <c r="R101" s="7">
        <v>419400</v>
      </c>
      <c r="S101" s="7">
        <v>25941.279999999999</v>
      </c>
      <c r="T101" s="7">
        <v>1165</v>
      </c>
      <c r="AN101">
        <f>YEAR(FH[[#This Row],[Fecha]])</f>
        <v>2019</v>
      </c>
      <c r="AO101">
        <f>MONTH(FH[[#This Row],[Fecha]])</f>
        <v>7</v>
      </c>
      <c r="AP101">
        <f>WEEKNUM(FH[[#This Row],[Fecha]],2)</f>
        <v>27</v>
      </c>
      <c r="AQ101" s="25">
        <v>43647</v>
      </c>
      <c r="AR101" t="s">
        <v>132</v>
      </c>
      <c r="AS101" t="s">
        <v>76</v>
      </c>
      <c r="AT101" t="s">
        <v>129</v>
      </c>
      <c r="AU101">
        <v>42</v>
      </c>
      <c r="AV101">
        <v>16589.66</v>
      </c>
    </row>
    <row r="102" spans="1:48" ht="15.75" x14ac:dyDescent="0.25">
      <c r="A102" s="5">
        <f>YEAR(VentaHuevo[[#This Row],[FECHA]])</f>
        <v>2020</v>
      </c>
      <c r="B102" s="5">
        <f>MONTH(VentaHuevo[[#This Row],[FECHA]])</f>
        <v>10</v>
      </c>
      <c r="C102" s="5">
        <f>WEEKNUM(VentaHuevo[[#This Row],[FECHA]],2)</f>
        <v>40</v>
      </c>
      <c r="D102" s="6">
        <v>44105</v>
      </c>
      <c r="E102" s="7" t="s">
        <v>29</v>
      </c>
      <c r="F102" s="7">
        <v>162.85</v>
      </c>
      <c r="G102" s="7">
        <v>49.83</v>
      </c>
      <c r="H102" s="7">
        <v>2936.75</v>
      </c>
      <c r="I102" s="7">
        <v>1836.5750000000003</v>
      </c>
      <c r="J102" s="7">
        <v>6</v>
      </c>
      <c r="K102" s="7">
        <v>1</v>
      </c>
      <c r="M102">
        <f>YEAR(RecoleccionHuevo[[#This Row],[Fecha]])</f>
        <v>2019</v>
      </c>
      <c r="N102">
        <f>MONTH(RecoleccionHuevo[[#This Row],[Fecha]])</f>
        <v>6</v>
      </c>
      <c r="O102">
        <f>WEEKNUM(RecoleccionHuevo[[#This Row],[Fecha]],2)</f>
        <v>22</v>
      </c>
      <c r="P102" s="25">
        <v>43617</v>
      </c>
      <c r="Q102" t="s">
        <v>28</v>
      </c>
      <c r="R102" s="7">
        <v>346680</v>
      </c>
      <c r="S102" s="7">
        <v>21325.23</v>
      </c>
      <c r="T102" s="7">
        <v>963</v>
      </c>
      <c r="AN102">
        <f>YEAR(FH[[#This Row],[Fecha]])</f>
        <v>2019</v>
      </c>
      <c r="AO102">
        <f>MONTH(FH[[#This Row],[Fecha]])</f>
        <v>8</v>
      </c>
      <c r="AP102">
        <f>WEEKNUM(FH[[#This Row],[Fecha]],2)</f>
        <v>31</v>
      </c>
      <c r="AQ102" s="25">
        <v>43678</v>
      </c>
      <c r="AR102" t="s">
        <v>132</v>
      </c>
      <c r="AS102" t="s">
        <v>76</v>
      </c>
      <c r="AT102" t="s">
        <v>129</v>
      </c>
      <c r="AU102">
        <v>17</v>
      </c>
      <c r="AV102">
        <v>4379.09</v>
      </c>
    </row>
    <row r="103" spans="1:48" ht="15.75" x14ac:dyDescent="0.25">
      <c r="A103" s="5">
        <f>YEAR(VentaHuevo[[#This Row],[FECHA]])</f>
        <v>2020</v>
      </c>
      <c r="B103" s="5">
        <f>MONTH(VentaHuevo[[#This Row],[FECHA]])</f>
        <v>11</v>
      </c>
      <c r="C103" s="5">
        <f>WEEKNUM(VentaHuevo[[#This Row],[FECHA]],2)</f>
        <v>44</v>
      </c>
      <c r="D103" s="6">
        <v>44136</v>
      </c>
      <c r="E103" s="7" t="s">
        <v>25</v>
      </c>
      <c r="F103" s="7">
        <v>356.37</v>
      </c>
      <c r="G103" s="7">
        <v>333.46</v>
      </c>
      <c r="H103" s="7">
        <v>592.28999999999917</v>
      </c>
      <c r="I103" s="7">
        <v>452.36099999999982</v>
      </c>
      <c r="J103" s="7">
        <v>4</v>
      </c>
      <c r="K103" s="7">
        <v>1</v>
      </c>
      <c r="M103">
        <f>YEAR(RecoleccionHuevo[[#This Row],[Fecha]])</f>
        <v>2019</v>
      </c>
      <c r="N103">
        <f>MONTH(RecoleccionHuevo[[#This Row],[Fecha]])</f>
        <v>7</v>
      </c>
      <c r="O103">
        <f>WEEKNUM(RecoleccionHuevo[[#This Row],[Fecha]],2)</f>
        <v>27</v>
      </c>
      <c r="P103" s="25">
        <v>43647</v>
      </c>
      <c r="Q103" t="s">
        <v>28</v>
      </c>
      <c r="R103" s="7">
        <v>245160</v>
      </c>
      <c r="S103" s="7">
        <v>15086.12</v>
      </c>
      <c r="T103" s="7">
        <v>681</v>
      </c>
      <c r="AN103">
        <f>YEAR(FH[[#This Row],[Fecha]])</f>
        <v>2019</v>
      </c>
      <c r="AO103">
        <f>MONTH(FH[[#This Row],[Fecha]])</f>
        <v>10</v>
      </c>
      <c r="AP103">
        <f>WEEKNUM(FH[[#This Row],[Fecha]],2)</f>
        <v>40</v>
      </c>
      <c r="AQ103" s="25">
        <v>43739</v>
      </c>
      <c r="AR103" t="s">
        <v>132</v>
      </c>
      <c r="AS103" t="s">
        <v>76</v>
      </c>
      <c r="AT103" t="s">
        <v>129</v>
      </c>
      <c r="AU103">
        <v>21</v>
      </c>
      <c r="AV103">
        <v>7727.49</v>
      </c>
    </row>
    <row r="104" spans="1:48" ht="15.75" x14ac:dyDescent="0.25">
      <c r="A104" s="5">
        <f>YEAR(VentaHuevo[[#This Row],[FECHA]])</f>
        <v>2020</v>
      </c>
      <c r="B104" s="5">
        <f>MONTH(VentaHuevo[[#This Row],[FECHA]])</f>
        <v>11</v>
      </c>
      <c r="C104" s="5">
        <f>WEEKNUM(VentaHuevo[[#This Row],[FECHA]],2)</f>
        <v>44</v>
      </c>
      <c r="D104" s="6">
        <v>44136</v>
      </c>
      <c r="E104" s="7" t="s">
        <v>27</v>
      </c>
      <c r="F104" s="7">
        <v>75139.469999999987</v>
      </c>
      <c r="G104" s="7">
        <v>0</v>
      </c>
      <c r="H104" s="7">
        <v>2026752.7900000003</v>
      </c>
      <c r="I104" s="7">
        <v>1441864.8900000001</v>
      </c>
      <c r="J104" s="7">
        <v>258</v>
      </c>
      <c r="K104" s="7">
        <v>0</v>
      </c>
      <c r="M104">
        <f>YEAR(RecoleccionHuevo[[#This Row],[Fecha]])</f>
        <v>2019</v>
      </c>
      <c r="N104">
        <f>MONTH(RecoleccionHuevo[[#This Row],[Fecha]])</f>
        <v>8</v>
      </c>
      <c r="O104">
        <f>WEEKNUM(RecoleccionHuevo[[#This Row],[Fecha]],2)</f>
        <v>31</v>
      </c>
      <c r="P104" s="25">
        <v>43678</v>
      </c>
      <c r="Q104" t="s">
        <v>28</v>
      </c>
      <c r="R104" s="7">
        <v>154440</v>
      </c>
      <c r="S104" s="7">
        <v>9869.010000000002</v>
      </c>
      <c r="T104" s="7">
        <v>429</v>
      </c>
      <c r="AN104">
        <f>YEAR(FH[[#This Row],[Fecha]])</f>
        <v>2019</v>
      </c>
      <c r="AO104">
        <f>MONTH(FH[[#This Row],[Fecha]])</f>
        <v>11</v>
      </c>
      <c r="AP104">
        <f>WEEKNUM(FH[[#This Row],[Fecha]],2)</f>
        <v>44</v>
      </c>
      <c r="AQ104" s="25">
        <v>43770</v>
      </c>
      <c r="AR104" t="s">
        <v>132</v>
      </c>
      <c r="AS104" t="s">
        <v>76</v>
      </c>
      <c r="AT104" t="s">
        <v>129</v>
      </c>
      <c r="AU104">
        <v>39</v>
      </c>
      <c r="AV104">
        <v>11184.25</v>
      </c>
    </row>
    <row r="105" spans="1:48" ht="15.75" x14ac:dyDescent="0.25">
      <c r="A105" s="5">
        <f>YEAR(VentaHuevo[[#This Row],[FECHA]])</f>
        <v>2020</v>
      </c>
      <c r="B105" s="5">
        <f>MONTH(VentaHuevo[[#This Row],[FECHA]])</f>
        <v>12</v>
      </c>
      <c r="C105" s="5">
        <f>WEEKNUM(VentaHuevo[[#This Row],[FECHA]],2)</f>
        <v>49</v>
      </c>
      <c r="D105" s="6">
        <v>44166</v>
      </c>
      <c r="E105" s="7" t="s">
        <v>25</v>
      </c>
      <c r="F105" s="7">
        <v>3004.78</v>
      </c>
      <c r="G105" s="7">
        <v>227.68</v>
      </c>
      <c r="H105" s="7">
        <v>69528.52</v>
      </c>
      <c r="I105" s="7">
        <v>40076.61</v>
      </c>
      <c r="J105" s="7">
        <v>11</v>
      </c>
      <c r="K105" s="7">
        <v>1</v>
      </c>
      <c r="M105">
        <f>YEAR(RecoleccionHuevo[[#This Row],[Fecha]])</f>
        <v>2019</v>
      </c>
      <c r="N105">
        <f>MONTH(RecoleccionHuevo[[#This Row],[Fecha]])</f>
        <v>9</v>
      </c>
      <c r="O105">
        <f>WEEKNUM(RecoleccionHuevo[[#This Row],[Fecha]],2)</f>
        <v>35</v>
      </c>
      <c r="P105" s="25">
        <v>43709</v>
      </c>
      <c r="Q105" t="s">
        <v>28</v>
      </c>
      <c r="R105" s="7">
        <v>343440</v>
      </c>
      <c r="S105" s="7">
        <v>22398.639999999999</v>
      </c>
      <c r="T105" s="7">
        <v>954</v>
      </c>
      <c r="AN105">
        <f>YEAR(FH[[#This Row],[Fecha]])</f>
        <v>2019</v>
      </c>
      <c r="AO105">
        <f>MONTH(FH[[#This Row],[Fecha]])</f>
        <v>12</v>
      </c>
      <c r="AP105">
        <f>WEEKNUM(FH[[#This Row],[Fecha]],2)</f>
        <v>48</v>
      </c>
      <c r="AQ105" s="25">
        <v>43800</v>
      </c>
      <c r="AR105" t="s">
        <v>132</v>
      </c>
      <c r="AS105" t="s">
        <v>76</v>
      </c>
      <c r="AT105" t="s">
        <v>129</v>
      </c>
      <c r="AU105">
        <v>42</v>
      </c>
      <c r="AV105">
        <v>6248.52</v>
      </c>
    </row>
    <row r="106" spans="1:48" ht="15.75" x14ac:dyDescent="0.25">
      <c r="A106" s="5">
        <f>YEAR(VentaHuevo[[#This Row],[FECHA]])</f>
        <v>2020</v>
      </c>
      <c r="B106" s="5">
        <f>MONTH(VentaHuevo[[#This Row],[FECHA]])</f>
        <v>12</v>
      </c>
      <c r="C106" s="5">
        <f>WEEKNUM(VentaHuevo[[#This Row],[FECHA]],2)</f>
        <v>49</v>
      </c>
      <c r="D106" s="6">
        <v>44166</v>
      </c>
      <c r="E106" s="7" t="s">
        <v>27</v>
      </c>
      <c r="F106" s="7">
        <v>154426.94</v>
      </c>
      <c r="G106" s="7">
        <v>5745.2199999999993</v>
      </c>
      <c r="H106" s="7">
        <v>3998528.2499999981</v>
      </c>
      <c r="I106" s="7">
        <v>2822667.3759999992</v>
      </c>
      <c r="J106" s="7">
        <v>391</v>
      </c>
      <c r="K106" s="7">
        <v>13</v>
      </c>
      <c r="M106">
        <f>YEAR(RecoleccionHuevo[[#This Row],[Fecha]])</f>
        <v>2019</v>
      </c>
      <c r="N106">
        <f>MONTH(RecoleccionHuevo[[#This Row],[Fecha]])</f>
        <v>10</v>
      </c>
      <c r="O106">
        <f>WEEKNUM(RecoleccionHuevo[[#This Row],[Fecha]],2)</f>
        <v>40</v>
      </c>
      <c r="P106" s="25">
        <v>43739</v>
      </c>
      <c r="Q106" t="s">
        <v>28</v>
      </c>
      <c r="R106" s="7">
        <v>363600</v>
      </c>
      <c r="S106" s="7">
        <v>24164.899999999998</v>
      </c>
      <c r="T106" s="7">
        <v>1010</v>
      </c>
      <c r="AN106">
        <f>YEAR(FH[[#This Row],[Fecha]])</f>
        <v>2020</v>
      </c>
      <c r="AO106">
        <f>MONTH(FH[[#This Row],[Fecha]])</f>
        <v>1</v>
      </c>
      <c r="AP106">
        <f>WEEKNUM(FH[[#This Row],[Fecha]],2)</f>
        <v>1</v>
      </c>
      <c r="AQ106" s="25">
        <v>43831</v>
      </c>
      <c r="AR106" t="s">
        <v>132</v>
      </c>
      <c r="AS106" t="s">
        <v>76</v>
      </c>
      <c r="AT106" t="s">
        <v>129</v>
      </c>
      <c r="AU106">
        <v>50</v>
      </c>
      <c r="AV106">
        <v>5564.8200000000006</v>
      </c>
    </row>
    <row r="107" spans="1:48" ht="15.75" x14ac:dyDescent="0.25">
      <c r="A107" s="35">
        <f>YEAR(VentaHuevo[[#This Row],[FECHA]])</f>
        <v>2021</v>
      </c>
      <c r="B107" s="35">
        <f>MONTH(VentaHuevo[[#This Row],[FECHA]])</f>
        <v>1</v>
      </c>
      <c r="C107" s="35">
        <f>WEEKNUM(VentaHuevo[[#This Row],[FECHA]],2)</f>
        <v>1</v>
      </c>
      <c r="D107" s="48">
        <v>44197</v>
      </c>
      <c r="E107" s="41" t="s">
        <v>27</v>
      </c>
      <c r="F107" s="41">
        <v>5723</v>
      </c>
      <c r="G107" s="41">
        <v>0</v>
      </c>
      <c r="H107" s="41">
        <v>3026510.35</v>
      </c>
      <c r="I107" s="41">
        <v>2039492.29</v>
      </c>
      <c r="J107" s="41">
        <v>249</v>
      </c>
      <c r="K107" s="41">
        <v>0</v>
      </c>
      <c r="M107">
        <f>YEAR(RecoleccionHuevo[[#This Row],[Fecha]])</f>
        <v>2019</v>
      </c>
      <c r="N107">
        <f>MONTH(RecoleccionHuevo[[#This Row],[Fecha]])</f>
        <v>11</v>
      </c>
      <c r="O107">
        <f>WEEKNUM(RecoleccionHuevo[[#This Row],[Fecha]],2)</f>
        <v>44</v>
      </c>
      <c r="P107" s="25">
        <v>43770</v>
      </c>
      <c r="Q107" t="s">
        <v>28</v>
      </c>
      <c r="R107" s="7">
        <v>387360</v>
      </c>
      <c r="S107" s="7">
        <v>25727.859999999993</v>
      </c>
      <c r="T107" s="7">
        <v>1076</v>
      </c>
      <c r="AN107">
        <f>YEAR(FH[[#This Row],[Fecha]])</f>
        <v>2020</v>
      </c>
      <c r="AO107">
        <f>MONTH(FH[[#This Row],[Fecha]])</f>
        <v>3</v>
      </c>
      <c r="AP107">
        <f>WEEKNUM(FH[[#This Row],[Fecha]],2)</f>
        <v>9</v>
      </c>
      <c r="AQ107" s="25">
        <v>43891</v>
      </c>
      <c r="AR107" t="s">
        <v>132</v>
      </c>
      <c r="AS107" t="s">
        <v>76</v>
      </c>
      <c r="AT107" t="s">
        <v>129</v>
      </c>
      <c r="AU107">
        <v>21</v>
      </c>
      <c r="AV107">
        <v>872.26</v>
      </c>
    </row>
    <row r="108" spans="1:48" ht="15.75" x14ac:dyDescent="0.25">
      <c r="A108" s="35">
        <f>YEAR(VentaHuevo[[#This Row],[FECHA]])</f>
        <v>2021</v>
      </c>
      <c r="B108" s="35">
        <f>MONTH(VentaHuevo[[#This Row],[FECHA]])</f>
        <v>1</v>
      </c>
      <c r="C108" s="35">
        <f>WEEKNUM(VentaHuevo[[#This Row],[FECHA]],2)</f>
        <v>1</v>
      </c>
      <c r="D108" s="48">
        <v>44197</v>
      </c>
      <c r="E108" s="41" t="s">
        <v>25</v>
      </c>
      <c r="F108" s="41">
        <v>415</v>
      </c>
      <c r="G108" s="41">
        <v>0</v>
      </c>
      <c r="H108" s="41">
        <v>219098.25</v>
      </c>
      <c r="I108" s="41">
        <v>174190.99799999999</v>
      </c>
      <c r="J108" s="41">
        <v>16</v>
      </c>
      <c r="K108" s="41">
        <v>0</v>
      </c>
      <c r="M108">
        <f>YEAR(RecoleccionHuevo[[#This Row],[Fecha]])</f>
        <v>2019</v>
      </c>
      <c r="N108">
        <f>MONTH(RecoleccionHuevo[[#This Row],[Fecha]])</f>
        <v>12</v>
      </c>
      <c r="O108">
        <f>WEEKNUM(RecoleccionHuevo[[#This Row],[Fecha]],2)</f>
        <v>48</v>
      </c>
      <c r="P108" s="25">
        <v>43800</v>
      </c>
      <c r="Q108" t="s">
        <v>28</v>
      </c>
      <c r="R108" s="7">
        <v>356040</v>
      </c>
      <c r="S108" s="7">
        <v>24447.340000000004</v>
      </c>
      <c r="T108" s="7">
        <v>988</v>
      </c>
      <c r="AN108">
        <f>YEAR(FH[[#This Row],[Fecha]])</f>
        <v>2018</v>
      </c>
      <c r="AO108">
        <f>MONTH(FH[[#This Row],[Fecha]])</f>
        <v>1</v>
      </c>
      <c r="AP108">
        <f>WEEKNUM(FH[[#This Row],[Fecha]],2)</f>
        <v>1</v>
      </c>
      <c r="AQ108" s="25">
        <v>43101</v>
      </c>
      <c r="AR108" t="s">
        <v>132</v>
      </c>
      <c r="AS108" t="s">
        <v>77</v>
      </c>
      <c r="AT108" t="s">
        <v>129</v>
      </c>
      <c r="AU108">
        <v>57</v>
      </c>
      <c r="AV108">
        <v>11509.98</v>
      </c>
    </row>
    <row r="109" spans="1:48" ht="15.75" x14ac:dyDescent="0.25">
      <c r="M109">
        <f>YEAR(RecoleccionHuevo[[#This Row],[Fecha]])</f>
        <v>2019</v>
      </c>
      <c r="N109">
        <f>MONTH(RecoleccionHuevo[[#This Row],[Fecha]])</f>
        <v>1</v>
      </c>
      <c r="O109">
        <f>WEEKNUM(RecoleccionHuevo[[#This Row],[Fecha]],2)</f>
        <v>1</v>
      </c>
      <c r="P109" s="25">
        <v>43466</v>
      </c>
      <c r="Q109" t="s">
        <v>30</v>
      </c>
      <c r="R109" s="7">
        <v>447120</v>
      </c>
      <c r="S109" s="7">
        <v>27402.230000000003</v>
      </c>
      <c r="T109" s="7">
        <v>1242</v>
      </c>
      <c r="AN109">
        <f>YEAR(FH[[#This Row],[Fecha]])</f>
        <v>2018</v>
      </c>
      <c r="AO109">
        <f>MONTH(FH[[#This Row],[Fecha]])</f>
        <v>2</v>
      </c>
      <c r="AP109">
        <f>WEEKNUM(FH[[#This Row],[Fecha]],2)</f>
        <v>5</v>
      </c>
      <c r="AQ109" s="25">
        <v>43132</v>
      </c>
      <c r="AR109" t="s">
        <v>132</v>
      </c>
      <c r="AS109" t="s">
        <v>77</v>
      </c>
      <c r="AT109" t="s">
        <v>129</v>
      </c>
      <c r="AU109">
        <v>46</v>
      </c>
      <c r="AV109">
        <v>11053.84</v>
      </c>
    </row>
    <row r="110" spans="1:48" ht="15.75" x14ac:dyDescent="0.25">
      <c r="M110">
        <f>YEAR(RecoleccionHuevo[[#This Row],[Fecha]])</f>
        <v>2019</v>
      </c>
      <c r="N110">
        <f>MONTH(RecoleccionHuevo[[#This Row],[Fecha]])</f>
        <v>2</v>
      </c>
      <c r="O110">
        <f>WEEKNUM(RecoleccionHuevo[[#This Row],[Fecha]],2)</f>
        <v>5</v>
      </c>
      <c r="P110" s="25">
        <v>43497</v>
      </c>
      <c r="Q110" t="s">
        <v>30</v>
      </c>
      <c r="R110" s="7">
        <v>403560</v>
      </c>
      <c r="S110" s="7">
        <v>24757.989999999998</v>
      </c>
      <c r="T110" s="7">
        <v>1121</v>
      </c>
      <c r="AN110">
        <f>YEAR(FH[[#This Row],[Fecha]])</f>
        <v>2018</v>
      </c>
      <c r="AO110">
        <f>MONTH(FH[[#This Row],[Fecha]])</f>
        <v>3</v>
      </c>
      <c r="AP110">
        <f>WEEKNUM(FH[[#This Row],[Fecha]],2)</f>
        <v>9</v>
      </c>
      <c r="AQ110" s="25">
        <v>43160</v>
      </c>
      <c r="AR110" t="s">
        <v>132</v>
      </c>
      <c r="AS110" t="s">
        <v>77</v>
      </c>
      <c r="AT110" t="s">
        <v>129</v>
      </c>
      <c r="AU110">
        <v>43</v>
      </c>
      <c r="AV110">
        <v>8221.7000000000007</v>
      </c>
    </row>
    <row r="111" spans="1:48" ht="15.75" x14ac:dyDescent="0.25">
      <c r="M111">
        <f>YEAR(RecoleccionHuevo[[#This Row],[Fecha]])</f>
        <v>2019</v>
      </c>
      <c r="N111">
        <f>MONTH(RecoleccionHuevo[[#This Row],[Fecha]])</f>
        <v>3</v>
      </c>
      <c r="O111">
        <f>WEEKNUM(RecoleccionHuevo[[#This Row],[Fecha]],2)</f>
        <v>9</v>
      </c>
      <c r="P111" s="25">
        <v>43525</v>
      </c>
      <c r="Q111" t="s">
        <v>30</v>
      </c>
      <c r="R111" s="7">
        <v>428040</v>
      </c>
      <c r="S111" s="7">
        <v>26481.350000000006</v>
      </c>
      <c r="T111" s="7">
        <v>1189</v>
      </c>
      <c r="AN111">
        <f>YEAR(FH[[#This Row],[Fecha]])</f>
        <v>2018</v>
      </c>
      <c r="AO111">
        <f>MONTH(FH[[#This Row],[Fecha]])</f>
        <v>4</v>
      </c>
      <c r="AP111">
        <f>WEEKNUM(FH[[#This Row],[Fecha]],2)</f>
        <v>13</v>
      </c>
      <c r="AQ111" s="25">
        <v>43191</v>
      </c>
      <c r="AR111" t="s">
        <v>132</v>
      </c>
      <c r="AS111" t="s">
        <v>77</v>
      </c>
      <c r="AT111" t="s">
        <v>129</v>
      </c>
      <c r="AU111">
        <v>55</v>
      </c>
      <c r="AV111">
        <v>9886.4</v>
      </c>
    </row>
    <row r="112" spans="1:48" ht="15.75" x14ac:dyDescent="0.25">
      <c r="M112">
        <f>YEAR(RecoleccionHuevo[[#This Row],[Fecha]])</f>
        <v>2019</v>
      </c>
      <c r="N112">
        <f>MONTH(RecoleccionHuevo[[#This Row],[Fecha]])</f>
        <v>4</v>
      </c>
      <c r="O112">
        <f>WEEKNUM(RecoleccionHuevo[[#This Row],[Fecha]],2)</f>
        <v>14</v>
      </c>
      <c r="P112" s="25">
        <v>43556</v>
      </c>
      <c r="Q112" t="s">
        <v>30</v>
      </c>
      <c r="R112" s="7">
        <v>436680</v>
      </c>
      <c r="S112" s="7">
        <v>27190.210000000003</v>
      </c>
      <c r="T112" s="7">
        <v>1213</v>
      </c>
      <c r="AN112">
        <f>YEAR(FH[[#This Row],[Fecha]])</f>
        <v>2018</v>
      </c>
      <c r="AO112">
        <f>MONTH(FH[[#This Row],[Fecha]])</f>
        <v>5</v>
      </c>
      <c r="AP112">
        <f>WEEKNUM(FH[[#This Row],[Fecha]],2)</f>
        <v>18</v>
      </c>
      <c r="AQ112" s="25">
        <v>43221</v>
      </c>
      <c r="AR112" t="s">
        <v>132</v>
      </c>
      <c r="AS112" t="s">
        <v>77</v>
      </c>
      <c r="AT112" t="s">
        <v>129</v>
      </c>
      <c r="AU112">
        <v>45</v>
      </c>
      <c r="AV112">
        <v>8278.9500000000007</v>
      </c>
    </row>
    <row r="113" spans="13:48" ht="15.75" x14ac:dyDescent="0.25">
      <c r="M113">
        <f>YEAR(RecoleccionHuevo[[#This Row],[Fecha]])</f>
        <v>2019</v>
      </c>
      <c r="N113">
        <f>MONTH(RecoleccionHuevo[[#This Row],[Fecha]])</f>
        <v>5</v>
      </c>
      <c r="O113">
        <f>WEEKNUM(RecoleccionHuevo[[#This Row],[Fecha]],2)</f>
        <v>18</v>
      </c>
      <c r="P113" s="25">
        <v>43586</v>
      </c>
      <c r="Q113" t="s">
        <v>30</v>
      </c>
      <c r="R113" s="7">
        <v>437400</v>
      </c>
      <c r="S113" s="7">
        <v>26926.419999999995</v>
      </c>
      <c r="T113" s="7">
        <v>1215</v>
      </c>
      <c r="AN113">
        <f>YEAR(FH[[#This Row],[Fecha]])</f>
        <v>2018</v>
      </c>
      <c r="AO113">
        <f>MONTH(FH[[#This Row],[Fecha]])</f>
        <v>6</v>
      </c>
      <c r="AP113">
        <f>WEEKNUM(FH[[#This Row],[Fecha]],2)</f>
        <v>22</v>
      </c>
      <c r="AQ113" s="25">
        <v>43252</v>
      </c>
      <c r="AR113" t="s">
        <v>132</v>
      </c>
      <c r="AS113" t="s">
        <v>77</v>
      </c>
      <c r="AT113" t="s">
        <v>129</v>
      </c>
      <c r="AU113">
        <v>43</v>
      </c>
      <c r="AV113">
        <v>12438.220000000001</v>
      </c>
    </row>
    <row r="114" spans="13:48" ht="15.75" x14ac:dyDescent="0.25">
      <c r="M114">
        <f>YEAR(RecoleccionHuevo[[#This Row],[Fecha]])</f>
        <v>2019</v>
      </c>
      <c r="N114">
        <f>MONTH(RecoleccionHuevo[[#This Row],[Fecha]])</f>
        <v>6</v>
      </c>
      <c r="O114">
        <f>WEEKNUM(RecoleccionHuevo[[#This Row],[Fecha]],2)</f>
        <v>22</v>
      </c>
      <c r="P114" s="25">
        <v>43617</v>
      </c>
      <c r="Q114" t="s">
        <v>30</v>
      </c>
      <c r="R114" s="7">
        <v>358200</v>
      </c>
      <c r="S114" s="7">
        <v>21828.27</v>
      </c>
      <c r="T114" s="7">
        <v>995</v>
      </c>
      <c r="AN114">
        <f>YEAR(FH[[#This Row],[Fecha]])</f>
        <v>2018</v>
      </c>
      <c r="AO114">
        <f>MONTH(FH[[#This Row],[Fecha]])</f>
        <v>7</v>
      </c>
      <c r="AP114">
        <f>WEEKNUM(FH[[#This Row],[Fecha]],2)</f>
        <v>26</v>
      </c>
      <c r="AQ114" s="25">
        <v>43282</v>
      </c>
      <c r="AR114" t="s">
        <v>132</v>
      </c>
      <c r="AS114" t="s">
        <v>77</v>
      </c>
      <c r="AT114" t="s">
        <v>129</v>
      </c>
      <c r="AU114">
        <v>52</v>
      </c>
      <c r="AV114">
        <v>7939.66</v>
      </c>
    </row>
    <row r="115" spans="13:48" ht="15.75" x14ac:dyDescent="0.25">
      <c r="M115">
        <f>YEAR(RecoleccionHuevo[[#This Row],[Fecha]])</f>
        <v>2019</v>
      </c>
      <c r="N115">
        <f>MONTH(RecoleccionHuevo[[#This Row],[Fecha]])</f>
        <v>7</v>
      </c>
      <c r="O115">
        <f>WEEKNUM(RecoleccionHuevo[[#This Row],[Fecha]],2)</f>
        <v>27</v>
      </c>
      <c r="P115" s="25">
        <v>43647</v>
      </c>
      <c r="Q115" t="s">
        <v>30</v>
      </c>
      <c r="R115" s="7">
        <v>388800</v>
      </c>
      <c r="S115" s="7">
        <v>24004.66</v>
      </c>
      <c r="T115" s="7">
        <v>1080</v>
      </c>
      <c r="AN115">
        <f>YEAR(FH[[#This Row],[Fecha]])</f>
        <v>2018</v>
      </c>
      <c r="AO115">
        <f>MONTH(FH[[#This Row],[Fecha]])</f>
        <v>8</v>
      </c>
      <c r="AP115">
        <f>WEEKNUM(FH[[#This Row],[Fecha]],2)</f>
        <v>31</v>
      </c>
      <c r="AQ115" s="25">
        <v>43313</v>
      </c>
      <c r="AR115" t="s">
        <v>132</v>
      </c>
      <c r="AS115" t="s">
        <v>77</v>
      </c>
      <c r="AT115" t="s">
        <v>129</v>
      </c>
      <c r="AU115">
        <v>45</v>
      </c>
      <c r="AV115">
        <v>20475.13</v>
      </c>
    </row>
    <row r="116" spans="13:48" ht="15.75" x14ac:dyDescent="0.25">
      <c r="M116">
        <f>YEAR(RecoleccionHuevo[[#This Row],[Fecha]])</f>
        <v>2019</v>
      </c>
      <c r="N116">
        <f>MONTH(RecoleccionHuevo[[#This Row],[Fecha]])</f>
        <v>8</v>
      </c>
      <c r="O116">
        <f>WEEKNUM(RecoleccionHuevo[[#This Row],[Fecha]],2)</f>
        <v>31</v>
      </c>
      <c r="P116" s="25">
        <v>43678</v>
      </c>
      <c r="Q116" t="s">
        <v>30</v>
      </c>
      <c r="R116" s="7">
        <v>398880</v>
      </c>
      <c r="S116" s="7">
        <v>24787.850000000002</v>
      </c>
      <c r="T116" s="7">
        <v>1108</v>
      </c>
      <c r="AN116">
        <f>YEAR(FH[[#This Row],[Fecha]])</f>
        <v>2018</v>
      </c>
      <c r="AO116">
        <f>MONTH(FH[[#This Row],[Fecha]])</f>
        <v>9</v>
      </c>
      <c r="AP116">
        <f>WEEKNUM(FH[[#This Row],[Fecha]],2)</f>
        <v>35</v>
      </c>
      <c r="AQ116" s="25">
        <v>43344</v>
      </c>
      <c r="AR116" t="s">
        <v>132</v>
      </c>
      <c r="AS116" t="s">
        <v>77</v>
      </c>
      <c r="AT116" t="s">
        <v>129</v>
      </c>
      <c r="AU116">
        <v>47</v>
      </c>
      <c r="AV116">
        <v>23286.51</v>
      </c>
    </row>
    <row r="117" spans="13:48" ht="15.75" x14ac:dyDescent="0.25">
      <c r="M117">
        <f>YEAR(RecoleccionHuevo[[#This Row],[Fecha]])</f>
        <v>2019</v>
      </c>
      <c r="N117">
        <f>MONTH(RecoleccionHuevo[[#This Row],[Fecha]])</f>
        <v>9</v>
      </c>
      <c r="O117">
        <f>WEEKNUM(RecoleccionHuevo[[#This Row],[Fecha]],2)</f>
        <v>35</v>
      </c>
      <c r="P117" s="25">
        <v>43709</v>
      </c>
      <c r="Q117" t="s">
        <v>30</v>
      </c>
      <c r="R117" s="7">
        <v>331560</v>
      </c>
      <c r="S117" s="7">
        <v>20772.509999999998</v>
      </c>
      <c r="T117" s="7">
        <v>921</v>
      </c>
      <c r="AN117">
        <f>YEAR(FH[[#This Row],[Fecha]])</f>
        <v>2018</v>
      </c>
      <c r="AO117">
        <f>MONTH(FH[[#This Row],[Fecha]])</f>
        <v>10</v>
      </c>
      <c r="AP117">
        <f>WEEKNUM(FH[[#This Row],[Fecha]],2)</f>
        <v>40</v>
      </c>
      <c r="AQ117" s="25">
        <v>43374</v>
      </c>
      <c r="AR117" t="s">
        <v>132</v>
      </c>
      <c r="AS117" t="s">
        <v>77</v>
      </c>
      <c r="AT117" t="s">
        <v>129</v>
      </c>
      <c r="AU117">
        <v>48</v>
      </c>
      <c r="AV117">
        <v>13736.08</v>
      </c>
    </row>
    <row r="118" spans="13:48" ht="15.75" x14ac:dyDescent="0.25">
      <c r="M118">
        <f>YEAR(RecoleccionHuevo[[#This Row],[Fecha]])</f>
        <v>2019</v>
      </c>
      <c r="N118">
        <f>MONTH(RecoleccionHuevo[[#This Row],[Fecha]])</f>
        <v>10</v>
      </c>
      <c r="O118">
        <f>WEEKNUM(RecoleccionHuevo[[#This Row],[Fecha]],2)</f>
        <v>40</v>
      </c>
      <c r="P118" s="25">
        <v>43739</v>
      </c>
      <c r="Q118" t="s">
        <v>30</v>
      </c>
      <c r="R118" s="7">
        <v>267480</v>
      </c>
      <c r="S118" s="7">
        <v>16829.159999999996</v>
      </c>
      <c r="T118" s="7">
        <v>743</v>
      </c>
      <c r="AN118">
        <f>YEAR(FH[[#This Row],[Fecha]])</f>
        <v>2018</v>
      </c>
      <c r="AO118">
        <f>MONTH(FH[[#This Row],[Fecha]])</f>
        <v>11</v>
      </c>
      <c r="AP118">
        <f>WEEKNUM(FH[[#This Row],[Fecha]],2)</f>
        <v>44</v>
      </c>
      <c r="AQ118" s="25">
        <v>43405</v>
      </c>
      <c r="AR118" t="s">
        <v>132</v>
      </c>
      <c r="AS118" t="s">
        <v>77</v>
      </c>
      <c r="AT118" t="s">
        <v>129</v>
      </c>
      <c r="AU118">
        <v>21</v>
      </c>
      <c r="AV118">
        <v>7551.97</v>
      </c>
    </row>
    <row r="119" spans="13:48" ht="15.75" x14ac:dyDescent="0.25">
      <c r="M119">
        <f>YEAR(RecoleccionHuevo[[#This Row],[Fecha]])</f>
        <v>2019</v>
      </c>
      <c r="N119">
        <f>MONTH(RecoleccionHuevo[[#This Row],[Fecha]])</f>
        <v>11</v>
      </c>
      <c r="O119">
        <f>WEEKNUM(RecoleccionHuevo[[#This Row],[Fecha]],2)</f>
        <v>44</v>
      </c>
      <c r="P119" s="25">
        <v>43770</v>
      </c>
      <c r="Q119" t="s">
        <v>30</v>
      </c>
      <c r="R119" s="7">
        <v>96840</v>
      </c>
      <c r="S119" s="7">
        <v>6293.0399999999991</v>
      </c>
      <c r="T119" s="7">
        <v>269</v>
      </c>
      <c r="AN119">
        <f>YEAR(FH[[#This Row],[Fecha]])</f>
        <v>2018</v>
      </c>
      <c r="AO119">
        <f>MONTH(FH[[#This Row],[Fecha]])</f>
        <v>12</v>
      </c>
      <c r="AP119">
        <f>WEEKNUM(FH[[#This Row],[Fecha]],2)</f>
        <v>48</v>
      </c>
      <c r="AQ119" s="25">
        <v>43435</v>
      </c>
      <c r="AR119" t="s">
        <v>132</v>
      </c>
      <c r="AS119" t="s">
        <v>77</v>
      </c>
      <c r="AT119" t="s">
        <v>129</v>
      </c>
      <c r="AU119">
        <v>46</v>
      </c>
      <c r="AV119">
        <v>25743.870000000003</v>
      </c>
    </row>
    <row r="120" spans="13:48" ht="15.75" x14ac:dyDescent="0.25">
      <c r="M120">
        <f>YEAR(RecoleccionHuevo[[#This Row],[Fecha]])</f>
        <v>2019</v>
      </c>
      <c r="N120">
        <f>MONTH(RecoleccionHuevo[[#This Row],[Fecha]])</f>
        <v>12</v>
      </c>
      <c r="O120">
        <f>WEEKNUM(RecoleccionHuevo[[#This Row],[Fecha]],2)</f>
        <v>48</v>
      </c>
      <c r="P120" s="25">
        <v>43800</v>
      </c>
      <c r="Q120" t="s">
        <v>30</v>
      </c>
      <c r="R120" s="7">
        <v>308520</v>
      </c>
      <c r="S120" s="7">
        <v>20666.260000000002</v>
      </c>
      <c r="T120" s="7">
        <v>857</v>
      </c>
      <c r="AN120">
        <f>YEAR(FH[[#This Row],[Fecha]])</f>
        <v>2019</v>
      </c>
      <c r="AO120">
        <f>MONTH(FH[[#This Row],[Fecha]])</f>
        <v>1</v>
      </c>
      <c r="AP120">
        <f>WEEKNUM(FH[[#This Row],[Fecha]],2)</f>
        <v>1</v>
      </c>
      <c r="AQ120" s="25">
        <v>43466</v>
      </c>
      <c r="AR120" t="s">
        <v>132</v>
      </c>
      <c r="AS120" t="s">
        <v>77</v>
      </c>
      <c r="AT120" t="s">
        <v>129</v>
      </c>
      <c r="AU120">
        <v>42</v>
      </c>
      <c r="AV120">
        <v>27213.059999999998</v>
      </c>
    </row>
    <row r="121" spans="13:48" ht="15.75" x14ac:dyDescent="0.25">
      <c r="M121">
        <f>YEAR(RecoleccionHuevo[[#This Row],[Fecha]])</f>
        <v>2019</v>
      </c>
      <c r="N121">
        <f>MONTH(RecoleccionHuevo[[#This Row],[Fecha]])</f>
        <v>1</v>
      </c>
      <c r="O121">
        <f>WEEKNUM(RecoleccionHuevo[[#This Row],[Fecha]],2)</f>
        <v>1</v>
      </c>
      <c r="P121" s="25">
        <v>43466</v>
      </c>
      <c r="Q121" t="s">
        <v>31</v>
      </c>
      <c r="R121" s="7">
        <v>252360</v>
      </c>
      <c r="S121" s="7">
        <v>16695.370000000003</v>
      </c>
      <c r="T121" s="7">
        <v>701</v>
      </c>
      <c r="AN121">
        <f>YEAR(FH[[#This Row],[Fecha]])</f>
        <v>2019</v>
      </c>
      <c r="AO121">
        <f>MONTH(FH[[#This Row],[Fecha]])</f>
        <v>2</v>
      </c>
      <c r="AP121">
        <f>WEEKNUM(FH[[#This Row],[Fecha]],2)</f>
        <v>5</v>
      </c>
      <c r="AQ121" s="25">
        <v>43497</v>
      </c>
      <c r="AR121" t="s">
        <v>132</v>
      </c>
      <c r="AS121" t="s">
        <v>77</v>
      </c>
      <c r="AT121" t="s">
        <v>129</v>
      </c>
      <c r="AU121">
        <v>44</v>
      </c>
      <c r="AV121">
        <v>40310.369999999995</v>
      </c>
    </row>
    <row r="122" spans="13:48" ht="15.75" x14ac:dyDescent="0.25">
      <c r="M122">
        <f>YEAR(RecoleccionHuevo[[#This Row],[Fecha]])</f>
        <v>2019</v>
      </c>
      <c r="N122">
        <f>MONTH(RecoleccionHuevo[[#This Row],[Fecha]])</f>
        <v>2</v>
      </c>
      <c r="O122">
        <f>WEEKNUM(RecoleccionHuevo[[#This Row],[Fecha]],2)</f>
        <v>5</v>
      </c>
      <c r="P122" s="25">
        <v>43497</v>
      </c>
      <c r="Q122" t="s">
        <v>31</v>
      </c>
      <c r="R122" s="7">
        <v>220680</v>
      </c>
      <c r="S122" s="7">
        <v>14329.159999999998</v>
      </c>
      <c r="T122" s="7">
        <v>613</v>
      </c>
      <c r="AN122">
        <f>YEAR(FH[[#This Row],[Fecha]])</f>
        <v>2019</v>
      </c>
      <c r="AO122">
        <f>MONTH(FH[[#This Row],[Fecha]])</f>
        <v>3</v>
      </c>
      <c r="AP122">
        <f>WEEKNUM(FH[[#This Row],[Fecha]],2)</f>
        <v>9</v>
      </c>
      <c r="AQ122" s="25">
        <v>43525</v>
      </c>
      <c r="AR122" t="s">
        <v>132</v>
      </c>
      <c r="AS122" t="s">
        <v>77</v>
      </c>
      <c r="AT122" t="s">
        <v>129</v>
      </c>
      <c r="AU122">
        <v>39</v>
      </c>
      <c r="AV122">
        <v>35821.679999999993</v>
      </c>
    </row>
    <row r="123" spans="13:48" ht="15.75" x14ac:dyDescent="0.25">
      <c r="M123">
        <f>YEAR(RecoleccionHuevo[[#This Row],[Fecha]])</f>
        <v>2019</v>
      </c>
      <c r="N123">
        <f>MONTH(RecoleccionHuevo[[#This Row],[Fecha]])</f>
        <v>3</v>
      </c>
      <c r="O123">
        <f>WEEKNUM(RecoleccionHuevo[[#This Row],[Fecha]],2)</f>
        <v>9</v>
      </c>
      <c r="P123" s="25">
        <v>43525</v>
      </c>
      <c r="Q123" t="s">
        <v>31</v>
      </c>
      <c r="R123" s="7">
        <v>214560</v>
      </c>
      <c r="S123" s="7">
        <v>13600.780000000002</v>
      </c>
      <c r="T123" s="7">
        <v>596</v>
      </c>
      <c r="AN123">
        <f>YEAR(FH[[#This Row],[Fecha]])</f>
        <v>2019</v>
      </c>
      <c r="AO123">
        <f>MONTH(FH[[#This Row],[Fecha]])</f>
        <v>4</v>
      </c>
      <c r="AP123">
        <f>WEEKNUM(FH[[#This Row],[Fecha]],2)</f>
        <v>14</v>
      </c>
      <c r="AQ123" s="25">
        <v>43556</v>
      </c>
      <c r="AR123" t="s">
        <v>132</v>
      </c>
      <c r="AS123" t="s">
        <v>77</v>
      </c>
      <c r="AT123" t="s">
        <v>129</v>
      </c>
      <c r="AU123">
        <v>49</v>
      </c>
      <c r="AV123">
        <v>44245.279999999999</v>
      </c>
    </row>
    <row r="124" spans="13:48" ht="15.75" x14ac:dyDescent="0.25">
      <c r="M124">
        <f>YEAR(RecoleccionHuevo[[#This Row],[Fecha]])</f>
        <v>2019</v>
      </c>
      <c r="N124">
        <f>MONTH(RecoleccionHuevo[[#This Row],[Fecha]])</f>
        <v>4</v>
      </c>
      <c r="O124">
        <f>WEEKNUM(RecoleccionHuevo[[#This Row],[Fecha]],2)</f>
        <v>14</v>
      </c>
      <c r="P124" s="25">
        <v>43556</v>
      </c>
      <c r="Q124" t="s">
        <v>31</v>
      </c>
      <c r="R124" s="7">
        <v>124920</v>
      </c>
      <c r="S124" s="7">
        <v>7962.9999999999991</v>
      </c>
      <c r="T124" s="7">
        <v>347</v>
      </c>
      <c r="AN124">
        <f>YEAR(FH[[#This Row],[Fecha]])</f>
        <v>2019</v>
      </c>
      <c r="AO124">
        <f>MONTH(FH[[#This Row],[Fecha]])</f>
        <v>5</v>
      </c>
      <c r="AP124">
        <f>WEEKNUM(FH[[#This Row],[Fecha]],2)</f>
        <v>18</v>
      </c>
      <c r="AQ124" s="25">
        <v>43586</v>
      </c>
      <c r="AR124" t="s">
        <v>132</v>
      </c>
      <c r="AS124" t="s">
        <v>77</v>
      </c>
      <c r="AT124" t="s">
        <v>129</v>
      </c>
      <c r="AU124">
        <v>39</v>
      </c>
      <c r="AV124">
        <v>30084.260000000002</v>
      </c>
    </row>
    <row r="125" spans="13:48" ht="15.75" x14ac:dyDescent="0.25">
      <c r="M125">
        <f>YEAR(RecoleccionHuevo[[#This Row],[Fecha]])</f>
        <v>2019</v>
      </c>
      <c r="N125">
        <f>MONTH(RecoleccionHuevo[[#This Row],[Fecha]])</f>
        <v>6</v>
      </c>
      <c r="O125">
        <f>WEEKNUM(RecoleccionHuevo[[#This Row],[Fecha]],2)</f>
        <v>22</v>
      </c>
      <c r="P125" s="25">
        <v>43617</v>
      </c>
      <c r="Q125" t="s">
        <v>31</v>
      </c>
      <c r="R125" s="7">
        <v>187920</v>
      </c>
      <c r="S125" s="7">
        <v>8938.1400000000012</v>
      </c>
      <c r="T125" s="7">
        <v>522</v>
      </c>
      <c r="AN125">
        <f>YEAR(FH[[#This Row],[Fecha]])</f>
        <v>2019</v>
      </c>
      <c r="AO125">
        <f>MONTH(FH[[#This Row],[Fecha]])</f>
        <v>6</v>
      </c>
      <c r="AP125">
        <f>WEEKNUM(FH[[#This Row],[Fecha]],2)</f>
        <v>22</v>
      </c>
      <c r="AQ125" s="25">
        <v>43617</v>
      </c>
      <c r="AR125" t="s">
        <v>132</v>
      </c>
      <c r="AS125" t="s">
        <v>77</v>
      </c>
      <c r="AT125" t="s">
        <v>129</v>
      </c>
      <c r="AU125">
        <v>34</v>
      </c>
      <c r="AV125">
        <v>28093.46</v>
      </c>
    </row>
    <row r="126" spans="13:48" ht="15.75" x14ac:dyDescent="0.25">
      <c r="M126">
        <f>YEAR(RecoleccionHuevo[[#This Row],[Fecha]])</f>
        <v>2019</v>
      </c>
      <c r="N126">
        <f>MONTH(RecoleccionHuevo[[#This Row],[Fecha]])</f>
        <v>7</v>
      </c>
      <c r="O126">
        <f>WEEKNUM(RecoleccionHuevo[[#This Row],[Fecha]],2)</f>
        <v>27</v>
      </c>
      <c r="P126" s="25">
        <v>43647</v>
      </c>
      <c r="Q126" t="s">
        <v>31</v>
      </c>
      <c r="R126" s="7">
        <v>449280</v>
      </c>
      <c r="S126" s="7">
        <v>23971.359999999997</v>
      </c>
      <c r="T126" s="7">
        <v>1248</v>
      </c>
      <c r="AN126">
        <f>YEAR(FH[[#This Row],[Fecha]])</f>
        <v>2019</v>
      </c>
      <c r="AO126">
        <f>MONTH(FH[[#This Row],[Fecha]])</f>
        <v>7</v>
      </c>
      <c r="AP126">
        <f>WEEKNUM(FH[[#This Row],[Fecha]],2)</f>
        <v>27</v>
      </c>
      <c r="AQ126" s="25">
        <v>43647</v>
      </c>
      <c r="AR126" t="s">
        <v>132</v>
      </c>
      <c r="AS126" t="s">
        <v>77</v>
      </c>
      <c r="AT126" t="s">
        <v>129</v>
      </c>
      <c r="AU126">
        <v>45</v>
      </c>
      <c r="AV126">
        <v>18616.080000000002</v>
      </c>
    </row>
    <row r="127" spans="13:48" ht="15.75" x14ac:dyDescent="0.25">
      <c r="M127">
        <f>YEAR(RecoleccionHuevo[[#This Row],[Fecha]])</f>
        <v>2019</v>
      </c>
      <c r="N127">
        <f>MONTH(RecoleccionHuevo[[#This Row],[Fecha]])</f>
        <v>8</v>
      </c>
      <c r="O127">
        <f>WEEKNUM(RecoleccionHuevo[[#This Row],[Fecha]],2)</f>
        <v>31</v>
      </c>
      <c r="P127" s="25">
        <v>43678</v>
      </c>
      <c r="Q127" t="s">
        <v>31</v>
      </c>
      <c r="R127" s="7">
        <v>477360</v>
      </c>
      <c r="S127" s="7">
        <v>27185.469999999998</v>
      </c>
      <c r="T127" s="7">
        <v>1326</v>
      </c>
      <c r="AN127">
        <f>YEAR(FH[[#This Row],[Fecha]])</f>
        <v>2019</v>
      </c>
      <c r="AO127">
        <f>MONTH(FH[[#This Row],[Fecha]])</f>
        <v>8</v>
      </c>
      <c r="AP127">
        <f>WEEKNUM(FH[[#This Row],[Fecha]],2)</f>
        <v>31</v>
      </c>
      <c r="AQ127" s="25">
        <v>43678</v>
      </c>
      <c r="AR127" t="s">
        <v>132</v>
      </c>
      <c r="AS127" t="s">
        <v>77</v>
      </c>
      <c r="AT127" t="s">
        <v>129</v>
      </c>
      <c r="AU127">
        <v>33</v>
      </c>
      <c r="AV127">
        <v>9298.81</v>
      </c>
    </row>
    <row r="128" spans="13:48" ht="15.75" x14ac:dyDescent="0.25">
      <c r="M128">
        <f>YEAR(RecoleccionHuevo[[#This Row],[Fecha]])</f>
        <v>2019</v>
      </c>
      <c r="N128">
        <f>MONTH(RecoleccionHuevo[[#This Row],[Fecha]])</f>
        <v>9</v>
      </c>
      <c r="O128">
        <f>WEEKNUM(RecoleccionHuevo[[#This Row],[Fecha]],2)</f>
        <v>35</v>
      </c>
      <c r="P128" s="25">
        <v>43709</v>
      </c>
      <c r="Q128" t="s">
        <v>31</v>
      </c>
      <c r="R128" s="7">
        <v>412560</v>
      </c>
      <c r="S128" s="7">
        <v>24268.450000000004</v>
      </c>
      <c r="T128" s="7">
        <v>1146</v>
      </c>
      <c r="AN128">
        <f>YEAR(FH[[#This Row],[Fecha]])</f>
        <v>2019</v>
      </c>
      <c r="AO128">
        <f>MONTH(FH[[#This Row],[Fecha]])</f>
        <v>9</v>
      </c>
      <c r="AP128">
        <f>WEEKNUM(FH[[#This Row],[Fecha]],2)</f>
        <v>35</v>
      </c>
      <c r="AQ128" s="25">
        <v>43709</v>
      </c>
      <c r="AR128" t="s">
        <v>132</v>
      </c>
      <c r="AS128" t="s">
        <v>77</v>
      </c>
      <c r="AT128" t="s">
        <v>129</v>
      </c>
      <c r="AU128">
        <v>33</v>
      </c>
      <c r="AV128">
        <v>53566.6</v>
      </c>
    </row>
    <row r="129" spans="13:48" ht="15.75" x14ac:dyDescent="0.25">
      <c r="M129">
        <f>YEAR(RecoleccionHuevo[[#This Row],[Fecha]])</f>
        <v>2019</v>
      </c>
      <c r="N129">
        <f>MONTH(RecoleccionHuevo[[#This Row],[Fecha]])</f>
        <v>10</v>
      </c>
      <c r="O129">
        <f>WEEKNUM(RecoleccionHuevo[[#This Row],[Fecha]],2)</f>
        <v>40</v>
      </c>
      <c r="P129" s="25">
        <v>43739</v>
      </c>
      <c r="Q129" t="s">
        <v>31</v>
      </c>
      <c r="R129" s="7">
        <v>407880</v>
      </c>
      <c r="S129" s="7">
        <v>24147.349999999995</v>
      </c>
      <c r="T129" s="7">
        <v>1133</v>
      </c>
      <c r="AN129">
        <f>YEAR(FH[[#This Row],[Fecha]])</f>
        <v>2019</v>
      </c>
      <c r="AO129">
        <f>MONTH(FH[[#This Row],[Fecha]])</f>
        <v>10</v>
      </c>
      <c r="AP129">
        <f>WEEKNUM(FH[[#This Row],[Fecha]],2)</f>
        <v>40</v>
      </c>
      <c r="AQ129" s="25">
        <v>43739</v>
      </c>
      <c r="AR129" t="s">
        <v>132</v>
      </c>
      <c r="AS129" t="s">
        <v>77</v>
      </c>
      <c r="AT129" t="s">
        <v>129</v>
      </c>
      <c r="AU129">
        <v>51</v>
      </c>
      <c r="AV129">
        <v>22435.78</v>
      </c>
    </row>
    <row r="130" spans="13:48" ht="15.75" x14ac:dyDescent="0.25">
      <c r="M130">
        <f>YEAR(RecoleccionHuevo[[#This Row],[Fecha]])</f>
        <v>2019</v>
      </c>
      <c r="N130">
        <f>MONTH(RecoleccionHuevo[[#This Row],[Fecha]])</f>
        <v>11</v>
      </c>
      <c r="O130">
        <f>WEEKNUM(RecoleccionHuevo[[#This Row],[Fecha]],2)</f>
        <v>44</v>
      </c>
      <c r="P130" s="25">
        <v>43770</v>
      </c>
      <c r="Q130" t="s">
        <v>31</v>
      </c>
      <c r="R130" s="7">
        <v>433440</v>
      </c>
      <c r="S130" s="7">
        <v>26498.099999999991</v>
      </c>
      <c r="T130" s="7">
        <v>1204</v>
      </c>
      <c r="AN130">
        <f>YEAR(FH[[#This Row],[Fecha]])</f>
        <v>2019</v>
      </c>
      <c r="AO130">
        <f>MONTH(FH[[#This Row],[Fecha]])</f>
        <v>11</v>
      </c>
      <c r="AP130">
        <f>WEEKNUM(FH[[#This Row],[Fecha]],2)</f>
        <v>44</v>
      </c>
      <c r="AQ130" s="25">
        <v>43770</v>
      </c>
      <c r="AR130" t="s">
        <v>132</v>
      </c>
      <c r="AS130" t="s">
        <v>77</v>
      </c>
      <c r="AT130" t="s">
        <v>129</v>
      </c>
      <c r="AU130">
        <v>35</v>
      </c>
      <c r="AV130">
        <v>11069.92</v>
      </c>
    </row>
    <row r="131" spans="13:48" ht="15.75" x14ac:dyDescent="0.25">
      <c r="M131">
        <f>YEAR(RecoleccionHuevo[[#This Row],[Fecha]])</f>
        <v>2019</v>
      </c>
      <c r="N131">
        <f>MONTH(RecoleccionHuevo[[#This Row],[Fecha]])</f>
        <v>12</v>
      </c>
      <c r="O131">
        <f>WEEKNUM(RecoleccionHuevo[[#This Row],[Fecha]],2)</f>
        <v>48</v>
      </c>
      <c r="P131" s="25">
        <v>43800</v>
      </c>
      <c r="Q131" t="s">
        <v>31</v>
      </c>
      <c r="R131" s="7">
        <v>411120</v>
      </c>
      <c r="S131" s="7">
        <v>25352.920000000002</v>
      </c>
      <c r="T131" s="7">
        <v>1142</v>
      </c>
      <c r="AN131">
        <f>YEAR(FH[[#This Row],[Fecha]])</f>
        <v>2020</v>
      </c>
      <c r="AO131">
        <f>MONTH(FH[[#This Row],[Fecha]])</f>
        <v>1</v>
      </c>
      <c r="AP131">
        <f>WEEKNUM(FH[[#This Row],[Fecha]],2)</f>
        <v>1</v>
      </c>
      <c r="AQ131" s="25">
        <v>43831</v>
      </c>
      <c r="AR131" t="s">
        <v>132</v>
      </c>
      <c r="AS131" t="s">
        <v>77</v>
      </c>
      <c r="AT131" t="s">
        <v>129</v>
      </c>
      <c r="AU131">
        <v>42</v>
      </c>
      <c r="AV131">
        <v>4674.45</v>
      </c>
    </row>
    <row r="132" spans="13:48" ht="15.75" x14ac:dyDescent="0.25">
      <c r="M132">
        <f>YEAR(RecoleccionHuevo[[#This Row],[Fecha]])</f>
        <v>2019</v>
      </c>
      <c r="N132">
        <f>MONTH(RecoleccionHuevo[[#This Row],[Fecha]])</f>
        <v>1</v>
      </c>
      <c r="O132">
        <f>WEEKNUM(RecoleccionHuevo[[#This Row],[Fecha]],2)</f>
        <v>1</v>
      </c>
      <c r="P132" s="25">
        <v>43466</v>
      </c>
      <c r="Q132" t="s">
        <v>32</v>
      </c>
      <c r="R132" s="7">
        <v>320760</v>
      </c>
      <c r="S132" s="7">
        <v>21493.279999999995</v>
      </c>
      <c r="T132" s="7">
        <v>891</v>
      </c>
      <c r="AN132">
        <f>YEAR(FH[[#This Row],[Fecha]])</f>
        <v>2020</v>
      </c>
      <c r="AO132">
        <f>MONTH(FH[[#This Row],[Fecha]])</f>
        <v>2</v>
      </c>
      <c r="AP132">
        <f>WEEKNUM(FH[[#This Row],[Fecha]],2)</f>
        <v>5</v>
      </c>
      <c r="AQ132" s="25">
        <v>43862</v>
      </c>
      <c r="AR132" t="s">
        <v>132</v>
      </c>
      <c r="AS132" t="s">
        <v>77</v>
      </c>
      <c r="AT132" t="s">
        <v>129</v>
      </c>
      <c r="AU132">
        <v>9</v>
      </c>
      <c r="AV132">
        <v>3150</v>
      </c>
    </row>
    <row r="133" spans="13:48" ht="15.75" x14ac:dyDescent="0.25">
      <c r="M133">
        <f>YEAR(RecoleccionHuevo[[#This Row],[Fecha]])</f>
        <v>2019</v>
      </c>
      <c r="N133">
        <f>MONTH(RecoleccionHuevo[[#This Row],[Fecha]])</f>
        <v>2</v>
      </c>
      <c r="O133">
        <f>WEEKNUM(RecoleccionHuevo[[#This Row],[Fecha]],2)</f>
        <v>5</v>
      </c>
      <c r="P133" s="25">
        <v>43497</v>
      </c>
      <c r="Q133" t="s">
        <v>32</v>
      </c>
      <c r="R133" s="7">
        <v>291960</v>
      </c>
      <c r="S133" s="7">
        <v>19237.099999999999</v>
      </c>
      <c r="T133" s="7">
        <v>811</v>
      </c>
      <c r="AN133">
        <f>YEAR(FH[[#This Row],[Fecha]])</f>
        <v>2020</v>
      </c>
      <c r="AO133">
        <f>MONTH(FH[[#This Row],[Fecha]])</f>
        <v>3</v>
      </c>
      <c r="AP133">
        <f>WEEKNUM(FH[[#This Row],[Fecha]],2)</f>
        <v>9</v>
      </c>
      <c r="AQ133" s="25">
        <v>43891</v>
      </c>
      <c r="AR133" t="s">
        <v>132</v>
      </c>
      <c r="AS133" t="s">
        <v>77</v>
      </c>
      <c r="AT133" t="s">
        <v>129</v>
      </c>
      <c r="AU133">
        <v>21</v>
      </c>
      <c r="AV133">
        <v>872.26</v>
      </c>
    </row>
    <row r="134" spans="13:48" ht="15.75" x14ac:dyDescent="0.25">
      <c r="M134">
        <f>YEAR(RecoleccionHuevo[[#This Row],[Fecha]])</f>
        <v>2019</v>
      </c>
      <c r="N134">
        <f>MONTH(RecoleccionHuevo[[#This Row],[Fecha]])</f>
        <v>3</v>
      </c>
      <c r="O134">
        <f>WEEKNUM(RecoleccionHuevo[[#This Row],[Fecha]],2)</f>
        <v>9</v>
      </c>
      <c r="P134" s="25">
        <v>43525</v>
      </c>
      <c r="Q134" t="s">
        <v>32</v>
      </c>
      <c r="R134" s="7">
        <v>303840</v>
      </c>
      <c r="S134" s="7">
        <v>19852.280000000002</v>
      </c>
      <c r="T134" s="7">
        <v>844</v>
      </c>
      <c r="AN134">
        <f>YEAR(FH[[#This Row],[Fecha]])</f>
        <v>2018</v>
      </c>
      <c r="AO134">
        <f>MONTH(FH[[#This Row],[Fecha]])</f>
        <v>1</v>
      </c>
      <c r="AP134">
        <f>WEEKNUM(FH[[#This Row],[Fecha]],2)</f>
        <v>1</v>
      </c>
      <c r="AQ134" s="25">
        <v>43101</v>
      </c>
      <c r="AR134" t="s">
        <v>132</v>
      </c>
      <c r="AS134" t="s">
        <v>74</v>
      </c>
      <c r="AT134" t="s">
        <v>129</v>
      </c>
      <c r="AU134">
        <v>11</v>
      </c>
      <c r="AV134">
        <v>5791.74</v>
      </c>
    </row>
    <row r="135" spans="13:48" ht="15.75" x14ac:dyDescent="0.25">
      <c r="M135">
        <f>YEAR(RecoleccionHuevo[[#This Row],[Fecha]])</f>
        <v>2019</v>
      </c>
      <c r="N135">
        <f>MONTH(RecoleccionHuevo[[#This Row],[Fecha]])</f>
        <v>4</v>
      </c>
      <c r="O135">
        <f>WEEKNUM(RecoleccionHuevo[[#This Row],[Fecha]],2)</f>
        <v>14</v>
      </c>
      <c r="P135" s="25">
        <v>43556</v>
      </c>
      <c r="Q135" t="s">
        <v>32</v>
      </c>
      <c r="R135" s="7">
        <v>295200</v>
      </c>
      <c r="S135" s="7">
        <v>19113.5</v>
      </c>
      <c r="T135" s="7">
        <v>820</v>
      </c>
      <c r="AN135">
        <f>YEAR(FH[[#This Row],[Fecha]])</f>
        <v>2018</v>
      </c>
      <c r="AO135">
        <f>MONTH(FH[[#This Row],[Fecha]])</f>
        <v>2</v>
      </c>
      <c r="AP135">
        <f>WEEKNUM(FH[[#This Row],[Fecha]],2)</f>
        <v>5</v>
      </c>
      <c r="AQ135" s="25">
        <v>43132</v>
      </c>
      <c r="AR135" t="s">
        <v>132</v>
      </c>
      <c r="AS135" t="s">
        <v>74</v>
      </c>
      <c r="AT135" t="s">
        <v>129</v>
      </c>
      <c r="AU135">
        <v>19</v>
      </c>
      <c r="AV135">
        <v>6255.4699999999993</v>
      </c>
    </row>
    <row r="136" spans="13:48" ht="15.75" x14ac:dyDescent="0.25">
      <c r="M136">
        <f>YEAR(RecoleccionHuevo[[#This Row],[Fecha]])</f>
        <v>2019</v>
      </c>
      <c r="N136">
        <f>MONTH(RecoleccionHuevo[[#This Row],[Fecha]])</f>
        <v>5</v>
      </c>
      <c r="O136">
        <f>WEEKNUM(RecoleccionHuevo[[#This Row],[Fecha]],2)</f>
        <v>18</v>
      </c>
      <c r="P136" s="25">
        <v>43586</v>
      </c>
      <c r="Q136" t="s">
        <v>32</v>
      </c>
      <c r="R136" s="7">
        <v>283680</v>
      </c>
      <c r="S136" s="7">
        <v>18314.41</v>
      </c>
      <c r="T136" s="7">
        <v>788</v>
      </c>
      <c r="AN136">
        <f>YEAR(FH[[#This Row],[Fecha]])</f>
        <v>2018</v>
      </c>
      <c r="AO136">
        <f>MONTH(FH[[#This Row],[Fecha]])</f>
        <v>3</v>
      </c>
      <c r="AP136">
        <f>WEEKNUM(FH[[#This Row],[Fecha]],2)</f>
        <v>9</v>
      </c>
      <c r="AQ136" s="25">
        <v>43160</v>
      </c>
      <c r="AR136" t="s">
        <v>132</v>
      </c>
      <c r="AS136" t="s">
        <v>74</v>
      </c>
      <c r="AT136" t="s">
        <v>129</v>
      </c>
      <c r="AU136">
        <v>30</v>
      </c>
      <c r="AV136">
        <v>5741.27</v>
      </c>
    </row>
    <row r="137" spans="13:48" ht="15.75" x14ac:dyDescent="0.25">
      <c r="M137">
        <f>YEAR(RecoleccionHuevo[[#This Row],[Fecha]])</f>
        <v>2019</v>
      </c>
      <c r="N137">
        <f>MONTH(RecoleccionHuevo[[#This Row],[Fecha]])</f>
        <v>6</v>
      </c>
      <c r="O137">
        <f>WEEKNUM(RecoleccionHuevo[[#This Row],[Fecha]],2)</f>
        <v>22</v>
      </c>
      <c r="P137" s="25">
        <v>43617</v>
      </c>
      <c r="Q137" t="s">
        <v>32</v>
      </c>
      <c r="R137" s="7">
        <v>238320</v>
      </c>
      <c r="S137" s="7">
        <v>15201.720000000001</v>
      </c>
      <c r="T137" s="7">
        <v>662</v>
      </c>
      <c r="AN137">
        <f>YEAR(FH[[#This Row],[Fecha]])</f>
        <v>2018</v>
      </c>
      <c r="AO137">
        <f>MONTH(FH[[#This Row],[Fecha]])</f>
        <v>4</v>
      </c>
      <c r="AP137">
        <f>WEEKNUM(FH[[#This Row],[Fecha]],2)</f>
        <v>13</v>
      </c>
      <c r="AQ137" s="25">
        <v>43191</v>
      </c>
      <c r="AR137" t="s">
        <v>132</v>
      </c>
      <c r="AS137" t="s">
        <v>74</v>
      </c>
      <c r="AT137" t="s">
        <v>129</v>
      </c>
      <c r="AU137">
        <v>56</v>
      </c>
      <c r="AV137">
        <v>14647.81</v>
      </c>
    </row>
    <row r="138" spans="13:48" ht="15.75" x14ac:dyDescent="0.25">
      <c r="M138">
        <f>YEAR(RecoleccionHuevo[[#This Row],[Fecha]])</f>
        <v>2019</v>
      </c>
      <c r="N138">
        <f>MONTH(RecoleccionHuevo[[#This Row],[Fecha]])</f>
        <v>7</v>
      </c>
      <c r="O138">
        <f>WEEKNUM(RecoleccionHuevo[[#This Row],[Fecha]],2)</f>
        <v>27</v>
      </c>
      <c r="P138" s="25">
        <v>43647</v>
      </c>
      <c r="Q138" t="s">
        <v>32</v>
      </c>
      <c r="R138" s="7">
        <v>252000</v>
      </c>
      <c r="S138" s="7">
        <v>16268.94</v>
      </c>
      <c r="T138" s="7">
        <v>700</v>
      </c>
      <c r="AN138">
        <f>YEAR(FH[[#This Row],[Fecha]])</f>
        <v>2018</v>
      </c>
      <c r="AO138">
        <f>MONTH(FH[[#This Row],[Fecha]])</f>
        <v>5</v>
      </c>
      <c r="AP138">
        <f>WEEKNUM(FH[[#This Row],[Fecha]],2)</f>
        <v>18</v>
      </c>
      <c r="AQ138" s="25">
        <v>43221</v>
      </c>
      <c r="AR138" t="s">
        <v>132</v>
      </c>
      <c r="AS138" t="s">
        <v>74</v>
      </c>
      <c r="AT138" t="s">
        <v>129</v>
      </c>
      <c r="AU138">
        <v>43</v>
      </c>
      <c r="AV138">
        <v>10000.99</v>
      </c>
    </row>
    <row r="139" spans="13:48" ht="15.75" x14ac:dyDescent="0.25">
      <c r="M139">
        <f>YEAR(RecoleccionHuevo[[#This Row],[Fecha]])</f>
        <v>2019</v>
      </c>
      <c r="N139">
        <f>MONTH(RecoleccionHuevo[[#This Row],[Fecha]])</f>
        <v>8</v>
      </c>
      <c r="O139">
        <f>WEEKNUM(RecoleccionHuevo[[#This Row],[Fecha]],2)</f>
        <v>31</v>
      </c>
      <c r="P139" s="25">
        <v>43678</v>
      </c>
      <c r="Q139" t="s">
        <v>32</v>
      </c>
      <c r="R139" s="7">
        <v>165960</v>
      </c>
      <c r="S139" s="7">
        <v>10666.400000000003</v>
      </c>
      <c r="T139" s="7">
        <v>461</v>
      </c>
      <c r="AN139">
        <f>YEAR(FH[[#This Row],[Fecha]])</f>
        <v>2018</v>
      </c>
      <c r="AO139">
        <f>MONTH(FH[[#This Row],[Fecha]])</f>
        <v>6</v>
      </c>
      <c r="AP139">
        <f>WEEKNUM(FH[[#This Row],[Fecha]],2)</f>
        <v>22</v>
      </c>
      <c r="AQ139" s="25">
        <v>43252</v>
      </c>
      <c r="AR139" t="s">
        <v>132</v>
      </c>
      <c r="AS139" t="s">
        <v>74</v>
      </c>
      <c r="AT139" t="s">
        <v>129</v>
      </c>
      <c r="AU139">
        <v>42</v>
      </c>
      <c r="AV139">
        <v>14314.38</v>
      </c>
    </row>
    <row r="140" spans="13:48" ht="15.75" x14ac:dyDescent="0.25">
      <c r="M140">
        <f>YEAR(RecoleccionHuevo[[#This Row],[Fecha]])</f>
        <v>2019</v>
      </c>
      <c r="N140">
        <f>MONTH(RecoleccionHuevo[[#This Row],[Fecha]])</f>
        <v>10</v>
      </c>
      <c r="O140">
        <f>WEEKNUM(RecoleccionHuevo[[#This Row],[Fecha]],2)</f>
        <v>40</v>
      </c>
      <c r="P140" s="25">
        <v>43739</v>
      </c>
      <c r="Q140" t="s">
        <v>32</v>
      </c>
      <c r="R140" s="7">
        <v>62280</v>
      </c>
      <c r="S140" s="7">
        <v>2996.8800000000015</v>
      </c>
      <c r="T140" s="7">
        <v>173</v>
      </c>
      <c r="AN140">
        <f>YEAR(FH[[#This Row],[Fecha]])</f>
        <v>2018</v>
      </c>
      <c r="AO140">
        <f>MONTH(FH[[#This Row],[Fecha]])</f>
        <v>7</v>
      </c>
      <c r="AP140">
        <f>WEEKNUM(FH[[#This Row],[Fecha]],2)</f>
        <v>26</v>
      </c>
      <c r="AQ140" s="25">
        <v>43282</v>
      </c>
      <c r="AR140" t="s">
        <v>132</v>
      </c>
      <c r="AS140" t="s">
        <v>74</v>
      </c>
      <c r="AT140" t="s">
        <v>129</v>
      </c>
      <c r="AU140">
        <v>56</v>
      </c>
      <c r="AV140">
        <v>13027.49</v>
      </c>
    </row>
    <row r="141" spans="13:48" ht="15.75" x14ac:dyDescent="0.25">
      <c r="M141">
        <f>YEAR(RecoleccionHuevo[[#This Row],[Fecha]])</f>
        <v>2019</v>
      </c>
      <c r="N141">
        <f>MONTH(RecoleccionHuevo[[#This Row],[Fecha]])</f>
        <v>11</v>
      </c>
      <c r="O141">
        <f>WEEKNUM(RecoleccionHuevo[[#This Row],[Fecha]],2)</f>
        <v>44</v>
      </c>
      <c r="P141" s="25">
        <v>43770</v>
      </c>
      <c r="Q141" t="s">
        <v>32</v>
      </c>
      <c r="R141" s="7">
        <v>388440</v>
      </c>
      <c r="S141" s="7">
        <v>21161.23</v>
      </c>
      <c r="T141" s="7">
        <v>1079</v>
      </c>
      <c r="AN141">
        <f>YEAR(FH[[#This Row],[Fecha]])</f>
        <v>2018</v>
      </c>
      <c r="AO141">
        <f>MONTH(FH[[#This Row],[Fecha]])</f>
        <v>8</v>
      </c>
      <c r="AP141">
        <f>WEEKNUM(FH[[#This Row],[Fecha]],2)</f>
        <v>31</v>
      </c>
      <c r="AQ141" s="25">
        <v>43313</v>
      </c>
      <c r="AR141" t="s">
        <v>132</v>
      </c>
      <c r="AS141" t="s">
        <v>74</v>
      </c>
      <c r="AT141" t="s">
        <v>129</v>
      </c>
      <c r="AU141">
        <v>43</v>
      </c>
      <c r="AV141">
        <v>29038.909999999996</v>
      </c>
    </row>
    <row r="142" spans="13:48" ht="15.75" x14ac:dyDescent="0.25">
      <c r="M142">
        <f>YEAR(RecoleccionHuevo[[#This Row],[Fecha]])</f>
        <v>2019</v>
      </c>
      <c r="N142">
        <f>MONTH(RecoleccionHuevo[[#This Row],[Fecha]])</f>
        <v>12</v>
      </c>
      <c r="O142">
        <f>WEEKNUM(RecoleccionHuevo[[#This Row],[Fecha]],2)</f>
        <v>48</v>
      </c>
      <c r="P142" s="25">
        <v>43800</v>
      </c>
      <c r="Q142" t="s">
        <v>32</v>
      </c>
      <c r="R142" s="7">
        <v>424800</v>
      </c>
      <c r="S142" s="7">
        <v>25341.510000000002</v>
      </c>
      <c r="T142" s="7">
        <v>1180</v>
      </c>
      <c r="AN142">
        <f>YEAR(FH[[#This Row],[Fecha]])</f>
        <v>2018</v>
      </c>
      <c r="AO142">
        <f>MONTH(FH[[#This Row],[Fecha]])</f>
        <v>9</v>
      </c>
      <c r="AP142">
        <f>WEEKNUM(FH[[#This Row],[Fecha]],2)</f>
        <v>35</v>
      </c>
      <c r="AQ142" s="25">
        <v>43344</v>
      </c>
      <c r="AR142" t="s">
        <v>132</v>
      </c>
      <c r="AS142" t="s">
        <v>74</v>
      </c>
      <c r="AT142" t="s">
        <v>129</v>
      </c>
      <c r="AU142">
        <v>48</v>
      </c>
      <c r="AV142">
        <v>27287.780000000002</v>
      </c>
    </row>
    <row r="143" spans="13:48" ht="15.75" x14ac:dyDescent="0.25">
      <c r="M143">
        <f>YEAR(RecoleccionHuevo[[#This Row],[Fecha]])</f>
        <v>2019</v>
      </c>
      <c r="N143">
        <f>MONTH(RecoleccionHuevo[[#This Row],[Fecha]])</f>
        <v>1</v>
      </c>
      <c r="O143">
        <f>WEEKNUM(RecoleccionHuevo[[#This Row],[Fecha]],2)</f>
        <v>1</v>
      </c>
      <c r="P143" s="25">
        <v>43466</v>
      </c>
      <c r="Q143" t="s">
        <v>33</v>
      </c>
      <c r="R143" s="7">
        <v>362520</v>
      </c>
      <c r="S143" s="7">
        <v>24820.129999999997</v>
      </c>
      <c r="T143" s="7">
        <v>1007</v>
      </c>
      <c r="AN143">
        <f>YEAR(FH[[#This Row],[Fecha]])</f>
        <v>2018</v>
      </c>
      <c r="AO143">
        <f>MONTH(FH[[#This Row],[Fecha]])</f>
        <v>10</v>
      </c>
      <c r="AP143">
        <f>WEEKNUM(FH[[#This Row],[Fecha]],2)</f>
        <v>40</v>
      </c>
      <c r="AQ143" s="25">
        <v>43374</v>
      </c>
      <c r="AR143" t="s">
        <v>132</v>
      </c>
      <c r="AS143" t="s">
        <v>74</v>
      </c>
      <c r="AT143" t="s">
        <v>129</v>
      </c>
      <c r="AU143">
        <v>57</v>
      </c>
      <c r="AV143">
        <v>19729.41</v>
      </c>
    </row>
    <row r="144" spans="13:48" ht="15.75" x14ac:dyDescent="0.25">
      <c r="M144">
        <f>YEAR(RecoleccionHuevo[[#This Row],[Fecha]])</f>
        <v>2019</v>
      </c>
      <c r="N144">
        <f>MONTH(RecoleccionHuevo[[#This Row],[Fecha]])</f>
        <v>2</v>
      </c>
      <c r="O144">
        <f>WEEKNUM(RecoleccionHuevo[[#This Row],[Fecha]],2)</f>
        <v>5</v>
      </c>
      <c r="P144" s="25">
        <v>43497</v>
      </c>
      <c r="Q144" t="s">
        <v>33</v>
      </c>
      <c r="R144" s="7">
        <v>328680</v>
      </c>
      <c r="S144" s="7">
        <v>22102.32</v>
      </c>
      <c r="T144" s="7">
        <v>913</v>
      </c>
      <c r="AN144">
        <f>YEAR(FH[[#This Row],[Fecha]])</f>
        <v>2018</v>
      </c>
      <c r="AO144">
        <f>MONTH(FH[[#This Row],[Fecha]])</f>
        <v>11</v>
      </c>
      <c r="AP144">
        <f>WEEKNUM(FH[[#This Row],[Fecha]],2)</f>
        <v>44</v>
      </c>
      <c r="AQ144" s="25">
        <v>43405</v>
      </c>
      <c r="AR144" t="s">
        <v>132</v>
      </c>
      <c r="AS144" t="s">
        <v>74</v>
      </c>
      <c r="AT144" t="s">
        <v>129</v>
      </c>
      <c r="AU144">
        <v>45</v>
      </c>
      <c r="AV144">
        <v>17703.849999999999</v>
      </c>
    </row>
    <row r="145" spans="13:48" ht="15.75" x14ac:dyDescent="0.25">
      <c r="M145">
        <f>YEAR(RecoleccionHuevo[[#This Row],[Fecha]])</f>
        <v>2019</v>
      </c>
      <c r="N145">
        <f>MONTH(RecoleccionHuevo[[#This Row],[Fecha]])</f>
        <v>3</v>
      </c>
      <c r="O145">
        <f>WEEKNUM(RecoleccionHuevo[[#This Row],[Fecha]],2)</f>
        <v>9</v>
      </c>
      <c r="P145" s="25">
        <v>43525</v>
      </c>
      <c r="Q145" t="s">
        <v>33</v>
      </c>
      <c r="R145" s="7">
        <v>348480</v>
      </c>
      <c r="S145" s="7">
        <v>23212.57</v>
      </c>
      <c r="T145" s="7">
        <v>968</v>
      </c>
      <c r="AN145">
        <f>YEAR(FH[[#This Row],[Fecha]])</f>
        <v>2018</v>
      </c>
      <c r="AO145">
        <f>MONTH(FH[[#This Row],[Fecha]])</f>
        <v>12</v>
      </c>
      <c r="AP145">
        <f>WEEKNUM(FH[[#This Row],[Fecha]],2)</f>
        <v>48</v>
      </c>
      <c r="AQ145" s="25">
        <v>43435</v>
      </c>
      <c r="AR145" t="s">
        <v>132</v>
      </c>
      <c r="AS145" t="s">
        <v>74</v>
      </c>
      <c r="AT145" t="s">
        <v>129</v>
      </c>
      <c r="AU145">
        <v>52</v>
      </c>
      <c r="AV145">
        <v>26466.489999999998</v>
      </c>
    </row>
    <row r="146" spans="13:48" ht="15.75" x14ac:dyDescent="0.25">
      <c r="M146">
        <f>YEAR(RecoleccionHuevo[[#This Row],[Fecha]])</f>
        <v>2019</v>
      </c>
      <c r="N146">
        <f>MONTH(RecoleccionHuevo[[#This Row],[Fecha]])</f>
        <v>4</v>
      </c>
      <c r="O146">
        <f>WEEKNUM(RecoleccionHuevo[[#This Row],[Fecha]],2)</f>
        <v>14</v>
      </c>
      <c r="P146" s="25">
        <v>43556</v>
      </c>
      <c r="Q146" t="s">
        <v>33</v>
      </c>
      <c r="R146" s="7">
        <v>360720</v>
      </c>
      <c r="S146" s="7">
        <v>24182.260000000002</v>
      </c>
      <c r="T146" s="7">
        <v>1002</v>
      </c>
      <c r="AN146">
        <f>YEAR(FH[[#This Row],[Fecha]])</f>
        <v>2019</v>
      </c>
      <c r="AO146">
        <f>MONTH(FH[[#This Row],[Fecha]])</f>
        <v>1</v>
      </c>
      <c r="AP146">
        <f>WEEKNUM(FH[[#This Row],[Fecha]],2)</f>
        <v>1</v>
      </c>
      <c r="AQ146" s="25">
        <v>43466</v>
      </c>
      <c r="AR146" t="s">
        <v>132</v>
      </c>
      <c r="AS146" t="s">
        <v>74</v>
      </c>
      <c r="AT146" t="s">
        <v>129</v>
      </c>
      <c r="AU146">
        <v>44</v>
      </c>
      <c r="AV146">
        <v>28902.340000000004</v>
      </c>
    </row>
    <row r="147" spans="13:48" ht="15.75" x14ac:dyDescent="0.25">
      <c r="M147">
        <f>YEAR(RecoleccionHuevo[[#This Row],[Fecha]])</f>
        <v>2019</v>
      </c>
      <c r="N147">
        <f>MONTH(RecoleccionHuevo[[#This Row],[Fecha]])</f>
        <v>5</v>
      </c>
      <c r="O147">
        <f>WEEKNUM(RecoleccionHuevo[[#This Row],[Fecha]],2)</f>
        <v>18</v>
      </c>
      <c r="P147" s="25">
        <v>43586</v>
      </c>
      <c r="Q147" t="s">
        <v>33</v>
      </c>
      <c r="R147" s="7">
        <v>358200</v>
      </c>
      <c r="S147" s="7">
        <v>23805.180000000004</v>
      </c>
      <c r="T147" s="7">
        <v>995</v>
      </c>
      <c r="AN147">
        <f>YEAR(FH[[#This Row],[Fecha]])</f>
        <v>2019</v>
      </c>
      <c r="AO147">
        <f>MONTH(FH[[#This Row],[Fecha]])</f>
        <v>2</v>
      </c>
      <c r="AP147">
        <f>WEEKNUM(FH[[#This Row],[Fecha]],2)</f>
        <v>5</v>
      </c>
      <c r="AQ147" s="25">
        <v>43497</v>
      </c>
      <c r="AR147" t="s">
        <v>132</v>
      </c>
      <c r="AS147" t="s">
        <v>74</v>
      </c>
      <c r="AT147" t="s">
        <v>129</v>
      </c>
      <c r="AU147">
        <v>44</v>
      </c>
      <c r="AV147">
        <v>35346.689999999995</v>
      </c>
    </row>
    <row r="148" spans="13:48" ht="15.75" x14ac:dyDescent="0.25">
      <c r="M148">
        <f>YEAR(RecoleccionHuevo[[#This Row],[Fecha]])</f>
        <v>2019</v>
      </c>
      <c r="N148">
        <f>MONTH(RecoleccionHuevo[[#This Row],[Fecha]])</f>
        <v>6</v>
      </c>
      <c r="O148">
        <f>WEEKNUM(RecoleccionHuevo[[#This Row],[Fecha]],2)</f>
        <v>22</v>
      </c>
      <c r="P148" s="25">
        <v>43617</v>
      </c>
      <c r="Q148" t="s">
        <v>33</v>
      </c>
      <c r="R148" s="7">
        <v>297000</v>
      </c>
      <c r="S148" s="7">
        <v>19387.839999999997</v>
      </c>
      <c r="T148" s="7">
        <v>825</v>
      </c>
      <c r="AN148">
        <f>YEAR(FH[[#This Row],[Fecha]])</f>
        <v>2019</v>
      </c>
      <c r="AO148">
        <f>MONTH(FH[[#This Row],[Fecha]])</f>
        <v>3</v>
      </c>
      <c r="AP148">
        <f>WEEKNUM(FH[[#This Row],[Fecha]],2)</f>
        <v>9</v>
      </c>
      <c r="AQ148" s="25">
        <v>43525</v>
      </c>
      <c r="AR148" t="s">
        <v>132</v>
      </c>
      <c r="AS148" t="s">
        <v>74</v>
      </c>
      <c r="AT148" t="s">
        <v>129</v>
      </c>
      <c r="AU148">
        <v>43</v>
      </c>
      <c r="AV148">
        <v>32913.61</v>
      </c>
    </row>
    <row r="149" spans="13:48" ht="15.75" x14ac:dyDescent="0.25">
      <c r="M149">
        <f>YEAR(RecoleccionHuevo[[#This Row],[Fecha]])</f>
        <v>2019</v>
      </c>
      <c r="N149">
        <f>MONTH(RecoleccionHuevo[[#This Row],[Fecha]])</f>
        <v>7</v>
      </c>
      <c r="O149">
        <f>WEEKNUM(RecoleccionHuevo[[#This Row],[Fecha]],2)</f>
        <v>27</v>
      </c>
      <c r="P149" s="25">
        <v>43647</v>
      </c>
      <c r="Q149" t="s">
        <v>33</v>
      </c>
      <c r="R149" s="7">
        <v>312480</v>
      </c>
      <c r="S149" s="7">
        <v>20514.089999999997</v>
      </c>
      <c r="T149" s="7">
        <v>868</v>
      </c>
      <c r="AN149">
        <f>YEAR(FH[[#This Row],[Fecha]])</f>
        <v>2019</v>
      </c>
      <c r="AO149">
        <f>MONTH(FH[[#This Row],[Fecha]])</f>
        <v>4</v>
      </c>
      <c r="AP149">
        <f>WEEKNUM(FH[[#This Row],[Fecha]],2)</f>
        <v>14</v>
      </c>
      <c r="AQ149" s="25">
        <v>43556</v>
      </c>
      <c r="AR149" t="s">
        <v>132</v>
      </c>
      <c r="AS149" t="s">
        <v>74</v>
      </c>
      <c r="AT149" t="s">
        <v>129</v>
      </c>
      <c r="AU149">
        <v>30</v>
      </c>
      <c r="AV149">
        <v>23829.690000000002</v>
      </c>
    </row>
    <row r="150" spans="13:48" ht="15.75" x14ac:dyDescent="0.25">
      <c r="M150">
        <f>YEAR(RecoleccionHuevo[[#This Row],[Fecha]])</f>
        <v>2019</v>
      </c>
      <c r="N150">
        <f>MONTH(RecoleccionHuevo[[#This Row],[Fecha]])</f>
        <v>8</v>
      </c>
      <c r="O150">
        <f>WEEKNUM(RecoleccionHuevo[[#This Row],[Fecha]],2)</f>
        <v>31</v>
      </c>
      <c r="P150" s="25">
        <v>43678</v>
      </c>
      <c r="Q150" t="s">
        <v>33</v>
      </c>
      <c r="R150" s="7">
        <v>324720</v>
      </c>
      <c r="S150" s="7">
        <v>21055.049999999992</v>
      </c>
      <c r="T150" s="7">
        <v>902</v>
      </c>
      <c r="AN150">
        <f>YEAR(FH[[#This Row],[Fecha]])</f>
        <v>2019</v>
      </c>
      <c r="AO150">
        <f>MONTH(FH[[#This Row],[Fecha]])</f>
        <v>5</v>
      </c>
      <c r="AP150">
        <f>WEEKNUM(FH[[#This Row],[Fecha]],2)</f>
        <v>18</v>
      </c>
      <c r="AQ150" s="25">
        <v>43586</v>
      </c>
      <c r="AR150" t="s">
        <v>132</v>
      </c>
      <c r="AS150" t="s">
        <v>74</v>
      </c>
      <c r="AT150" t="s">
        <v>129</v>
      </c>
      <c r="AU150">
        <v>30</v>
      </c>
      <c r="AV150">
        <v>22511.41</v>
      </c>
    </row>
    <row r="151" spans="13:48" ht="15.75" x14ac:dyDescent="0.25">
      <c r="M151">
        <f>YEAR(RecoleccionHuevo[[#This Row],[Fecha]])</f>
        <v>2019</v>
      </c>
      <c r="N151">
        <f>MONTH(RecoleccionHuevo[[#This Row],[Fecha]])</f>
        <v>9</v>
      </c>
      <c r="O151">
        <f>WEEKNUM(RecoleccionHuevo[[#This Row],[Fecha]],2)</f>
        <v>35</v>
      </c>
      <c r="P151" s="25">
        <v>43709</v>
      </c>
      <c r="Q151" t="s">
        <v>33</v>
      </c>
      <c r="R151" s="7">
        <v>259920</v>
      </c>
      <c r="S151" s="7">
        <v>16707.380000000005</v>
      </c>
      <c r="T151" s="7">
        <v>722</v>
      </c>
      <c r="AN151">
        <f>YEAR(FH[[#This Row],[Fecha]])</f>
        <v>2019</v>
      </c>
      <c r="AO151">
        <f>MONTH(FH[[#This Row],[Fecha]])</f>
        <v>6</v>
      </c>
      <c r="AP151">
        <f>WEEKNUM(FH[[#This Row],[Fecha]],2)</f>
        <v>22</v>
      </c>
      <c r="AQ151" s="25">
        <v>43617</v>
      </c>
      <c r="AR151" t="s">
        <v>132</v>
      </c>
      <c r="AS151" t="s">
        <v>74</v>
      </c>
      <c r="AT151" t="s">
        <v>129</v>
      </c>
      <c r="AU151">
        <v>35</v>
      </c>
      <c r="AV151">
        <v>28466.579999999998</v>
      </c>
    </row>
    <row r="152" spans="13:48" ht="15.75" x14ac:dyDescent="0.25">
      <c r="M152">
        <f>YEAR(RecoleccionHuevo[[#This Row],[Fecha]])</f>
        <v>2019</v>
      </c>
      <c r="N152">
        <f>MONTH(RecoleccionHuevo[[#This Row],[Fecha]])</f>
        <v>10</v>
      </c>
      <c r="O152">
        <f>WEEKNUM(RecoleccionHuevo[[#This Row],[Fecha]],2)</f>
        <v>40</v>
      </c>
      <c r="P152" s="25">
        <v>43739</v>
      </c>
      <c r="Q152" t="s">
        <v>33</v>
      </c>
      <c r="R152" s="7">
        <v>265680</v>
      </c>
      <c r="S152" s="7">
        <v>17471.370000000003</v>
      </c>
      <c r="T152" s="7">
        <v>738</v>
      </c>
      <c r="AN152">
        <f>YEAR(FH[[#This Row],[Fecha]])</f>
        <v>2019</v>
      </c>
      <c r="AO152">
        <f>MONTH(FH[[#This Row],[Fecha]])</f>
        <v>7</v>
      </c>
      <c r="AP152">
        <f>WEEKNUM(FH[[#This Row],[Fecha]],2)</f>
        <v>27</v>
      </c>
      <c r="AQ152" s="25">
        <v>43647</v>
      </c>
      <c r="AR152" t="s">
        <v>132</v>
      </c>
      <c r="AS152" t="s">
        <v>74</v>
      </c>
      <c r="AT152" t="s">
        <v>129</v>
      </c>
      <c r="AU152">
        <v>45</v>
      </c>
      <c r="AV152">
        <v>17385.78</v>
      </c>
    </row>
    <row r="153" spans="13:48" ht="15.75" x14ac:dyDescent="0.25">
      <c r="M153">
        <f>YEAR(RecoleccionHuevo[[#This Row],[Fecha]])</f>
        <v>2019</v>
      </c>
      <c r="N153">
        <f>MONTH(RecoleccionHuevo[[#This Row],[Fecha]])</f>
        <v>11</v>
      </c>
      <c r="O153">
        <f>WEEKNUM(RecoleccionHuevo[[#This Row],[Fecha]],2)</f>
        <v>44</v>
      </c>
      <c r="P153" s="25">
        <v>43770</v>
      </c>
      <c r="Q153" t="s">
        <v>33</v>
      </c>
      <c r="R153" s="7">
        <v>247680</v>
      </c>
      <c r="S153" s="7">
        <v>16283.080000000002</v>
      </c>
      <c r="T153" s="7">
        <v>688</v>
      </c>
      <c r="AN153">
        <f>YEAR(FH[[#This Row],[Fecha]])</f>
        <v>2019</v>
      </c>
      <c r="AO153">
        <f>MONTH(FH[[#This Row],[Fecha]])</f>
        <v>8</v>
      </c>
      <c r="AP153">
        <f>WEEKNUM(FH[[#This Row],[Fecha]],2)</f>
        <v>31</v>
      </c>
      <c r="AQ153" s="25">
        <v>43678</v>
      </c>
      <c r="AR153" t="s">
        <v>132</v>
      </c>
      <c r="AS153" t="s">
        <v>74</v>
      </c>
      <c r="AT153" t="s">
        <v>129</v>
      </c>
      <c r="AU153">
        <v>39</v>
      </c>
      <c r="AV153">
        <v>10716.64</v>
      </c>
    </row>
    <row r="154" spans="13:48" ht="15.75" x14ac:dyDescent="0.25">
      <c r="M154">
        <f>YEAR(RecoleccionHuevo[[#This Row],[Fecha]])</f>
        <v>2019</v>
      </c>
      <c r="N154">
        <f>MONTH(RecoleccionHuevo[[#This Row],[Fecha]])</f>
        <v>1</v>
      </c>
      <c r="O154">
        <f>WEEKNUM(RecoleccionHuevo[[#This Row],[Fecha]],2)</f>
        <v>1</v>
      </c>
      <c r="P154" s="25">
        <v>43466</v>
      </c>
      <c r="Q154" t="s">
        <v>34</v>
      </c>
      <c r="R154" s="7">
        <v>387360</v>
      </c>
      <c r="S154" s="7">
        <v>24730.610000000004</v>
      </c>
      <c r="T154" s="7">
        <v>1076</v>
      </c>
      <c r="AN154">
        <f>YEAR(FH[[#This Row],[Fecha]])</f>
        <v>2019</v>
      </c>
      <c r="AO154">
        <f>MONTH(FH[[#This Row],[Fecha]])</f>
        <v>9</v>
      </c>
      <c r="AP154">
        <f>WEEKNUM(FH[[#This Row],[Fecha]],2)</f>
        <v>35</v>
      </c>
      <c r="AQ154" s="25">
        <v>43709</v>
      </c>
      <c r="AR154" t="s">
        <v>132</v>
      </c>
      <c r="AS154" t="s">
        <v>74</v>
      </c>
      <c r="AT154" t="s">
        <v>129</v>
      </c>
      <c r="AU154">
        <v>30</v>
      </c>
      <c r="AV154">
        <v>11591.51</v>
      </c>
    </row>
    <row r="155" spans="13:48" ht="15.75" x14ac:dyDescent="0.25">
      <c r="M155">
        <f>YEAR(RecoleccionHuevo[[#This Row],[Fecha]])</f>
        <v>2019</v>
      </c>
      <c r="N155">
        <f>MONTH(RecoleccionHuevo[[#This Row],[Fecha]])</f>
        <v>2</v>
      </c>
      <c r="O155">
        <f>WEEKNUM(RecoleccionHuevo[[#This Row],[Fecha]],2)</f>
        <v>5</v>
      </c>
      <c r="P155" s="25">
        <v>43497</v>
      </c>
      <c r="Q155" t="s">
        <v>34</v>
      </c>
      <c r="R155" s="7">
        <v>352440</v>
      </c>
      <c r="S155" s="7">
        <v>22607.89</v>
      </c>
      <c r="T155" s="7">
        <v>979</v>
      </c>
      <c r="AN155">
        <f>YEAR(FH[[#This Row],[Fecha]])</f>
        <v>2019</v>
      </c>
      <c r="AO155">
        <f>MONTH(FH[[#This Row],[Fecha]])</f>
        <v>10</v>
      </c>
      <c r="AP155">
        <f>WEEKNUM(FH[[#This Row],[Fecha]],2)</f>
        <v>40</v>
      </c>
      <c r="AQ155" s="25">
        <v>43739</v>
      </c>
      <c r="AR155" t="s">
        <v>132</v>
      </c>
      <c r="AS155" t="s">
        <v>74</v>
      </c>
      <c r="AT155" t="s">
        <v>129</v>
      </c>
      <c r="AU155">
        <v>48</v>
      </c>
      <c r="AV155">
        <v>17858.129999999997</v>
      </c>
    </row>
    <row r="156" spans="13:48" ht="15.75" x14ac:dyDescent="0.25">
      <c r="M156">
        <f>YEAR(RecoleccionHuevo[[#This Row],[Fecha]])</f>
        <v>2019</v>
      </c>
      <c r="N156">
        <f>MONTH(RecoleccionHuevo[[#This Row],[Fecha]])</f>
        <v>3</v>
      </c>
      <c r="O156">
        <f>WEEKNUM(RecoleccionHuevo[[#This Row],[Fecha]],2)</f>
        <v>9</v>
      </c>
      <c r="P156" s="25">
        <v>43525</v>
      </c>
      <c r="Q156" t="s">
        <v>34</v>
      </c>
      <c r="R156" s="7">
        <v>349560</v>
      </c>
      <c r="S156" s="7">
        <v>21916.409999999996</v>
      </c>
      <c r="T156" s="7">
        <v>971</v>
      </c>
      <c r="AN156">
        <f>YEAR(FH[[#This Row],[Fecha]])</f>
        <v>2019</v>
      </c>
      <c r="AO156">
        <f>MONTH(FH[[#This Row],[Fecha]])</f>
        <v>11</v>
      </c>
      <c r="AP156">
        <f>WEEKNUM(FH[[#This Row],[Fecha]],2)</f>
        <v>44</v>
      </c>
      <c r="AQ156" s="25">
        <v>43770</v>
      </c>
      <c r="AR156" t="s">
        <v>132</v>
      </c>
      <c r="AS156" t="s">
        <v>74</v>
      </c>
      <c r="AT156" t="s">
        <v>129</v>
      </c>
      <c r="AU156">
        <v>32</v>
      </c>
      <c r="AV156">
        <v>9920.8100000000013</v>
      </c>
    </row>
    <row r="157" spans="13:48" ht="15.75" x14ac:dyDescent="0.25">
      <c r="M157">
        <f>YEAR(RecoleccionHuevo[[#This Row],[Fecha]])</f>
        <v>2019</v>
      </c>
      <c r="N157">
        <f>MONTH(RecoleccionHuevo[[#This Row],[Fecha]])</f>
        <v>4</v>
      </c>
      <c r="O157">
        <f>WEEKNUM(RecoleccionHuevo[[#This Row],[Fecha]],2)</f>
        <v>14</v>
      </c>
      <c r="P157" s="25">
        <v>43556</v>
      </c>
      <c r="Q157" t="s">
        <v>34</v>
      </c>
      <c r="R157" s="7">
        <v>30600</v>
      </c>
      <c r="S157" s="7">
        <v>1783.3100000000002</v>
      </c>
      <c r="T157" s="7">
        <v>85</v>
      </c>
      <c r="AN157">
        <f>YEAR(FH[[#This Row],[Fecha]])</f>
        <v>2019</v>
      </c>
      <c r="AO157">
        <f>MONTH(FH[[#This Row],[Fecha]])</f>
        <v>12</v>
      </c>
      <c r="AP157">
        <f>WEEKNUM(FH[[#This Row],[Fecha]],2)</f>
        <v>48</v>
      </c>
      <c r="AQ157" s="25">
        <v>43800</v>
      </c>
      <c r="AR157" t="s">
        <v>132</v>
      </c>
      <c r="AS157" t="s">
        <v>74</v>
      </c>
      <c r="AT157" t="s">
        <v>129</v>
      </c>
      <c r="AU157">
        <v>33</v>
      </c>
      <c r="AV157">
        <v>4713.97</v>
      </c>
    </row>
    <row r="158" spans="13:48" ht="15.75" x14ac:dyDescent="0.25">
      <c r="M158">
        <f>YEAR(RecoleccionHuevo[[#This Row],[Fecha]])</f>
        <v>2019</v>
      </c>
      <c r="N158">
        <f>MONTH(RecoleccionHuevo[[#This Row],[Fecha]])</f>
        <v>5</v>
      </c>
      <c r="O158">
        <f>WEEKNUM(RecoleccionHuevo[[#This Row],[Fecha]],2)</f>
        <v>18</v>
      </c>
      <c r="P158" s="25">
        <v>43586</v>
      </c>
      <c r="Q158" t="s">
        <v>34</v>
      </c>
      <c r="R158" s="7">
        <v>251640</v>
      </c>
      <c r="S158" s="7">
        <v>15547.470000000003</v>
      </c>
      <c r="T158" s="7">
        <v>699</v>
      </c>
      <c r="AN158">
        <f>YEAR(FH[[#This Row],[Fecha]])</f>
        <v>2020</v>
      </c>
      <c r="AO158">
        <f>MONTH(FH[[#This Row],[Fecha]])</f>
        <v>1</v>
      </c>
      <c r="AP158">
        <f>WEEKNUM(FH[[#This Row],[Fecha]],2)</f>
        <v>1</v>
      </c>
      <c r="AQ158" s="25">
        <v>43831</v>
      </c>
      <c r="AR158" t="s">
        <v>132</v>
      </c>
      <c r="AS158" t="s">
        <v>74</v>
      </c>
      <c r="AT158" t="s">
        <v>129</v>
      </c>
      <c r="AU158">
        <v>41</v>
      </c>
      <c r="AV158">
        <v>4562.9699999999993</v>
      </c>
    </row>
    <row r="159" spans="13:48" ht="15.75" x14ac:dyDescent="0.25">
      <c r="M159">
        <f>YEAR(RecoleccionHuevo[[#This Row],[Fecha]])</f>
        <v>2019</v>
      </c>
      <c r="N159">
        <f>MONTH(RecoleccionHuevo[[#This Row],[Fecha]])</f>
        <v>6</v>
      </c>
      <c r="O159">
        <f>WEEKNUM(RecoleccionHuevo[[#This Row],[Fecha]],2)</f>
        <v>22</v>
      </c>
      <c r="P159" s="25">
        <v>43617</v>
      </c>
      <c r="Q159" t="s">
        <v>34</v>
      </c>
      <c r="R159" s="7">
        <v>293040</v>
      </c>
      <c r="S159" s="7">
        <v>18181.95</v>
      </c>
      <c r="T159" s="7">
        <v>814</v>
      </c>
      <c r="AN159">
        <f>YEAR(FH[[#This Row],[Fecha]])</f>
        <v>2020</v>
      </c>
      <c r="AO159">
        <f>MONTH(FH[[#This Row],[Fecha]])</f>
        <v>3</v>
      </c>
      <c r="AP159">
        <f>WEEKNUM(FH[[#This Row],[Fecha]],2)</f>
        <v>9</v>
      </c>
      <c r="AQ159" s="25">
        <v>43891</v>
      </c>
      <c r="AR159" t="s">
        <v>132</v>
      </c>
      <c r="AS159" t="s">
        <v>74</v>
      </c>
      <c r="AT159" t="s">
        <v>129</v>
      </c>
      <c r="AU159">
        <v>12</v>
      </c>
      <c r="AV159">
        <v>436.13</v>
      </c>
    </row>
    <row r="160" spans="13:48" ht="15.75" x14ac:dyDescent="0.25">
      <c r="M160">
        <f>YEAR(RecoleccionHuevo[[#This Row],[Fecha]])</f>
        <v>2019</v>
      </c>
      <c r="N160">
        <f>MONTH(RecoleccionHuevo[[#This Row],[Fecha]])</f>
        <v>7</v>
      </c>
      <c r="O160">
        <f>WEEKNUM(RecoleccionHuevo[[#This Row],[Fecha]],2)</f>
        <v>27</v>
      </c>
      <c r="P160" s="25">
        <v>43647</v>
      </c>
      <c r="Q160" t="s">
        <v>34</v>
      </c>
      <c r="R160" s="7">
        <v>343800</v>
      </c>
      <c r="S160" s="7">
        <v>21901.319999999992</v>
      </c>
      <c r="T160" s="7">
        <v>955</v>
      </c>
      <c r="AN160">
        <f>YEAR(FH[[#This Row],[Fecha]])</f>
        <v>2018</v>
      </c>
      <c r="AO160">
        <f>MONTH(FH[[#This Row],[Fecha]])</f>
        <v>1</v>
      </c>
      <c r="AP160">
        <f>WEEKNUM(FH[[#This Row],[Fecha]],2)</f>
        <v>1</v>
      </c>
      <c r="AQ160" s="25">
        <v>43101</v>
      </c>
      <c r="AR160" t="s">
        <v>132</v>
      </c>
      <c r="AS160" t="s">
        <v>78</v>
      </c>
      <c r="AT160" t="s">
        <v>129</v>
      </c>
      <c r="AU160">
        <v>19</v>
      </c>
      <c r="AV160">
        <v>4331.42</v>
      </c>
    </row>
    <row r="161" spans="13:48" ht="15.75" x14ac:dyDescent="0.25">
      <c r="M161">
        <f>YEAR(RecoleccionHuevo[[#This Row],[Fecha]])</f>
        <v>2019</v>
      </c>
      <c r="N161">
        <f>MONTH(RecoleccionHuevo[[#This Row],[Fecha]])</f>
        <v>8</v>
      </c>
      <c r="O161">
        <f>WEEKNUM(RecoleccionHuevo[[#This Row],[Fecha]],2)</f>
        <v>31</v>
      </c>
      <c r="P161" s="25">
        <v>43678</v>
      </c>
      <c r="Q161" t="s">
        <v>34</v>
      </c>
      <c r="R161" s="7">
        <v>367560</v>
      </c>
      <c r="S161" s="7">
        <v>23151.190000000002</v>
      </c>
      <c r="T161" s="7">
        <v>1021</v>
      </c>
      <c r="AN161">
        <f>YEAR(FH[[#This Row],[Fecha]])</f>
        <v>2018</v>
      </c>
      <c r="AO161">
        <f>MONTH(FH[[#This Row],[Fecha]])</f>
        <v>2</v>
      </c>
      <c r="AP161">
        <f>WEEKNUM(FH[[#This Row],[Fecha]],2)</f>
        <v>5</v>
      </c>
      <c r="AQ161" s="25">
        <v>43132</v>
      </c>
      <c r="AR161" t="s">
        <v>132</v>
      </c>
      <c r="AS161" t="s">
        <v>78</v>
      </c>
      <c r="AT161" t="s">
        <v>129</v>
      </c>
      <c r="AU161">
        <v>14</v>
      </c>
      <c r="AV161">
        <v>4183.3999999999996</v>
      </c>
    </row>
    <row r="162" spans="13:48" ht="15.75" x14ac:dyDescent="0.25">
      <c r="M162">
        <f>YEAR(RecoleccionHuevo[[#This Row],[Fecha]])</f>
        <v>2019</v>
      </c>
      <c r="N162">
        <f>MONTH(RecoleccionHuevo[[#This Row],[Fecha]])</f>
        <v>9</v>
      </c>
      <c r="O162">
        <f>WEEKNUM(RecoleccionHuevo[[#This Row],[Fecha]],2)</f>
        <v>35</v>
      </c>
      <c r="P162" s="25">
        <v>43709</v>
      </c>
      <c r="Q162" t="s">
        <v>34</v>
      </c>
      <c r="R162" s="7">
        <v>297000</v>
      </c>
      <c r="S162" s="7">
        <v>18551.099999999999</v>
      </c>
      <c r="T162" s="7">
        <v>825</v>
      </c>
      <c r="AN162">
        <f>YEAR(FH[[#This Row],[Fecha]])</f>
        <v>2018</v>
      </c>
      <c r="AO162">
        <f>MONTH(FH[[#This Row],[Fecha]])</f>
        <v>3</v>
      </c>
      <c r="AP162">
        <f>WEEKNUM(FH[[#This Row],[Fecha]],2)</f>
        <v>9</v>
      </c>
      <c r="AQ162" s="25">
        <v>43160</v>
      </c>
      <c r="AR162" t="s">
        <v>132</v>
      </c>
      <c r="AS162" t="s">
        <v>78</v>
      </c>
      <c r="AT162" t="s">
        <v>129</v>
      </c>
      <c r="AU162">
        <v>6</v>
      </c>
      <c r="AV162">
        <v>1620.51</v>
      </c>
    </row>
    <row r="163" spans="13:48" ht="15.75" x14ac:dyDescent="0.25">
      <c r="M163">
        <f>YEAR(RecoleccionHuevo[[#This Row],[Fecha]])</f>
        <v>2019</v>
      </c>
      <c r="N163">
        <f>MONTH(RecoleccionHuevo[[#This Row],[Fecha]])</f>
        <v>10</v>
      </c>
      <c r="O163">
        <f>WEEKNUM(RecoleccionHuevo[[#This Row],[Fecha]],2)</f>
        <v>40</v>
      </c>
      <c r="P163" s="25">
        <v>43739</v>
      </c>
      <c r="Q163" t="s">
        <v>34</v>
      </c>
      <c r="R163" s="7">
        <v>309240</v>
      </c>
      <c r="S163" s="7">
        <v>19612.199999999997</v>
      </c>
      <c r="T163" s="7">
        <v>859</v>
      </c>
      <c r="AN163">
        <f>YEAR(FH[[#This Row],[Fecha]])</f>
        <v>2018</v>
      </c>
      <c r="AO163">
        <f>MONTH(FH[[#This Row],[Fecha]])</f>
        <v>4</v>
      </c>
      <c r="AP163">
        <f>WEEKNUM(FH[[#This Row],[Fecha]],2)</f>
        <v>13</v>
      </c>
      <c r="AQ163" s="25">
        <v>43191</v>
      </c>
      <c r="AR163" t="s">
        <v>132</v>
      </c>
      <c r="AS163" t="s">
        <v>78</v>
      </c>
      <c r="AT163" t="s">
        <v>129</v>
      </c>
      <c r="AU163">
        <v>14</v>
      </c>
      <c r="AV163">
        <v>4551.29</v>
      </c>
    </row>
    <row r="164" spans="13:48" ht="15.75" x14ac:dyDescent="0.25">
      <c r="M164">
        <f>YEAR(RecoleccionHuevo[[#This Row],[Fecha]])</f>
        <v>2019</v>
      </c>
      <c r="N164">
        <f>MONTH(RecoleccionHuevo[[#This Row],[Fecha]])</f>
        <v>11</v>
      </c>
      <c r="O164">
        <f>WEEKNUM(RecoleccionHuevo[[#This Row],[Fecha]],2)</f>
        <v>44</v>
      </c>
      <c r="P164" s="25">
        <v>43770</v>
      </c>
      <c r="Q164" t="s">
        <v>34</v>
      </c>
      <c r="R164" s="7">
        <v>328680</v>
      </c>
      <c r="S164" s="7">
        <v>20834.020000000004</v>
      </c>
      <c r="T164" s="7">
        <v>913</v>
      </c>
      <c r="AN164">
        <f>YEAR(FH[[#This Row],[Fecha]])</f>
        <v>2018</v>
      </c>
      <c r="AO164">
        <f>MONTH(FH[[#This Row],[Fecha]])</f>
        <v>5</v>
      </c>
      <c r="AP164">
        <f>WEEKNUM(FH[[#This Row],[Fecha]],2)</f>
        <v>18</v>
      </c>
      <c r="AQ164" s="25">
        <v>43221</v>
      </c>
      <c r="AR164" t="s">
        <v>132</v>
      </c>
      <c r="AS164" t="s">
        <v>78</v>
      </c>
      <c r="AT164" t="s">
        <v>129</v>
      </c>
      <c r="AU164">
        <v>7</v>
      </c>
      <c r="AV164">
        <v>1519.74</v>
      </c>
    </row>
    <row r="165" spans="13:48" ht="15.75" x14ac:dyDescent="0.25">
      <c r="M165">
        <f>YEAR(RecoleccionHuevo[[#This Row],[Fecha]])</f>
        <v>2019</v>
      </c>
      <c r="N165">
        <f>MONTH(RecoleccionHuevo[[#This Row],[Fecha]])</f>
        <v>12</v>
      </c>
      <c r="O165">
        <f>WEEKNUM(RecoleccionHuevo[[#This Row],[Fecha]],2)</f>
        <v>48</v>
      </c>
      <c r="P165" s="25">
        <v>43800</v>
      </c>
      <c r="Q165" t="s">
        <v>34</v>
      </c>
      <c r="R165" s="7">
        <v>286920</v>
      </c>
      <c r="S165" s="7">
        <v>18233.150000000001</v>
      </c>
      <c r="T165" s="7">
        <v>797</v>
      </c>
      <c r="AN165">
        <f>YEAR(FH[[#This Row],[Fecha]])</f>
        <v>2018</v>
      </c>
      <c r="AO165">
        <f>MONTH(FH[[#This Row],[Fecha]])</f>
        <v>6</v>
      </c>
      <c r="AP165">
        <f>WEEKNUM(FH[[#This Row],[Fecha]],2)</f>
        <v>22</v>
      </c>
      <c r="AQ165" s="25">
        <v>43252</v>
      </c>
      <c r="AR165" t="s">
        <v>132</v>
      </c>
      <c r="AS165" t="s">
        <v>78</v>
      </c>
      <c r="AT165" t="s">
        <v>129</v>
      </c>
      <c r="AU165">
        <v>9</v>
      </c>
      <c r="AV165">
        <v>2373.38</v>
      </c>
    </row>
    <row r="166" spans="13:48" ht="15.75" x14ac:dyDescent="0.25">
      <c r="M166">
        <f>YEAR(RecoleccionHuevo[[#This Row],[Fecha]])</f>
        <v>2018</v>
      </c>
      <c r="N166">
        <f>MONTH(RecoleccionHuevo[[#This Row],[Fecha]])</f>
        <v>1</v>
      </c>
      <c r="O166">
        <f>WEEKNUM(RecoleccionHuevo[[#This Row],[Fecha]],2)</f>
        <v>1</v>
      </c>
      <c r="P166" s="25">
        <v>43101</v>
      </c>
      <c r="Q166" t="s">
        <v>26</v>
      </c>
      <c r="R166" s="7">
        <v>127440</v>
      </c>
      <c r="S166" s="7">
        <v>8320.3000000000011</v>
      </c>
      <c r="T166" s="7">
        <v>354</v>
      </c>
      <c r="AN166">
        <f>YEAR(FH[[#This Row],[Fecha]])</f>
        <v>2018</v>
      </c>
      <c r="AO166">
        <f>MONTH(FH[[#This Row],[Fecha]])</f>
        <v>7</v>
      </c>
      <c r="AP166">
        <f>WEEKNUM(FH[[#This Row],[Fecha]],2)</f>
        <v>26</v>
      </c>
      <c r="AQ166" s="25">
        <v>43282</v>
      </c>
      <c r="AR166" t="s">
        <v>132</v>
      </c>
      <c r="AS166" t="s">
        <v>78</v>
      </c>
      <c r="AT166" t="s">
        <v>129</v>
      </c>
      <c r="AU166">
        <v>17</v>
      </c>
      <c r="AV166">
        <v>4388.46</v>
      </c>
    </row>
    <row r="167" spans="13:48" ht="15.75" x14ac:dyDescent="0.25">
      <c r="M167">
        <f>YEAR(RecoleccionHuevo[[#This Row],[Fecha]])</f>
        <v>2018</v>
      </c>
      <c r="N167">
        <f>MONTH(RecoleccionHuevo[[#This Row],[Fecha]])</f>
        <v>2</v>
      </c>
      <c r="O167">
        <f>WEEKNUM(RecoleccionHuevo[[#This Row],[Fecha]],2)</f>
        <v>5</v>
      </c>
      <c r="P167" s="25">
        <v>43132</v>
      </c>
      <c r="Q167" t="s">
        <v>26</v>
      </c>
      <c r="R167" s="7">
        <v>107640</v>
      </c>
      <c r="S167" s="7">
        <v>6976.7199999999993</v>
      </c>
      <c r="T167" s="7">
        <v>299</v>
      </c>
      <c r="AN167">
        <f>YEAR(FH[[#This Row],[Fecha]])</f>
        <v>2018</v>
      </c>
      <c r="AO167">
        <f>MONTH(FH[[#This Row],[Fecha]])</f>
        <v>8</v>
      </c>
      <c r="AP167">
        <f>WEEKNUM(FH[[#This Row],[Fecha]],2)</f>
        <v>31</v>
      </c>
      <c r="AQ167" s="25">
        <v>43313</v>
      </c>
      <c r="AR167" t="s">
        <v>132</v>
      </c>
      <c r="AS167" t="s">
        <v>78</v>
      </c>
      <c r="AT167" t="s">
        <v>129</v>
      </c>
      <c r="AU167">
        <v>12</v>
      </c>
      <c r="AV167">
        <v>6628.8600000000006</v>
      </c>
    </row>
    <row r="168" spans="13:48" ht="15.75" x14ac:dyDescent="0.25">
      <c r="M168">
        <f>YEAR(RecoleccionHuevo[[#This Row],[Fecha]])</f>
        <v>2018</v>
      </c>
      <c r="N168">
        <f>MONTH(RecoleccionHuevo[[#This Row],[Fecha]])</f>
        <v>3</v>
      </c>
      <c r="O168">
        <f>WEEKNUM(RecoleccionHuevo[[#This Row],[Fecha]],2)</f>
        <v>9</v>
      </c>
      <c r="P168" s="25">
        <v>43160</v>
      </c>
      <c r="Q168" t="s">
        <v>26</v>
      </c>
      <c r="R168" s="7">
        <v>75960</v>
      </c>
      <c r="S168" s="7">
        <v>4738.4799999999996</v>
      </c>
      <c r="T168" s="7">
        <v>211</v>
      </c>
      <c r="AN168">
        <f>YEAR(FH[[#This Row],[Fecha]])</f>
        <v>2018</v>
      </c>
      <c r="AO168">
        <f>MONTH(FH[[#This Row],[Fecha]])</f>
        <v>9</v>
      </c>
      <c r="AP168">
        <f>WEEKNUM(FH[[#This Row],[Fecha]],2)</f>
        <v>35</v>
      </c>
      <c r="AQ168" s="25">
        <v>43344</v>
      </c>
      <c r="AR168" t="s">
        <v>132</v>
      </c>
      <c r="AS168" t="s">
        <v>78</v>
      </c>
      <c r="AT168" t="s">
        <v>129</v>
      </c>
      <c r="AU168">
        <v>16</v>
      </c>
      <c r="AV168">
        <v>9556.64</v>
      </c>
    </row>
    <row r="169" spans="13:48" ht="15.75" x14ac:dyDescent="0.25">
      <c r="M169">
        <f>YEAR(RecoleccionHuevo[[#This Row],[Fecha]])</f>
        <v>2018</v>
      </c>
      <c r="N169">
        <f>MONTH(RecoleccionHuevo[[#This Row],[Fecha]])</f>
        <v>4</v>
      </c>
      <c r="O169">
        <f>WEEKNUM(RecoleccionHuevo[[#This Row],[Fecha]],2)</f>
        <v>13</v>
      </c>
      <c r="P169" s="25">
        <v>43191</v>
      </c>
      <c r="Q169" t="s">
        <v>26</v>
      </c>
      <c r="R169" s="7">
        <v>19080</v>
      </c>
      <c r="S169" s="7">
        <v>1178.3699999999999</v>
      </c>
      <c r="T169" s="7">
        <v>53</v>
      </c>
      <c r="AN169">
        <f>YEAR(FH[[#This Row],[Fecha]])</f>
        <v>2018</v>
      </c>
      <c r="AO169">
        <f>MONTH(FH[[#This Row],[Fecha]])</f>
        <v>10</v>
      </c>
      <c r="AP169">
        <f>WEEKNUM(FH[[#This Row],[Fecha]],2)</f>
        <v>40</v>
      </c>
      <c r="AQ169" s="25">
        <v>43374</v>
      </c>
      <c r="AR169" t="s">
        <v>132</v>
      </c>
      <c r="AS169" t="s">
        <v>78</v>
      </c>
      <c r="AT169" t="s">
        <v>129</v>
      </c>
      <c r="AU169">
        <v>17</v>
      </c>
      <c r="AV169">
        <v>6373.07</v>
      </c>
    </row>
    <row r="170" spans="13:48" ht="15.75" x14ac:dyDescent="0.25">
      <c r="M170">
        <f>YEAR(RecoleccionHuevo[[#This Row],[Fecha]])</f>
        <v>2018</v>
      </c>
      <c r="N170">
        <f>MONTH(RecoleccionHuevo[[#This Row],[Fecha]])</f>
        <v>5</v>
      </c>
      <c r="O170">
        <f>WEEKNUM(RecoleccionHuevo[[#This Row],[Fecha]],2)</f>
        <v>18</v>
      </c>
      <c r="P170" s="25">
        <v>43221</v>
      </c>
      <c r="Q170" t="s">
        <v>26</v>
      </c>
      <c r="R170" s="7">
        <v>95760</v>
      </c>
      <c r="S170" s="7">
        <v>6253.04</v>
      </c>
      <c r="T170" s="7">
        <v>266</v>
      </c>
      <c r="AN170">
        <f>YEAR(FH[[#This Row],[Fecha]])</f>
        <v>2018</v>
      </c>
      <c r="AO170">
        <f>MONTH(FH[[#This Row],[Fecha]])</f>
        <v>11</v>
      </c>
      <c r="AP170">
        <f>WEEKNUM(FH[[#This Row],[Fecha]],2)</f>
        <v>44</v>
      </c>
      <c r="AQ170" s="25">
        <v>43405</v>
      </c>
      <c r="AR170" t="s">
        <v>132</v>
      </c>
      <c r="AS170" t="s">
        <v>78</v>
      </c>
      <c r="AT170" t="s">
        <v>129</v>
      </c>
      <c r="AU170">
        <v>13</v>
      </c>
      <c r="AV170">
        <v>5803.43</v>
      </c>
    </row>
    <row r="171" spans="13:48" ht="15.75" x14ac:dyDescent="0.25">
      <c r="M171">
        <f>YEAR(RecoleccionHuevo[[#This Row],[Fecha]])</f>
        <v>2018</v>
      </c>
      <c r="N171">
        <f>MONTH(RecoleccionHuevo[[#This Row],[Fecha]])</f>
        <v>6</v>
      </c>
      <c r="O171">
        <f>WEEKNUM(RecoleccionHuevo[[#This Row],[Fecha]],2)</f>
        <v>22</v>
      </c>
      <c r="P171" s="25">
        <v>43252</v>
      </c>
      <c r="Q171" t="s">
        <v>26</v>
      </c>
      <c r="R171" s="7">
        <v>105840</v>
      </c>
      <c r="S171" s="7">
        <v>6996.5599999999995</v>
      </c>
      <c r="T171" s="7">
        <v>294</v>
      </c>
      <c r="AN171">
        <f>YEAR(FH[[#This Row],[Fecha]])</f>
        <v>2018</v>
      </c>
      <c r="AO171">
        <f>MONTH(FH[[#This Row],[Fecha]])</f>
        <v>12</v>
      </c>
      <c r="AP171">
        <f>WEEKNUM(FH[[#This Row],[Fecha]],2)</f>
        <v>48</v>
      </c>
      <c r="AQ171" s="25">
        <v>43435</v>
      </c>
      <c r="AR171" t="s">
        <v>132</v>
      </c>
      <c r="AS171" t="s">
        <v>78</v>
      </c>
      <c r="AT171" t="s">
        <v>129</v>
      </c>
      <c r="AU171">
        <v>15</v>
      </c>
      <c r="AV171">
        <v>9082.619999999999</v>
      </c>
    </row>
    <row r="172" spans="13:48" ht="15.75" x14ac:dyDescent="0.25">
      <c r="M172">
        <f>YEAR(RecoleccionHuevo[[#This Row],[Fecha]])</f>
        <v>2018</v>
      </c>
      <c r="N172">
        <f>MONTH(RecoleccionHuevo[[#This Row],[Fecha]])</f>
        <v>7</v>
      </c>
      <c r="O172">
        <f>WEEKNUM(RecoleccionHuevo[[#This Row],[Fecha]],2)</f>
        <v>26</v>
      </c>
      <c r="P172" s="25">
        <v>43282</v>
      </c>
      <c r="Q172" t="s">
        <v>26</v>
      </c>
      <c r="R172" s="7">
        <v>113760</v>
      </c>
      <c r="S172" s="7">
        <v>7767.9800000000005</v>
      </c>
      <c r="T172" s="7">
        <v>316</v>
      </c>
      <c r="AN172">
        <f>YEAR(FH[[#This Row],[Fecha]])</f>
        <v>2019</v>
      </c>
      <c r="AO172">
        <f>MONTH(FH[[#This Row],[Fecha]])</f>
        <v>1</v>
      </c>
      <c r="AP172">
        <f>WEEKNUM(FH[[#This Row],[Fecha]],2)</f>
        <v>1</v>
      </c>
      <c r="AQ172" s="25">
        <v>43466</v>
      </c>
      <c r="AR172" t="s">
        <v>132</v>
      </c>
      <c r="AS172" t="s">
        <v>78</v>
      </c>
      <c r="AT172" t="s">
        <v>129</v>
      </c>
      <c r="AU172">
        <v>13</v>
      </c>
      <c r="AV172">
        <v>6331.41</v>
      </c>
    </row>
    <row r="173" spans="13:48" ht="15.75" x14ac:dyDescent="0.25">
      <c r="M173">
        <f>YEAR(RecoleccionHuevo[[#This Row],[Fecha]])</f>
        <v>2018</v>
      </c>
      <c r="N173">
        <f>MONTH(RecoleccionHuevo[[#This Row],[Fecha]])</f>
        <v>8</v>
      </c>
      <c r="O173">
        <f>WEEKNUM(RecoleccionHuevo[[#This Row],[Fecha]],2)</f>
        <v>31</v>
      </c>
      <c r="P173" s="25">
        <v>43313</v>
      </c>
      <c r="Q173" t="s">
        <v>26</v>
      </c>
      <c r="R173" s="7">
        <v>99720</v>
      </c>
      <c r="S173" s="7">
        <v>6536.6399999999994</v>
      </c>
      <c r="T173" s="7">
        <v>277</v>
      </c>
      <c r="AN173">
        <f>YEAR(FH[[#This Row],[Fecha]])</f>
        <v>2019</v>
      </c>
      <c r="AO173">
        <f>MONTH(FH[[#This Row],[Fecha]])</f>
        <v>2</v>
      </c>
      <c r="AP173">
        <f>WEEKNUM(FH[[#This Row],[Fecha]],2)</f>
        <v>5</v>
      </c>
      <c r="AQ173" s="25">
        <v>43497</v>
      </c>
      <c r="AR173" t="s">
        <v>132</v>
      </c>
      <c r="AS173" t="s">
        <v>78</v>
      </c>
      <c r="AT173" t="s">
        <v>129</v>
      </c>
      <c r="AU173">
        <v>5</v>
      </c>
      <c r="AV173">
        <v>6071.3899999999994</v>
      </c>
    </row>
    <row r="174" spans="13:48" ht="15.75" x14ac:dyDescent="0.25">
      <c r="M174">
        <f>YEAR(RecoleccionHuevo[[#This Row],[Fecha]])</f>
        <v>2018</v>
      </c>
      <c r="N174">
        <f>MONTH(RecoleccionHuevo[[#This Row],[Fecha]])</f>
        <v>9</v>
      </c>
      <c r="O174">
        <f>WEEKNUM(RecoleccionHuevo[[#This Row],[Fecha]],2)</f>
        <v>35</v>
      </c>
      <c r="P174" s="25">
        <v>43344</v>
      </c>
      <c r="Q174" t="s">
        <v>26</v>
      </c>
      <c r="R174" s="7">
        <v>100080</v>
      </c>
      <c r="S174" s="7">
        <v>6574.6</v>
      </c>
      <c r="T174" s="7">
        <v>278</v>
      </c>
      <c r="AN174">
        <f>YEAR(FH[[#This Row],[Fecha]])</f>
        <v>2019</v>
      </c>
      <c r="AO174">
        <f>MONTH(FH[[#This Row],[Fecha]])</f>
        <v>4</v>
      </c>
      <c r="AP174">
        <f>WEEKNUM(FH[[#This Row],[Fecha]],2)</f>
        <v>14</v>
      </c>
      <c r="AQ174" s="25">
        <v>43556</v>
      </c>
      <c r="AR174" t="s">
        <v>132</v>
      </c>
      <c r="AS174" t="s">
        <v>78</v>
      </c>
      <c r="AT174" t="s">
        <v>129</v>
      </c>
      <c r="AU174">
        <v>15</v>
      </c>
      <c r="AV174">
        <v>14727.39</v>
      </c>
    </row>
    <row r="175" spans="13:48" ht="15.75" x14ac:dyDescent="0.25">
      <c r="M175">
        <f>YEAR(RecoleccionHuevo[[#This Row],[Fecha]])</f>
        <v>2018</v>
      </c>
      <c r="N175">
        <f>MONTH(RecoleccionHuevo[[#This Row],[Fecha]])</f>
        <v>10</v>
      </c>
      <c r="O175">
        <f>WEEKNUM(RecoleccionHuevo[[#This Row],[Fecha]],2)</f>
        <v>40</v>
      </c>
      <c r="P175" s="25">
        <v>43374</v>
      </c>
      <c r="Q175" t="s">
        <v>26</v>
      </c>
      <c r="R175" s="7">
        <v>115560</v>
      </c>
      <c r="S175" s="7">
        <v>7629.75</v>
      </c>
      <c r="T175" s="7">
        <v>321</v>
      </c>
      <c r="AN175">
        <f>YEAR(FH[[#This Row],[Fecha]])</f>
        <v>2019</v>
      </c>
      <c r="AO175">
        <f>MONTH(FH[[#This Row],[Fecha]])</f>
        <v>5</v>
      </c>
      <c r="AP175">
        <f>WEEKNUM(FH[[#This Row],[Fecha]],2)</f>
        <v>18</v>
      </c>
      <c r="AQ175" s="25">
        <v>43586</v>
      </c>
      <c r="AR175" t="s">
        <v>132</v>
      </c>
      <c r="AS175" t="s">
        <v>78</v>
      </c>
      <c r="AT175" t="s">
        <v>129</v>
      </c>
      <c r="AU175">
        <v>14</v>
      </c>
      <c r="AV175">
        <v>20733.04</v>
      </c>
    </row>
    <row r="176" spans="13:48" ht="15.75" x14ac:dyDescent="0.25">
      <c r="M176">
        <f>YEAR(RecoleccionHuevo[[#This Row],[Fecha]])</f>
        <v>2018</v>
      </c>
      <c r="N176">
        <f>MONTH(RecoleccionHuevo[[#This Row],[Fecha]])</f>
        <v>11</v>
      </c>
      <c r="O176">
        <f>WEEKNUM(RecoleccionHuevo[[#This Row],[Fecha]],2)</f>
        <v>44</v>
      </c>
      <c r="P176" s="25">
        <v>43405</v>
      </c>
      <c r="Q176" t="s">
        <v>26</v>
      </c>
      <c r="R176" s="7">
        <v>89280</v>
      </c>
      <c r="S176" s="7">
        <v>6028.7699999999995</v>
      </c>
      <c r="T176" s="7">
        <v>248</v>
      </c>
      <c r="AN176">
        <f>YEAR(FH[[#This Row],[Fecha]])</f>
        <v>2019</v>
      </c>
      <c r="AO176">
        <f>MONTH(FH[[#This Row],[Fecha]])</f>
        <v>6</v>
      </c>
      <c r="AP176">
        <f>WEEKNUM(FH[[#This Row],[Fecha]],2)</f>
        <v>22</v>
      </c>
      <c r="AQ176" s="25">
        <v>43617</v>
      </c>
      <c r="AR176" t="s">
        <v>132</v>
      </c>
      <c r="AS176" t="s">
        <v>78</v>
      </c>
      <c r="AT176" t="s">
        <v>129</v>
      </c>
      <c r="AU176">
        <v>12</v>
      </c>
      <c r="AV176">
        <v>20286.7</v>
      </c>
    </row>
    <row r="177" spans="13:48" ht="15.75" x14ac:dyDescent="0.25">
      <c r="M177">
        <f>YEAR(RecoleccionHuevo[[#This Row],[Fecha]])</f>
        <v>2018</v>
      </c>
      <c r="N177">
        <f>MONTH(RecoleccionHuevo[[#This Row],[Fecha]])</f>
        <v>12</v>
      </c>
      <c r="O177">
        <f>WEEKNUM(RecoleccionHuevo[[#This Row],[Fecha]],2)</f>
        <v>48</v>
      </c>
      <c r="P177" s="25">
        <v>43435</v>
      </c>
      <c r="Q177" t="s">
        <v>26</v>
      </c>
      <c r="R177" s="7">
        <v>106560</v>
      </c>
      <c r="S177" s="7">
        <v>7168.96</v>
      </c>
      <c r="T177" s="7">
        <v>296</v>
      </c>
      <c r="AN177">
        <f>YEAR(FH[[#This Row],[Fecha]])</f>
        <v>2019</v>
      </c>
      <c r="AO177">
        <f>MONTH(FH[[#This Row],[Fecha]])</f>
        <v>7</v>
      </c>
      <c r="AP177">
        <f>WEEKNUM(FH[[#This Row],[Fecha]],2)</f>
        <v>27</v>
      </c>
      <c r="AQ177" s="25">
        <v>43647</v>
      </c>
      <c r="AR177" t="s">
        <v>132</v>
      </c>
      <c r="AS177" t="s">
        <v>78</v>
      </c>
      <c r="AT177" t="s">
        <v>129</v>
      </c>
      <c r="AU177">
        <v>20</v>
      </c>
      <c r="AV177">
        <v>9637.5</v>
      </c>
    </row>
    <row r="178" spans="13:48" ht="15.75" x14ac:dyDescent="0.25">
      <c r="M178">
        <f>YEAR(RecoleccionHuevo[[#This Row],[Fecha]])</f>
        <v>2018</v>
      </c>
      <c r="N178">
        <f>MONTH(RecoleccionHuevo[[#This Row],[Fecha]])</f>
        <v>1</v>
      </c>
      <c r="O178">
        <f>WEEKNUM(RecoleccionHuevo[[#This Row],[Fecha]],2)</f>
        <v>1</v>
      </c>
      <c r="P178" s="25">
        <v>43101</v>
      </c>
      <c r="Q178" t="s">
        <v>28</v>
      </c>
      <c r="R178" s="7">
        <v>319680</v>
      </c>
      <c r="S178" s="7">
        <v>21060.749999999996</v>
      </c>
      <c r="T178" s="7">
        <v>888</v>
      </c>
      <c r="AN178">
        <f>YEAR(FH[[#This Row],[Fecha]])</f>
        <v>2019</v>
      </c>
      <c r="AO178">
        <f>MONTH(FH[[#This Row],[Fecha]])</f>
        <v>8</v>
      </c>
      <c r="AP178">
        <f>WEEKNUM(FH[[#This Row],[Fecha]],2)</f>
        <v>31</v>
      </c>
      <c r="AQ178" s="25">
        <v>43678</v>
      </c>
      <c r="AR178" t="s">
        <v>132</v>
      </c>
      <c r="AS178" t="s">
        <v>78</v>
      </c>
      <c r="AT178" t="s">
        <v>129</v>
      </c>
      <c r="AU178">
        <v>16</v>
      </c>
      <c r="AV178">
        <v>4413.1000000000004</v>
      </c>
    </row>
    <row r="179" spans="13:48" ht="15.75" x14ac:dyDescent="0.25">
      <c r="M179">
        <f>YEAR(RecoleccionHuevo[[#This Row],[Fecha]])</f>
        <v>2018</v>
      </c>
      <c r="N179">
        <f>MONTH(RecoleccionHuevo[[#This Row],[Fecha]])</f>
        <v>2</v>
      </c>
      <c r="O179">
        <f>WEEKNUM(RecoleccionHuevo[[#This Row],[Fecha]],2)</f>
        <v>5</v>
      </c>
      <c r="P179" s="25">
        <v>43132</v>
      </c>
      <c r="Q179" t="s">
        <v>28</v>
      </c>
      <c r="R179" s="7">
        <v>262800</v>
      </c>
      <c r="S179" s="7">
        <v>17044.78</v>
      </c>
      <c r="T179" s="7">
        <v>730</v>
      </c>
      <c r="AN179">
        <f>YEAR(FH[[#This Row],[Fecha]])</f>
        <v>2019</v>
      </c>
      <c r="AO179">
        <f>MONTH(FH[[#This Row],[Fecha]])</f>
        <v>9</v>
      </c>
      <c r="AP179">
        <f>WEEKNUM(FH[[#This Row],[Fecha]],2)</f>
        <v>35</v>
      </c>
      <c r="AQ179" s="25">
        <v>43709</v>
      </c>
      <c r="AR179" t="s">
        <v>132</v>
      </c>
      <c r="AS179" t="s">
        <v>78</v>
      </c>
      <c r="AT179" t="s">
        <v>129</v>
      </c>
      <c r="AU179">
        <v>16</v>
      </c>
      <c r="AV179">
        <v>6424.76</v>
      </c>
    </row>
    <row r="180" spans="13:48" ht="15.75" x14ac:dyDescent="0.25">
      <c r="M180">
        <f>YEAR(RecoleccionHuevo[[#This Row],[Fecha]])</f>
        <v>2018</v>
      </c>
      <c r="N180">
        <f>MONTH(RecoleccionHuevo[[#This Row],[Fecha]])</f>
        <v>3</v>
      </c>
      <c r="O180">
        <f>WEEKNUM(RecoleccionHuevo[[#This Row],[Fecha]],2)</f>
        <v>9</v>
      </c>
      <c r="P180" s="25">
        <v>43160</v>
      </c>
      <c r="Q180" t="s">
        <v>28</v>
      </c>
      <c r="R180" s="7">
        <v>277200</v>
      </c>
      <c r="S180" s="7">
        <v>17487.400000000001</v>
      </c>
      <c r="T180" s="7">
        <v>770</v>
      </c>
      <c r="AN180">
        <f>YEAR(FH[[#This Row],[Fecha]])</f>
        <v>2019</v>
      </c>
      <c r="AO180">
        <f>MONTH(FH[[#This Row],[Fecha]])</f>
        <v>10</v>
      </c>
      <c r="AP180">
        <f>WEEKNUM(FH[[#This Row],[Fecha]],2)</f>
        <v>40</v>
      </c>
      <c r="AQ180" s="25">
        <v>43739</v>
      </c>
      <c r="AR180" t="s">
        <v>132</v>
      </c>
      <c r="AS180" t="s">
        <v>78</v>
      </c>
      <c r="AT180" t="s">
        <v>129</v>
      </c>
      <c r="AU180">
        <v>19</v>
      </c>
      <c r="AV180">
        <v>6100.8899999999994</v>
      </c>
    </row>
    <row r="181" spans="13:48" ht="15.75" x14ac:dyDescent="0.25">
      <c r="M181">
        <f>YEAR(RecoleccionHuevo[[#This Row],[Fecha]])</f>
        <v>2018</v>
      </c>
      <c r="N181">
        <f>MONTH(RecoleccionHuevo[[#This Row],[Fecha]])</f>
        <v>4</v>
      </c>
      <c r="O181">
        <f>WEEKNUM(RecoleccionHuevo[[#This Row],[Fecha]],2)</f>
        <v>13</v>
      </c>
      <c r="P181" s="25">
        <v>43191</v>
      </c>
      <c r="Q181" t="s">
        <v>28</v>
      </c>
      <c r="R181" s="7">
        <v>250560</v>
      </c>
      <c r="S181" s="7">
        <v>15740.74</v>
      </c>
      <c r="T181" s="7">
        <v>696</v>
      </c>
      <c r="AN181">
        <f>YEAR(FH[[#This Row],[Fecha]])</f>
        <v>2019</v>
      </c>
      <c r="AO181">
        <f>MONTH(FH[[#This Row],[Fecha]])</f>
        <v>11</v>
      </c>
      <c r="AP181">
        <f>WEEKNUM(FH[[#This Row],[Fecha]],2)</f>
        <v>44</v>
      </c>
      <c r="AQ181" s="25">
        <v>43770</v>
      </c>
      <c r="AR181" t="s">
        <v>132</v>
      </c>
      <c r="AS181" t="s">
        <v>78</v>
      </c>
      <c r="AT181" t="s">
        <v>129</v>
      </c>
      <c r="AU181">
        <v>15</v>
      </c>
      <c r="AV181">
        <v>3818.53</v>
      </c>
    </row>
    <row r="182" spans="13:48" ht="15.75" x14ac:dyDescent="0.25">
      <c r="M182">
        <f>YEAR(RecoleccionHuevo[[#This Row],[Fecha]])</f>
        <v>2018</v>
      </c>
      <c r="N182">
        <f>MONTH(RecoleccionHuevo[[#This Row],[Fecha]])</f>
        <v>6</v>
      </c>
      <c r="O182">
        <f>WEEKNUM(RecoleccionHuevo[[#This Row],[Fecha]],2)</f>
        <v>22</v>
      </c>
      <c r="P182" s="25">
        <v>43252</v>
      </c>
      <c r="Q182" t="s">
        <v>28</v>
      </c>
      <c r="R182" s="7">
        <v>45000</v>
      </c>
      <c r="S182" s="7">
        <v>2046.1800000000003</v>
      </c>
      <c r="T182" s="7">
        <v>125</v>
      </c>
      <c r="AN182">
        <f>YEAR(FH[[#This Row],[Fecha]])</f>
        <v>2019</v>
      </c>
      <c r="AO182">
        <f>MONTH(FH[[#This Row],[Fecha]])</f>
        <v>12</v>
      </c>
      <c r="AP182">
        <f>WEEKNUM(FH[[#This Row],[Fecha]],2)</f>
        <v>48</v>
      </c>
      <c r="AQ182" s="25">
        <v>43800</v>
      </c>
      <c r="AR182" t="s">
        <v>132</v>
      </c>
      <c r="AS182" t="s">
        <v>78</v>
      </c>
      <c r="AT182" t="s">
        <v>129</v>
      </c>
      <c r="AU182">
        <v>16</v>
      </c>
      <c r="AV182">
        <v>1976.1</v>
      </c>
    </row>
    <row r="183" spans="13:48" ht="15.75" x14ac:dyDescent="0.25">
      <c r="M183">
        <f>YEAR(RecoleccionHuevo[[#This Row],[Fecha]])</f>
        <v>2018</v>
      </c>
      <c r="N183">
        <f>MONTH(RecoleccionHuevo[[#This Row],[Fecha]])</f>
        <v>7</v>
      </c>
      <c r="O183">
        <f>WEEKNUM(RecoleccionHuevo[[#This Row],[Fecha]],2)</f>
        <v>26</v>
      </c>
      <c r="P183" s="25">
        <v>43282</v>
      </c>
      <c r="Q183" t="s">
        <v>28</v>
      </c>
      <c r="R183" s="7">
        <v>388440</v>
      </c>
      <c r="S183" s="7">
        <v>20700.7</v>
      </c>
      <c r="T183" s="7">
        <v>1079</v>
      </c>
      <c r="AN183">
        <f>YEAR(FH[[#This Row],[Fecha]])</f>
        <v>2020</v>
      </c>
      <c r="AO183">
        <f>MONTH(FH[[#This Row],[Fecha]])</f>
        <v>1</v>
      </c>
      <c r="AP183">
        <f>WEEKNUM(FH[[#This Row],[Fecha]],2)</f>
        <v>1</v>
      </c>
      <c r="AQ183" s="25">
        <v>43831</v>
      </c>
      <c r="AR183" t="s">
        <v>132</v>
      </c>
      <c r="AS183" t="s">
        <v>78</v>
      </c>
      <c r="AT183" t="s">
        <v>129</v>
      </c>
      <c r="AU183">
        <v>20</v>
      </c>
      <c r="AV183">
        <v>2003.33</v>
      </c>
    </row>
    <row r="184" spans="13:48" ht="15.75" x14ac:dyDescent="0.25">
      <c r="M184">
        <f>YEAR(RecoleccionHuevo[[#This Row],[Fecha]])</f>
        <v>2018</v>
      </c>
      <c r="N184">
        <f>MONTH(RecoleccionHuevo[[#This Row],[Fecha]])</f>
        <v>8</v>
      </c>
      <c r="O184">
        <f>WEEKNUM(RecoleccionHuevo[[#This Row],[Fecha]],2)</f>
        <v>31</v>
      </c>
      <c r="P184" s="25">
        <v>43313</v>
      </c>
      <c r="Q184" t="s">
        <v>28</v>
      </c>
      <c r="R184" s="7">
        <v>473040</v>
      </c>
      <c r="S184" s="7">
        <v>27376.430000000004</v>
      </c>
      <c r="T184" s="7">
        <v>1314</v>
      </c>
      <c r="AN184">
        <f>YEAR(FH[[#This Row],[Fecha]])</f>
        <v>2020</v>
      </c>
      <c r="AO184">
        <f>MONTH(FH[[#This Row],[Fecha]])</f>
        <v>2</v>
      </c>
      <c r="AP184">
        <f>WEEKNUM(FH[[#This Row],[Fecha]],2)</f>
        <v>5</v>
      </c>
      <c r="AQ184" s="25">
        <v>43862</v>
      </c>
      <c r="AR184" t="s">
        <v>132</v>
      </c>
      <c r="AS184" t="s">
        <v>78</v>
      </c>
      <c r="AT184" t="s">
        <v>129</v>
      </c>
      <c r="AU184">
        <v>4</v>
      </c>
      <c r="AV184">
        <v>475.3</v>
      </c>
    </row>
    <row r="185" spans="13:48" ht="15.75" x14ac:dyDescent="0.25">
      <c r="M185">
        <f>YEAR(RecoleccionHuevo[[#This Row],[Fecha]])</f>
        <v>2018</v>
      </c>
      <c r="N185">
        <f>MONTH(RecoleccionHuevo[[#This Row],[Fecha]])</f>
        <v>9</v>
      </c>
      <c r="O185">
        <f>WEEKNUM(RecoleccionHuevo[[#This Row],[Fecha]],2)</f>
        <v>35</v>
      </c>
      <c r="P185" s="25">
        <v>43344</v>
      </c>
      <c r="Q185" t="s">
        <v>28</v>
      </c>
      <c r="R185" s="7">
        <v>442440</v>
      </c>
      <c r="S185" s="7">
        <v>26681.629999999997</v>
      </c>
      <c r="T185" s="7">
        <v>1229</v>
      </c>
      <c r="AN185">
        <f>YEAR(FH[[#This Row],[Fecha]])</f>
        <v>2020</v>
      </c>
      <c r="AO185">
        <f>MONTH(FH[[#This Row],[Fecha]])</f>
        <v>3</v>
      </c>
      <c r="AP185">
        <f>WEEKNUM(FH[[#This Row],[Fecha]],2)</f>
        <v>9</v>
      </c>
      <c r="AQ185" s="25">
        <v>43891</v>
      </c>
      <c r="AR185" t="s">
        <v>132</v>
      </c>
      <c r="AS185" t="s">
        <v>78</v>
      </c>
      <c r="AT185" t="s">
        <v>129</v>
      </c>
      <c r="AU185">
        <v>6</v>
      </c>
      <c r="AV185">
        <v>676</v>
      </c>
    </row>
    <row r="186" spans="13:48" ht="15.75" x14ac:dyDescent="0.25">
      <c r="M186">
        <f>YEAR(RecoleccionHuevo[[#This Row],[Fecha]])</f>
        <v>2018</v>
      </c>
      <c r="N186">
        <f>MONTH(RecoleccionHuevo[[#This Row],[Fecha]])</f>
        <v>10</v>
      </c>
      <c r="O186">
        <f>WEEKNUM(RecoleccionHuevo[[#This Row],[Fecha]],2)</f>
        <v>40</v>
      </c>
      <c r="P186" s="25">
        <v>43374</v>
      </c>
      <c r="Q186" t="s">
        <v>28</v>
      </c>
      <c r="R186" s="7">
        <v>423000</v>
      </c>
      <c r="S186" s="7">
        <v>26018.899999999998</v>
      </c>
      <c r="T186" s="7">
        <v>1175</v>
      </c>
      <c r="AN186">
        <f>YEAR(FH[[#This Row],[Fecha]])</f>
        <v>2020</v>
      </c>
      <c r="AO186">
        <f>MONTH(FH[[#This Row],[Fecha]])</f>
        <v>4</v>
      </c>
      <c r="AP186">
        <f>WEEKNUM(FH[[#This Row],[Fecha]],2)</f>
        <v>14</v>
      </c>
      <c r="AQ186" s="25">
        <v>43922</v>
      </c>
      <c r="AR186" t="s">
        <v>132</v>
      </c>
      <c r="AS186" t="s">
        <v>72</v>
      </c>
      <c r="AT186" t="s">
        <v>129</v>
      </c>
      <c r="AU186">
        <v>27</v>
      </c>
      <c r="AV186">
        <v>1046.72</v>
      </c>
    </row>
    <row r="187" spans="13:48" ht="15.75" x14ac:dyDescent="0.25">
      <c r="M187">
        <f>YEAR(RecoleccionHuevo[[#This Row],[Fecha]])</f>
        <v>2018</v>
      </c>
      <c r="N187">
        <f>MONTH(RecoleccionHuevo[[#This Row],[Fecha]])</f>
        <v>11</v>
      </c>
      <c r="O187">
        <f>WEEKNUM(RecoleccionHuevo[[#This Row],[Fecha]],2)</f>
        <v>44</v>
      </c>
      <c r="P187" s="25">
        <v>43405</v>
      </c>
      <c r="Q187" t="s">
        <v>28</v>
      </c>
      <c r="R187" s="7">
        <v>483480</v>
      </c>
      <c r="S187" s="7">
        <v>29762.560000000001</v>
      </c>
      <c r="T187" s="7">
        <v>1343</v>
      </c>
      <c r="AN187">
        <f>YEAR(FH[[#This Row],[Fecha]])</f>
        <v>2020</v>
      </c>
      <c r="AO187">
        <f>MONTH(FH[[#This Row],[Fecha]])</f>
        <v>5</v>
      </c>
      <c r="AP187">
        <f>WEEKNUM(FH[[#This Row],[Fecha]],2)</f>
        <v>18</v>
      </c>
      <c r="AQ187" s="25">
        <v>43952</v>
      </c>
      <c r="AR187" t="s">
        <v>132</v>
      </c>
      <c r="AS187" t="s">
        <v>72</v>
      </c>
      <c r="AT187" t="s">
        <v>129</v>
      </c>
      <c r="AU187">
        <v>27</v>
      </c>
      <c r="AV187">
        <v>1177.56</v>
      </c>
    </row>
    <row r="188" spans="13:48" ht="15.75" x14ac:dyDescent="0.25">
      <c r="M188">
        <f>YEAR(RecoleccionHuevo[[#This Row],[Fecha]])</f>
        <v>2018</v>
      </c>
      <c r="N188">
        <f>MONTH(RecoleccionHuevo[[#This Row],[Fecha]])</f>
        <v>12</v>
      </c>
      <c r="O188">
        <f>WEEKNUM(RecoleccionHuevo[[#This Row],[Fecha]],2)</f>
        <v>48</v>
      </c>
      <c r="P188" s="25">
        <v>43435</v>
      </c>
      <c r="Q188" t="s">
        <v>28</v>
      </c>
      <c r="R188" s="7">
        <v>439920</v>
      </c>
      <c r="S188" s="7">
        <v>27631.249999999996</v>
      </c>
      <c r="T188" s="7">
        <v>1222</v>
      </c>
      <c r="AN188">
        <f>YEAR(FH[[#This Row],[Fecha]])</f>
        <v>2020</v>
      </c>
      <c r="AO188">
        <f>MONTH(FH[[#This Row],[Fecha]])</f>
        <v>6</v>
      </c>
      <c r="AP188">
        <f>WEEKNUM(FH[[#This Row],[Fecha]],2)</f>
        <v>23</v>
      </c>
      <c r="AQ188" s="25">
        <v>43983</v>
      </c>
      <c r="AR188" t="s">
        <v>132</v>
      </c>
      <c r="AS188" t="s">
        <v>72</v>
      </c>
      <c r="AT188" t="s">
        <v>129</v>
      </c>
      <c r="AU188">
        <v>21</v>
      </c>
      <c r="AV188">
        <v>4746.6900000000005</v>
      </c>
    </row>
    <row r="189" spans="13:48" ht="15.75" x14ac:dyDescent="0.25">
      <c r="M189">
        <f>YEAR(RecoleccionHuevo[[#This Row],[Fecha]])</f>
        <v>2018</v>
      </c>
      <c r="N189">
        <f>MONTH(RecoleccionHuevo[[#This Row],[Fecha]])</f>
        <v>1</v>
      </c>
      <c r="O189">
        <f>WEEKNUM(RecoleccionHuevo[[#This Row],[Fecha]],2)</f>
        <v>1</v>
      </c>
      <c r="P189" s="25">
        <v>43101</v>
      </c>
      <c r="Q189" t="s">
        <v>30</v>
      </c>
      <c r="R189" s="7">
        <v>377280</v>
      </c>
      <c r="S189" s="7">
        <v>25714.21</v>
      </c>
      <c r="T189" s="7">
        <v>1048</v>
      </c>
      <c r="AN189">
        <f>YEAR(FH[[#This Row],[Fecha]])</f>
        <v>2020</v>
      </c>
      <c r="AO189">
        <f>MONTH(FH[[#This Row],[Fecha]])</f>
        <v>7</v>
      </c>
      <c r="AP189">
        <f>WEEKNUM(FH[[#This Row],[Fecha]],2)</f>
        <v>27</v>
      </c>
      <c r="AQ189" s="25">
        <v>44013</v>
      </c>
      <c r="AR189" t="s">
        <v>132</v>
      </c>
      <c r="AS189" t="s">
        <v>72</v>
      </c>
      <c r="AT189" t="s">
        <v>129</v>
      </c>
      <c r="AU189">
        <v>9</v>
      </c>
      <c r="AV189">
        <v>2064.86</v>
      </c>
    </row>
    <row r="190" spans="13:48" ht="15.75" x14ac:dyDescent="0.25">
      <c r="M190">
        <f>YEAR(RecoleccionHuevo[[#This Row],[Fecha]])</f>
        <v>2018</v>
      </c>
      <c r="N190">
        <f>MONTH(RecoleccionHuevo[[#This Row],[Fecha]])</f>
        <v>2</v>
      </c>
      <c r="O190">
        <f>WEEKNUM(RecoleccionHuevo[[#This Row],[Fecha]],2)</f>
        <v>5</v>
      </c>
      <c r="P190" s="25">
        <v>43132</v>
      </c>
      <c r="Q190" t="s">
        <v>30</v>
      </c>
      <c r="R190" s="7">
        <v>323280</v>
      </c>
      <c r="S190" s="7">
        <v>22703.38</v>
      </c>
      <c r="T190" s="7">
        <v>896</v>
      </c>
      <c r="AN190">
        <f>YEAR(FH[[#This Row],[Fecha]])</f>
        <v>2020</v>
      </c>
      <c r="AO190">
        <f>MONTH(FH[[#This Row],[Fecha]])</f>
        <v>8</v>
      </c>
      <c r="AP190">
        <f>WEEKNUM(FH[[#This Row],[Fecha]],2)</f>
        <v>31</v>
      </c>
      <c r="AQ190" s="25">
        <v>44044</v>
      </c>
      <c r="AR190" t="s">
        <v>132</v>
      </c>
      <c r="AS190" t="s">
        <v>72</v>
      </c>
      <c r="AT190" t="s">
        <v>129</v>
      </c>
      <c r="AU190">
        <v>9</v>
      </c>
      <c r="AV190">
        <v>2064.86</v>
      </c>
    </row>
    <row r="191" spans="13:48" ht="15.75" x14ac:dyDescent="0.25">
      <c r="M191">
        <f>YEAR(RecoleccionHuevo[[#This Row],[Fecha]])</f>
        <v>2018</v>
      </c>
      <c r="N191">
        <f>MONTH(RecoleccionHuevo[[#This Row],[Fecha]])</f>
        <v>3</v>
      </c>
      <c r="O191">
        <f>WEEKNUM(RecoleccionHuevo[[#This Row],[Fecha]],2)</f>
        <v>9</v>
      </c>
      <c r="P191" s="25">
        <v>43160</v>
      </c>
      <c r="Q191" t="s">
        <v>30</v>
      </c>
      <c r="R191" s="7">
        <v>336960</v>
      </c>
      <c r="S191" s="7">
        <v>21139.170000000002</v>
      </c>
      <c r="T191" s="7">
        <v>936</v>
      </c>
      <c r="AN191">
        <f>YEAR(FH[[#This Row],[Fecha]])</f>
        <v>2020</v>
      </c>
      <c r="AO191">
        <f>MONTH(FH[[#This Row],[Fecha]])</f>
        <v>9</v>
      </c>
      <c r="AP191">
        <f>WEEKNUM(FH[[#This Row],[Fecha]],2)</f>
        <v>36</v>
      </c>
      <c r="AQ191" s="25">
        <v>44075</v>
      </c>
      <c r="AR191" t="s">
        <v>132</v>
      </c>
      <c r="AS191" t="s">
        <v>72</v>
      </c>
      <c r="AT191" t="s">
        <v>129</v>
      </c>
      <c r="AU191">
        <v>40</v>
      </c>
      <c r="AV191">
        <v>6174.78</v>
      </c>
    </row>
    <row r="192" spans="13:48" ht="15.75" x14ac:dyDescent="0.25">
      <c r="M192">
        <f>YEAR(RecoleccionHuevo[[#This Row],[Fecha]])</f>
        <v>2018</v>
      </c>
      <c r="N192">
        <f>MONTH(RecoleccionHuevo[[#This Row],[Fecha]])</f>
        <v>4</v>
      </c>
      <c r="O192">
        <f>WEEKNUM(RecoleccionHuevo[[#This Row],[Fecha]],2)</f>
        <v>13</v>
      </c>
      <c r="P192" s="25">
        <v>43191</v>
      </c>
      <c r="Q192" t="s">
        <v>30</v>
      </c>
      <c r="R192" s="7">
        <v>326520</v>
      </c>
      <c r="S192" s="7">
        <v>20310.239999999998</v>
      </c>
      <c r="T192" s="7">
        <v>907</v>
      </c>
      <c r="AN192">
        <f>YEAR(FH[[#This Row],[Fecha]])</f>
        <v>2020</v>
      </c>
      <c r="AO192">
        <f>MONTH(FH[[#This Row],[Fecha]])</f>
        <v>10</v>
      </c>
      <c r="AP192">
        <f>WEEKNUM(FH[[#This Row],[Fecha]],2)</f>
        <v>40</v>
      </c>
      <c r="AQ192" s="25">
        <v>44105</v>
      </c>
      <c r="AR192" t="s">
        <v>132</v>
      </c>
      <c r="AS192" t="s">
        <v>72</v>
      </c>
      <c r="AT192" t="s">
        <v>129</v>
      </c>
      <c r="AU192">
        <v>38</v>
      </c>
      <c r="AV192">
        <v>4683.66</v>
      </c>
    </row>
    <row r="193" spans="13:48" ht="15.75" x14ac:dyDescent="0.25">
      <c r="M193">
        <f>YEAR(RecoleccionHuevo[[#This Row],[Fecha]])</f>
        <v>2018</v>
      </c>
      <c r="N193">
        <f>MONTH(RecoleccionHuevo[[#This Row],[Fecha]])</f>
        <v>5</v>
      </c>
      <c r="O193">
        <f>WEEKNUM(RecoleccionHuevo[[#This Row],[Fecha]],2)</f>
        <v>18</v>
      </c>
      <c r="P193" s="25">
        <v>43221</v>
      </c>
      <c r="Q193" t="s">
        <v>30</v>
      </c>
      <c r="R193" s="7">
        <v>347400</v>
      </c>
      <c r="S193" s="7">
        <v>23892.820000000003</v>
      </c>
      <c r="T193" s="7">
        <v>963</v>
      </c>
      <c r="AN193">
        <f>YEAR(FH[[#This Row],[Fecha]])</f>
        <v>2020</v>
      </c>
      <c r="AO193">
        <f>MONTH(FH[[#This Row],[Fecha]])</f>
        <v>11</v>
      </c>
      <c r="AP193">
        <f>WEEKNUM(FH[[#This Row],[Fecha]],2)</f>
        <v>44</v>
      </c>
      <c r="AQ193" s="25">
        <v>44136</v>
      </c>
      <c r="AR193" t="s">
        <v>132</v>
      </c>
      <c r="AS193" t="s">
        <v>72</v>
      </c>
      <c r="AT193" t="s">
        <v>129</v>
      </c>
      <c r="AU193">
        <v>43</v>
      </c>
      <c r="AV193">
        <v>5299.93</v>
      </c>
    </row>
    <row r="194" spans="13:48" ht="15.75" x14ac:dyDescent="0.25">
      <c r="M194">
        <f>YEAR(RecoleccionHuevo[[#This Row],[Fecha]])</f>
        <v>2018</v>
      </c>
      <c r="N194">
        <f>MONTH(RecoleccionHuevo[[#This Row],[Fecha]])</f>
        <v>6</v>
      </c>
      <c r="O194">
        <f>WEEKNUM(RecoleccionHuevo[[#This Row],[Fecha]],2)</f>
        <v>22</v>
      </c>
      <c r="P194" s="25">
        <v>43252</v>
      </c>
      <c r="Q194" t="s">
        <v>30</v>
      </c>
      <c r="R194" s="7">
        <v>304560</v>
      </c>
      <c r="S194" s="7">
        <v>19963.650000000001</v>
      </c>
      <c r="T194" s="7">
        <v>846</v>
      </c>
      <c r="AN194">
        <f>YEAR(FH[[#This Row],[Fecha]])</f>
        <v>2020</v>
      </c>
      <c r="AO194">
        <f>MONTH(FH[[#This Row],[Fecha]])</f>
        <v>12</v>
      </c>
      <c r="AP194">
        <f>WEEKNUM(FH[[#This Row],[Fecha]],2)</f>
        <v>49</v>
      </c>
      <c r="AQ194" s="25">
        <v>44166</v>
      </c>
      <c r="AR194" t="s">
        <v>132</v>
      </c>
      <c r="AS194" t="s">
        <v>72</v>
      </c>
      <c r="AT194" t="s">
        <v>129</v>
      </c>
      <c r="AU194">
        <v>50</v>
      </c>
      <c r="AV194">
        <v>9344.3599999999988</v>
      </c>
    </row>
    <row r="195" spans="13:48" ht="15.75" x14ac:dyDescent="0.25">
      <c r="M195">
        <f>YEAR(RecoleccionHuevo[[#This Row],[Fecha]])</f>
        <v>2018</v>
      </c>
      <c r="N195">
        <f>MONTH(RecoleccionHuevo[[#This Row],[Fecha]])</f>
        <v>7</v>
      </c>
      <c r="O195">
        <f>WEEKNUM(RecoleccionHuevo[[#This Row],[Fecha]],2)</f>
        <v>26</v>
      </c>
      <c r="P195" s="25">
        <v>43282</v>
      </c>
      <c r="Q195" t="s">
        <v>30</v>
      </c>
      <c r="R195" s="7">
        <v>296280</v>
      </c>
      <c r="S195" s="7">
        <v>19222.789999999994</v>
      </c>
      <c r="T195" s="7">
        <v>823</v>
      </c>
      <c r="AN195">
        <f>YEAR(FH[[#This Row],[Fecha]])</f>
        <v>2020</v>
      </c>
      <c r="AO195">
        <f>MONTH(FH[[#This Row],[Fecha]])</f>
        <v>4</v>
      </c>
      <c r="AP195">
        <f>WEEKNUM(FH[[#This Row],[Fecha]],2)</f>
        <v>14</v>
      </c>
      <c r="AQ195" s="25">
        <v>43922</v>
      </c>
      <c r="AR195" t="s">
        <v>132</v>
      </c>
      <c r="AS195" t="s">
        <v>73</v>
      </c>
      <c r="AT195" t="s">
        <v>129</v>
      </c>
      <c r="AU195">
        <v>36</v>
      </c>
      <c r="AV195">
        <v>1482.85</v>
      </c>
    </row>
    <row r="196" spans="13:48" ht="15.75" x14ac:dyDescent="0.25">
      <c r="M196">
        <f>YEAR(RecoleccionHuevo[[#This Row],[Fecha]])</f>
        <v>2018</v>
      </c>
      <c r="N196">
        <f>MONTH(RecoleccionHuevo[[#This Row],[Fecha]])</f>
        <v>8</v>
      </c>
      <c r="O196">
        <f>WEEKNUM(RecoleccionHuevo[[#This Row],[Fecha]],2)</f>
        <v>31</v>
      </c>
      <c r="P196" s="25">
        <v>43313</v>
      </c>
      <c r="Q196" t="s">
        <v>30</v>
      </c>
      <c r="R196" s="7">
        <v>300600</v>
      </c>
      <c r="S196" s="7">
        <v>19588.899999999998</v>
      </c>
      <c r="T196" s="7">
        <v>835</v>
      </c>
      <c r="AN196">
        <f>YEAR(FH[[#This Row],[Fecha]])</f>
        <v>2020</v>
      </c>
      <c r="AO196">
        <f>MONTH(FH[[#This Row],[Fecha]])</f>
        <v>5</v>
      </c>
      <c r="AP196">
        <f>WEEKNUM(FH[[#This Row],[Fecha]],2)</f>
        <v>18</v>
      </c>
      <c r="AQ196" s="25">
        <v>43952</v>
      </c>
      <c r="AR196" t="s">
        <v>132</v>
      </c>
      <c r="AS196" t="s">
        <v>73</v>
      </c>
      <c r="AT196" t="s">
        <v>129</v>
      </c>
      <c r="AU196">
        <v>24</v>
      </c>
      <c r="AV196">
        <v>1046.72</v>
      </c>
    </row>
    <row r="197" spans="13:48" ht="15.75" x14ac:dyDescent="0.25">
      <c r="M197">
        <f>YEAR(RecoleccionHuevo[[#This Row],[Fecha]])</f>
        <v>2018</v>
      </c>
      <c r="N197">
        <f>MONTH(RecoleccionHuevo[[#This Row],[Fecha]])</f>
        <v>9</v>
      </c>
      <c r="O197">
        <f>WEEKNUM(RecoleccionHuevo[[#This Row],[Fecha]],2)</f>
        <v>35</v>
      </c>
      <c r="P197" s="25">
        <v>43344</v>
      </c>
      <c r="Q197" t="s">
        <v>30</v>
      </c>
      <c r="R197" s="7">
        <v>113040</v>
      </c>
      <c r="S197" s="7">
        <v>7456.3000000000011</v>
      </c>
      <c r="T197" s="7">
        <v>314</v>
      </c>
      <c r="AN197">
        <f>YEAR(FH[[#This Row],[Fecha]])</f>
        <v>2020</v>
      </c>
      <c r="AO197">
        <f>MONTH(FH[[#This Row],[Fecha]])</f>
        <v>6</v>
      </c>
      <c r="AP197">
        <f>WEEKNUM(FH[[#This Row],[Fecha]],2)</f>
        <v>23</v>
      </c>
      <c r="AQ197" s="25">
        <v>43983</v>
      </c>
      <c r="AR197" t="s">
        <v>132</v>
      </c>
      <c r="AS197" t="s">
        <v>73</v>
      </c>
      <c r="AT197" t="s">
        <v>129</v>
      </c>
      <c r="AU197">
        <v>24</v>
      </c>
      <c r="AV197">
        <v>5424.9800000000005</v>
      </c>
    </row>
    <row r="198" spans="13:48" ht="15.75" x14ac:dyDescent="0.25">
      <c r="M198">
        <f>YEAR(RecoleccionHuevo[[#This Row],[Fecha]])</f>
        <v>2018</v>
      </c>
      <c r="N198">
        <f>MONTH(RecoleccionHuevo[[#This Row],[Fecha]])</f>
        <v>10</v>
      </c>
      <c r="O198">
        <f>WEEKNUM(RecoleccionHuevo[[#This Row],[Fecha]],2)</f>
        <v>40</v>
      </c>
      <c r="P198" s="25">
        <v>43374</v>
      </c>
      <c r="Q198" t="s">
        <v>30</v>
      </c>
      <c r="R198" s="7">
        <v>37800</v>
      </c>
      <c r="S198" s="7">
        <v>1756.81</v>
      </c>
      <c r="T198" s="7">
        <v>105</v>
      </c>
      <c r="AN198">
        <f>YEAR(FH[[#This Row],[Fecha]])</f>
        <v>2020</v>
      </c>
      <c r="AO198">
        <f>MONTH(FH[[#This Row],[Fecha]])</f>
        <v>7</v>
      </c>
      <c r="AP198">
        <f>WEEKNUM(FH[[#This Row],[Fecha]],2)</f>
        <v>27</v>
      </c>
      <c r="AQ198" s="25">
        <v>44013</v>
      </c>
      <c r="AR198" t="s">
        <v>132</v>
      </c>
      <c r="AS198" t="s">
        <v>73</v>
      </c>
      <c r="AT198" t="s">
        <v>129</v>
      </c>
      <c r="AU198">
        <v>27</v>
      </c>
      <c r="AV198">
        <v>6194.5800000000008</v>
      </c>
    </row>
    <row r="199" spans="13:48" ht="15.75" x14ac:dyDescent="0.25">
      <c r="M199">
        <f>YEAR(RecoleccionHuevo[[#This Row],[Fecha]])</f>
        <v>2018</v>
      </c>
      <c r="N199">
        <f>MONTH(RecoleccionHuevo[[#This Row],[Fecha]])</f>
        <v>11</v>
      </c>
      <c r="O199">
        <f>WEEKNUM(RecoleccionHuevo[[#This Row],[Fecha]],2)</f>
        <v>44</v>
      </c>
      <c r="P199" s="25">
        <v>43405</v>
      </c>
      <c r="Q199" t="s">
        <v>30</v>
      </c>
      <c r="R199" s="7">
        <v>378720</v>
      </c>
      <c r="S199" s="7">
        <v>20814.560000000001</v>
      </c>
      <c r="T199" s="7">
        <v>1071</v>
      </c>
      <c r="AN199">
        <f>YEAR(FH[[#This Row],[Fecha]])</f>
        <v>2020</v>
      </c>
      <c r="AO199">
        <f>MONTH(FH[[#This Row],[Fecha]])</f>
        <v>8</v>
      </c>
      <c r="AP199">
        <f>WEEKNUM(FH[[#This Row],[Fecha]],2)</f>
        <v>31</v>
      </c>
      <c r="AQ199" s="25">
        <v>44044</v>
      </c>
      <c r="AR199" t="s">
        <v>132</v>
      </c>
      <c r="AS199" t="s">
        <v>73</v>
      </c>
      <c r="AT199" t="s">
        <v>129</v>
      </c>
      <c r="AU199">
        <v>30</v>
      </c>
      <c r="AV199">
        <v>6894.26</v>
      </c>
    </row>
    <row r="200" spans="13:48" ht="15.75" x14ac:dyDescent="0.25">
      <c r="M200">
        <f>YEAR(RecoleccionHuevo[[#This Row],[Fecha]])</f>
        <v>2018</v>
      </c>
      <c r="N200">
        <f>MONTH(RecoleccionHuevo[[#This Row],[Fecha]])</f>
        <v>12</v>
      </c>
      <c r="O200">
        <f>WEEKNUM(RecoleccionHuevo[[#This Row],[Fecha]],2)</f>
        <v>48</v>
      </c>
      <c r="P200" s="25">
        <v>43435</v>
      </c>
      <c r="Q200" t="s">
        <v>30</v>
      </c>
      <c r="R200" s="7">
        <v>438480</v>
      </c>
      <c r="S200" s="7">
        <v>25892.539999999997</v>
      </c>
      <c r="T200" s="7">
        <v>1218</v>
      </c>
      <c r="AN200">
        <f>YEAR(FH[[#This Row],[Fecha]])</f>
        <v>2020</v>
      </c>
      <c r="AO200">
        <f>MONTH(FH[[#This Row],[Fecha]])</f>
        <v>9</v>
      </c>
      <c r="AP200">
        <f>WEEKNUM(FH[[#This Row],[Fecha]],2)</f>
        <v>36</v>
      </c>
      <c r="AQ200" s="25">
        <v>44075</v>
      </c>
      <c r="AR200" t="s">
        <v>132</v>
      </c>
      <c r="AS200" t="s">
        <v>73</v>
      </c>
      <c r="AT200" t="s">
        <v>129</v>
      </c>
      <c r="AU200">
        <v>34</v>
      </c>
      <c r="AV200">
        <v>4760.1500000000005</v>
      </c>
    </row>
    <row r="201" spans="13:48" ht="15.75" x14ac:dyDescent="0.25">
      <c r="M201">
        <f>YEAR(RecoleccionHuevo[[#This Row],[Fecha]])</f>
        <v>2018</v>
      </c>
      <c r="N201">
        <f>MONTH(RecoleccionHuevo[[#This Row],[Fecha]])</f>
        <v>1</v>
      </c>
      <c r="O201">
        <f>WEEKNUM(RecoleccionHuevo[[#This Row],[Fecha]],2)</f>
        <v>1</v>
      </c>
      <c r="P201" s="25">
        <v>43101</v>
      </c>
      <c r="Q201" t="s">
        <v>31</v>
      </c>
      <c r="R201" s="7">
        <v>394920</v>
      </c>
      <c r="S201" s="7">
        <v>25811.309999999987</v>
      </c>
      <c r="T201" s="7">
        <v>1096</v>
      </c>
      <c r="AN201">
        <f>YEAR(FH[[#This Row],[Fecha]])</f>
        <v>2020</v>
      </c>
      <c r="AO201">
        <f>MONTH(FH[[#This Row],[Fecha]])</f>
        <v>10</v>
      </c>
      <c r="AP201">
        <f>WEEKNUM(FH[[#This Row],[Fecha]],2)</f>
        <v>40</v>
      </c>
      <c r="AQ201" s="25">
        <v>44105</v>
      </c>
      <c r="AR201" t="s">
        <v>132</v>
      </c>
      <c r="AS201" t="s">
        <v>73</v>
      </c>
      <c r="AT201" t="s">
        <v>129</v>
      </c>
      <c r="AU201">
        <v>19</v>
      </c>
      <c r="AV201">
        <v>4396.78</v>
      </c>
    </row>
    <row r="202" spans="13:48" ht="15.75" x14ac:dyDescent="0.25">
      <c r="M202">
        <f>YEAR(RecoleccionHuevo[[#This Row],[Fecha]])</f>
        <v>2018</v>
      </c>
      <c r="N202">
        <f>MONTH(RecoleccionHuevo[[#This Row],[Fecha]])</f>
        <v>2</v>
      </c>
      <c r="O202">
        <f>WEEKNUM(RecoleccionHuevo[[#This Row],[Fecha]],2)</f>
        <v>5</v>
      </c>
      <c r="P202" s="25">
        <v>43132</v>
      </c>
      <c r="Q202" t="s">
        <v>31</v>
      </c>
      <c r="R202" s="7">
        <v>332280</v>
      </c>
      <c r="S202" s="7">
        <v>20930.090000000004</v>
      </c>
      <c r="T202" s="7">
        <v>923</v>
      </c>
      <c r="AN202">
        <f>YEAR(FH[[#This Row],[Fecha]])</f>
        <v>2020</v>
      </c>
      <c r="AO202">
        <f>MONTH(FH[[#This Row],[Fecha]])</f>
        <v>11</v>
      </c>
      <c r="AP202">
        <f>WEEKNUM(FH[[#This Row],[Fecha]],2)</f>
        <v>44</v>
      </c>
      <c r="AQ202" s="25">
        <v>44136</v>
      </c>
      <c r="AR202" t="s">
        <v>132</v>
      </c>
      <c r="AS202" t="s">
        <v>73</v>
      </c>
      <c r="AT202" t="s">
        <v>129</v>
      </c>
      <c r="AU202">
        <v>22</v>
      </c>
      <c r="AV202">
        <v>5365.89</v>
      </c>
    </row>
    <row r="203" spans="13:48" ht="15.75" x14ac:dyDescent="0.25">
      <c r="M203">
        <f>YEAR(RecoleccionHuevo[[#This Row],[Fecha]])</f>
        <v>2018</v>
      </c>
      <c r="N203">
        <f>MONTH(RecoleccionHuevo[[#This Row],[Fecha]])</f>
        <v>3</v>
      </c>
      <c r="O203">
        <f>WEEKNUM(RecoleccionHuevo[[#This Row],[Fecha]],2)</f>
        <v>9</v>
      </c>
      <c r="P203" s="25">
        <v>43160</v>
      </c>
      <c r="Q203" t="s">
        <v>31</v>
      </c>
      <c r="R203" s="7">
        <v>354960</v>
      </c>
      <c r="S203" s="7">
        <v>22634.699999999997</v>
      </c>
      <c r="T203" s="7">
        <v>985</v>
      </c>
      <c r="AN203">
        <f>YEAR(FH[[#This Row],[Fecha]])</f>
        <v>2020</v>
      </c>
      <c r="AO203">
        <f>MONTH(FH[[#This Row],[Fecha]])</f>
        <v>12</v>
      </c>
      <c r="AP203">
        <f>WEEKNUM(FH[[#This Row],[Fecha]],2)</f>
        <v>49</v>
      </c>
      <c r="AQ203" s="25">
        <v>44166</v>
      </c>
      <c r="AR203" t="s">
        <v>132</v>
      </c>
      <c r="AS203" t="s">
        <v>73</v>
      </c>
      <c r="AT203" t="s">
        <v>129</v>
      </c>
      <c r="AU203">
        <v>43</v>
      </c>
      <c r="AV203">
        <v>8571.51</v>
      </c>
    </row>
    <row r="204" spans="13:48" ht="15.75" x14ac:dyDescent="0.25">
      <c r="M204">
        <f>YEAR(RecoleccionHuevo[[#This Row],[Fecha]])</f>
        <v>2018</v>
      </c>
      <c r="N204">
        <f>MONTH(RecoleccionHuevo[[#This Row],[Fecha]])</f>
        <v>4</v>
      </c>
      <c r="O204">
        <f>WEEKNUM(RecoleccionHuevo[[#This Row],[Fecha]],2)</f>
        <v>13</v>
      </c>
      <c r="P204" s="25">
        <v>43191</v>
      </c>
      <c r="Q204" t="s">
        <v>31</v>
      </c>
      <c r="R204" s="7">
        <v>266760</v>
      </c>
      <c r="S204" s="7">
        <v>15968.12</v>
      </c>
      <c r="T204" s="7">
        <v>741</v>
      </c>
      <c r="AN204">
        <f>YEAR(FH[[#This Row],[Fecha]])</f>
        <v>2020</v>
      </c>
      <c r="AO204">
        <f>MONTH(FH[[#This Row],[Fecha]])</f>
        <v>4</v>
      </c>
      <c r="AP204">
        <f>WEEKNUM(FH[[#This Row],[Fecha]],2)</f>
        <v>14</v>
      </c>
      <c r="AQ204" s="25">
        <v>43922</v>
      </c>
      <c r="AR204" t="s">
        <v>132</v>
      </c>
      <c r="AS204" t="s">
        <v>75</v>
      </c>
      <c r="AT204" t="s">
        <v>129</v>
      </c>
      <c r="AU204">
        <v>36</v>
      </c>
      <c r="AV204">
        <v>2155.79</v>
      </c>
    </row>
    <row r="205" spans="13:48" ht="15.75" x14ac:dyDescent="0.25">
      <c r="M205">
        <f>YEAR(RecoleccionHuevo[[#This Row],[Fecha]])</f>
        <v>2018</v>
      </c>
      <c r="N205">
        <f>MONTH(RecoleccionHuevo[[#This Row],[Fecha]])</f>
        <v>5</v>
      </c>
      <c r="O205">
        <f>WEEKNUM(RecoleccionHuevo[[#This Row],[Fecha]],2)</f>
        <v>18</v>
      </c>
      <c r="P205" s="25">
        <v>43221</v>
      </c>
      <c r="Q205" t="s">
        <v>31</v>
      </c>
      <c r="R205" s="7">
        <v>92520</v>
      </c>
      <c r="S205" s="7">
        <v>5715.92</v>
      </c>
      <c r="T205" s="7">
        <v>257</v>
      </c>
      <c r="AN205">
        <f>YEAR(FH[[#This Row],[Fecha]])</f>
        <v>2020</v>
      </c>
      <c r="AO205">
        <f>MONTH(FH[[#This Row],[Fecha]])</f>
        <v>5</v>
      </c>
      <c r="AP205">
        <f>WEEKNUM(FH[[#This Row],[Fecha]],2)</f>
        <v>18</v>
      </c>
      <c r="AQ205" s="25">
        <v>43952</v>
      </c>
      <c r="AR205" t="s">
        <v>132</v>
      </c>
      <c r="AS205" t="s">
        <v>75</v>
      </c>
      <c r="AT205" t="s">
        <v>129</v>
      </c>
      <c r="AU205">
        <v>27</v>
      </c>
      <c r="AV205">
        <v>1177.56</v>
      </c>
    </row>
    <row r="206" spans="13:48" ht="15.75" x14ac:dyDescent="0.25">
      <c r="M206">
        <f>YEAR(RecoleccionHuevo[[#This Row],[Fecha]])</f>
        <v>2018</v>
      </c>
      <c r="N206">
        <f>MONTH(RecoleccionHuevo[[#This Row],[Fecha]])</f>
        <v>6</v>
      </c>
      <c r="O206">
        <f>WEEKNUM(RecoleccionHuevo[[#This Row],[Fecha]],2)</f>
        <v>22</v>
      </c>
      <c r="P206" s="25">
        <v>43252</v>
      </c>
      <c r="Q206" t="s">
        <v>31</v>
      </c>
      <c r="R206" s="7">
        <v>281880</v>
      </c>
      <c r="S206" s="7">
        <v>17967.28</v>
      </c>
      <c r="T206" s="7">
        <v>783</v>
      </c>
      <c r="AN206">
        <f>YEAR(FH[[#This Row],[Fecha]])</f>
        <v>2020</v>
      </c>
      <c r="AO206">
        <f>MONTH(FH[[#This Row],[Fecha]])</f>
        <v>6</v>
      </c>
      <c r="AP206">
        <f>WEEKNUM(FH[[#This Row],[Fecha]],2)</f>
        <v>23</v>
      </c>
      <c r="AQ206" s="25">
        <v>43983</v>
      </c>
      <c r="AR206" t="s">
        <v>132</v>
      </c>
      <c r="AS206" t="s">
        <v>75</v>
      </c>
      <c r="AT206" t="s">
        <v>129</v>
      </c>
      <c r="AU206">
        <v>33</v>
      </c>
      <c r="AV206">
        <v>7459.18</v>
      </c>
    </row>
    <row r="207" spans="13:48" ht="15.75" x14ac:dyDescent="0.25">
      <c r="M207">
        <f>YEAR(RecoleccionHuevo[[#This Row],[Fecha]])</f>
        <v>2018</v>
      </c>
      <c r="N207">
        <f>MONTH(RecoleccionHuevo[[#This Row],[Fecha]])</f>
        <v>7</v>
      </c>
      <c r="O207">
        <f>WEEKNUM(RecoleccionHuevo[[#This Row],[Fecha]],2)</f>
        <v>26</v>
      </c>
      <c r="P207" s="25">
        <v>43282</v>
      </c>
      <c r="Q207" t="s">
        <v>31</v>
      </c>
      <c r="R207" s="7">
        <v>290520</v>
      </c>
      <c r="S207" s="7">
        <v>18925.230000000003</v>
      </c>
      <c r="T207" s="7">
        <v>807</v>
      </c>
      <c r="AN207">
        <f>YEAR(FH[[#This Row],[Fecha]])</f>
        <v>2020</v>
      </c>
      <c r="AO207">
        <f>MONTH(FH[[#This Row],[Fecha]])</f>
        <v>7</v>
      </c>
      <c r="AP207">
        <f>WEEKNUM(FH[[#This Row],[Fecha]],2)</f>
        <v>27</v>
      </c>
      <c r="AQ207" s="25">
        <v>44013</v>
      </c>
      <c r="AR207" t="s">
        <v>132</v>
      </c>
      <c r="AS207" t="s">
        <v>75</v>
      </c>
      <c r="AT207" t="s">
        <v>129</v>
      </c>
      <c r="AU207">
        <v>30</v>
      </c>
      <c r="AV207">
        <v>6882.8700000000008</v>
      </c>
    </row>
    <row r="208" spans="13:48" ht="15.75" x14ac:dyDescent="0.25">
      <c r="M208">
        <f>YEAR(RecoleccionHuevo[[#This Row],[Fecha]])</f>
        <v>2018</v>
      </c>
      <c r="N208">
        <f>MONTH(RecoleccionHuevo[[#This Row],[Fecha]])</f>
        <v>8</v>
      </c>
      <c r="O208">
        <f>WEEKNUM(RecoleccionHuevo[[#This Row],[Fecha]],2)</f>
        <v>31</v>
      </c>
      <c r="P208" s="25">
        <v>43313</v>
      </c>
      <c r="Q208" t="s">
        <v>31</v>
      </c>
      <c r="R208" s="7">
        <v>315720</v>
      </c>
      <c r="S208" s="7">
        <v>20934.960000000003</v>
      </c>
      <c r="T208" s="7">
        <v>877</v>
      </c>
      <c r="AN208">
        <f>YEAR(FH[[#This Row],[Fecha]])</f>
        <v>2020</v>
      </c>
      <c r="AO208">
        <f>MONTH(FH[[#This Row],[Fecha]])</f>
        <v>8</v>
      </c>
      <c r="AP208">
        <f>WEEKNUM(FH[[#This Row],[Fecha]],2)</f>
        <v>31</v>
      </c>
      <c r="AQ208" s="25">
        <v>44044</v>
      </c>
      <c r="AR208" t="s">
        <v>132</v>
      </c>
      <c r="AS208" t="s">
        <v>75</v>
      </c>
      <c r="AT208" t="s">
        <v>129</v>
      </c>
      <c r="AU208">
        <v>36</v>
      </c>
      <c r="AV208">
        <v>8273.119999999999</v>
      </c>
    </row>
    <row r="209" spans="13:48" ht="15.75" x14ac:dyDescent="0.25">
      <c r="M209">
        <f>YEAR(RecoleccionHuevo[[#This Row],[Fecha]])</f>
        <v>2018</v>
      </c>
      <c r="N209">
        <f>MONTH(RecoleccionHuevo[[#This Row],[Fecha]])</f>
        <v>9</v>
      </c>
      <c r="O209">
        <f>WEEKNUM(RecoleccionHuevo[[#This Row],[Fecha]],2)</f>
        <v>35</v>
      </c>
      <c r="P209" s="25">
        <v>43344</v>
      </c>
      <c r="Q209" t="s">
        <v>31</v>
      </c>
      <c r="R209" s="7">
        <v>292320</v>
      </c>
      <c r="S209" s="7">
        <v>19356.729999999996</v>
      </c>
      <c r="T209" s="7">
        <v>812</v>
      </c>
      <c r="AN209">
        <f>YEAR(FH[[#This Row],[Fecha]])</f>
        <v>2020</v>
      </c>
      <c r="AO209">
        <f>MONTH(FH[[#This Row],[Fecha]])</f>
        <v>9</v>
      </c>
      <c r="AP209">
        <f>WEEKNUM(FH[[#This Row],[Fecha]],2)</f>
        <v>36</v>
      </c>
      <c r="AQ209" s="25">
        <v>44075</v>
      </c>
      <c r="AR209" t="s">
        <v>132</v>
      </c>
      <c r="AS209" t="s">
        <v>75</v>
      </c>
      <c r="AT209" t="s">
        <v>129</v>
      </c>
      <c r="AU209">
        <v>39</v>
      </c>
      <c r="AV209">
        <v>6152.03</v>
      </c>
    </row>
    <row r="210" spans="13:48" ht="15.75" x14ac:dyDescent="0.25">
      <c r="M210">
        <f>YEAR(RecoleccionHuevo[[#This Row],[Fecha]])</f>
        <v>2018</v>
      </c>
      <c r="N210">
        <f>MONTH(RecoleccionHuevo[[#This Row],[Fecha]])</f>
        <v>10</v>
      </c>
      <c r="O210">
        <f>WEEKNUM(RecoleccionHuevo[[#This Row],[Fecha]],2)</f>
        <v>40</v>
      </c>
      <c r="P210" s="25">
        <v>43374</v>
      </c>
      <c r="Q210" t="s">
        <v>31</v>
      </c>
      <c r="R210" s="7">
        <v>267120</v>
      </c>
      <c r="S210" s="7">
        <v>17532.260000000002</v>
      </c>
      <c r="T210" s="7">
        <v>742</v>
      </c>
      <c r="AN210">
        <f>YEAR(FH[[#This Row],[Fecha]])</f>
        <v>2020</v>
      </c>
      <c r="AO210">
        <f>MONTH(FH[[#This Row],[Fecha]])</f>
        <v>10</v>
      </c>
      <c r="AP210">
        <f>WEEKNUM(FH[[#This Row],[Fecha]],2)</f>
        <v>40</v>
      </c>
      <c r="AQ210" s="25">
        <v>44105</v>
      </c>
      <c r="AR210" t="s">
        <v>132</v>
      </c>
      <c r="AS210" t="s">
        <v>75</v>
      </c>
      <c r="AT210" t="s">
        <v>129</v>
      </c>
      <c r="AU210">
        <v>26</v>
      </c>
      <c r="AV210">
        <v>3204.6099999999997</v>
      </c>
    </row>
    <row r="211" spans="13:48" ht="15.75" x14ac:dyDescent="0.25">
      <c r="M211">
        <f>YEAR(RecoleccionHuevo[[#This Row],[Fecha]])</f>
        <v>2018</v>
      </c>
      <c r="N211">
        <f>MONTH(RecoleccionHuevo[[#This Row],[Fecha]])</f>
        <v>11</v>
      </c>
      <c r="O211">
        <f>WEEKNUM(RecoleccionHuevo[[#This Row],[Fecha]],2)</f>
        <v>44</v>
      </c>
      <c r="P211" s="25">
        <v>43405</v>
      </c>
      <c r="Q211" t="s">
        <v>31</v>
      </c>
      <c r="R211" s="7">
        <v>294840</v>
      </c>
      <c r="S211" s="7">
        <v>19159.22</v>
      </c>
      <c r="T211" s="7">
        <v>819</v>
      </c>
      <c r="AN211">
        <f>YEAR(FH[[#This Row],[Fecha]])</f>
        <v>2020</v>
      </c>
      <c r="AO211">
        <f>MONTH(FH[[#This Row],[Fecha]])</f>
        <v>11</v>
      </c>
      <c r="AP211">
        <f>WEEKNUM(FH[[#This Row],[Fecha]],2)</f>
        <v>44</v>
      </c>
      <c r="AQ211" s="25">
        <v>44136</v>
      </c>
      <c r="AR211" t="s">
        <v>132</v>
      </c>
      <c r="AS211" t="s">
        <v>75</v>
      </c>
      <c r="AT211" t="s">
        <v>129</v>
      </c>
      <c r="AU211">
        <v>13</v>
      </c>
      <c r="AV211">
        <v>1602.31</v>
      </c>
    </row>
    <row r="212" spans="13:48" ht="15.75" x14ac:dyDescent="0.25">
      <c r="M212">
        <f>YEAR(RecoleccionHuevo[[#This Row],[Fecha]])</f>
        <v>2018</v>
      </c>
      <c r="N212">
        <f>MONTH(RecoleccionHuevo[[#This Row],[Fecha]])</f>
        <v>12</v>
      </c>
      <c r="O212">
        <f>WEEKNUM(RecoleccionHuevo[[#This Row],[Fecha]],2)</f>
        <v>48</v>
      </c>
      <c r="P212" s="25">
        <v>43435</v>
      </c>
      <c r="Q212" t="s">
        <v>31</v>
      </c>
      <c r="R212" s="7">
        <v>259560</v>
      </c>
      <c r="S212" s="7">
        <v>17182.519999999997</v>
      </c>
      <c r="T212" s="7">
        <v>721</v>
      </c>
      <c r="AN212">
        <f>YEAR(FH[[#This Row],[Fecha]])</f>
        <v>2020</v>
      </c>
      <c r="AO212">
        <f>MONTH(FH[[#This Row],[Fecha]])</f>
        <v>12</v>
      </c>
      <c r="AP212">
        <f>WEEKNUM(FH[[#This Row],[Fecha]],2)</f>
        <v>49</v>
      </c>
      <c r="AQ212" s="25">
        <v>44166</v>
      </c>
      <c r="AR212" t="s">
        <v>132</v>
      </c>
      <c r="AS212" t="s">
        <v>75</v>
      </c>
      <c r="AT212" t="s">
        <v>129</v>
      </c>
      <c r="AU212">
        <v>51</v>
      </c>
      <c r="AV212">
        <v>9405.98</v>
      </c>
    </row>
    <row r="213" spans="13:48" ht="15.75" x14ac:dyDescent="0.25">
      <c r="M213">
        <f>YEAR(RecoleccionHuevo[[#This Row],[Fecha]])</f>
        <v>2018</v>
      </c>
      <c r="N213">
        <f>MONTH(RecoleccionHuevo[[#This Row],[Fecha]])</f>
        <v>1</v>
      </c>
      <c r="O213">
        <f>WEEKNUM(RecoleccionHuevo[[#This Row],[Fecha]],2)</f>
        <v>1</v>
      </c>
      <c r="P213" s="25">
        <v>43101</v>
      </c>
      <c r="Q213" t="s">
        <v>32</v>
      </c>
      <c r="R213" s="7">
        <v>443160</v>
      </c>
      <c r="S213" s="7">
        <v>27647.039999999997</v>
      </c>
      <c r="T213" s="7">
        <v>1231</v>
      </c>
      <c r="AN213">
        <f>YEAR(FH[[#This Row],[Fecha]])</f>
        <v>2020</v>
      </c>
      <c r="AO213">
        <f>MONTH(FH[[#This Row],[Fecha]])</f>
        <v>4</v>
      </c>
      <c r="AP213">
        <f>WEEKNUM(FH[[#This Row],[Fecha]],2)</f>
        <v>14</v>
      </c>
      <c r="AQ213" s="25">
        <v>43922</v>
      </c>
      <c r="AR213" t="s">
        <v>132</v>
      </c>
      <c r="AS213" t="s">
        <v>76</v>
      </c>
      <c r="AT213" t="s">
        <v>129</v>
      </c>
      <c r="AU213">
        <v>42</v>
      </c>
      <c r="AV213">
        <v>1613.69</v>
      </c>
    </row>
    <row r="214" spans="13:48" ht="15.75" x14ac:dyDescent="0.25">
      <c r="M214">
        <f>YEAR(RecoleccionHuevo[[#This Row],[Fecha]])</f>
        <v>2018</v>
      </c>
      <c r="N214">
        <f>MONTH(RecoleccionHuevo[[#This Row],[Fecha]])</f>
        <v>2</v>
      </c>
      <c r="O214">
        <f>WEEKNUM(RecoleccionHuevo[[#This Row],[Fecha]],2)</f>
        <v>5</v>
      </c>
      <c r="P214" s="25">
        <v>43132</v>
      </c>
      <c r="Q214" t="s">
        <v>32</v>
      </c>
      <c r="R214" s="7">
        <v>376200</v>
      </c>
      <c r="S214" s="7">
        <v>23591.3</v>
      </c>
      <c r="T214" s="7">
        <v>1045</v>
      </c>
      <c r="AN214">
        <f>YEAR(FH[[#This Row],[Fecha]])</f>
        <v>2020</v>
      </c>
      <c r="AO214">
        <f>MONTH(FH[[#This Row],[Fecha]])</f>
        <v>5</v>
      </c>
      <c r="AP214">
        <f>WEEKNUM(FH[[#This Row],[Fecha]],2)</f>
        <v>18</v>
      </c>
      <c r="AQ214" s="25">
        <v>43952</v>
      </c>
      <c r="AR214" t="s">
        <v>132</v>
      </c>
      <c r="AS214" t="s">
        <v>76</v>
      </c>
      <c r="AT214" t="s">
        <v>129</v>
      </c>
      <c r="AU214">
        <v>33</v>
      </c>
      <c r="AV214">
        <v>1439.2400000000002</v>
      </c>
    </row>
    <row r="215" spans="13:48" ht="15.75" x14ac:dyDescent="0.25">
      <c r="M215">
        <f>YEAR(RecoleccionHuevo[[#This Row],[Fecha]])</f>
        <v>2018</v>
      </c>
      <c r="N215">
        <f>MONTH(RecoleccionHuevo[[#This Row],[Fecha]])</f>
        <v>3</v>
      </c>
      <c r="O215">
        <f>WEEKNUM(RecoleccionHuevo[[#This Row],[Fecha]],2)</f>
        <v>9</v>
      </c>
      <c r="P215" s="25">
        <v>43160</v>
      </c>
      <c r="Q215" t="s">
        <v>32</v>
      </c>
      <c r="R215" s="7">
        <v>415080</v>
      </c>
      <c r="S215" s="7">
        <v>25939.33</v>
      </c>
      <c r="T215" s="7">
        <v>1152</v>
      </c>
      <c r="AN215">
        <f>YEAR(FH[[#This Row],[Fecha]])</f>
        <v>2020</v>
      </c>
      <c r="AO215">
        <f>MONTH(FH[[#This Row],[Fecha]])</f>
        <v>6</v>
      </c>
      <c r="AP215">
        <f>WEEKNUM(FH[[#This Row],[Fecha]],2)</f>
        <v>23</v>
      </c>
      <c r="AQ215" s="25">
        <v>43983</v>
      </c>
      <c r="AR215" t="s">
        <v>132</v>
      </c>
      <c r="AS215" t="s">
        <v>76</v>
      </c>
      <c r="AT215" t="s">
        <v>129</v>
      </c>
      <c r="AU215">
        <v>36</v>
      </c>
      <c r="AV215">
        <v>8136.7899999999991</v>
      </c>
    </row>
    <row r="216" spans="13:48" ht="15.75" x14ac:dyDescent="0.25">
      <c r="M216">
        <f>YEAR(RecoleccionHuevo[[#This Row],[Fecha]])</f>
        <v>2018</v>
      </c>
      <c r="N216">
        <f>MONTH(RecoleccionHuevo[[#This Row],[Fecha]])</f>
        <v>4</v>
      </c>
      <c r="O216">
        <f>WEEKNUM(RecoleccionHuevo[[#This Row],[Fecha]],2)</f>
        <v>13</v>
      </c>
      <c r="P216" s="25">
        <v>43191</v>
      </c>
      <c r="Q216" t="s">
        <v>32</v>
      </c>
      <c r="R216" s="7">
        <v>338040</v>
      </c>
      <c r="S216" s="7">
        <v>20156.629999999997</v>
      </c>
      <c r="T216" s="7">
        <v>939</v>
      </c>
      <c r="AN216">
        <f>YEAR(FH[[#This Row],[Fecha]])</f>
        <v>2020</v>
      </c>
      <c r="AO216">
        <f>MONTH(FH[[#This Row],[Fecha]])</f>
        <v>7</v>
      </c>
      <c r="AP216">
        <f>WEEKNUM(FH[[#This Row],[Fecha]],2)</f>
        <v>27</v>
      </c>
      <c r="AQ216" s="25">
        <v>44013</v>
      </c>
      <c r="AR216" t="s">
        <v>132</v>
      </c>
      <c r="AS216" t="s">
        <v>76</v>
      </c>
      <c r="AT216" t="s">
        <v>129</v>
      </c>
      <c r="AU216">
        <v>39</v>
      </c>
      <c r="AV216">
        <v>8947.7199999999993</v>
      </c>
    </row>
    <row r="217" spans="13:48" ht="15.75" x14ac:dyDescent="0.25">
      <c r="M217">
        <f>YEAR(RecoleccionHuevo[[#This Row],[Fecha]])</f>
        <v>2018</v>
      </c>
      <c r="N217">
        <f>MONTH(RecoleccionHuevo[[#This Row],[Fecha]])</f>
        <v>5</v>
      </c>
      <c r="O217">
        <f>WEEKNUM(RecoleccionHuevo[[#This Row],[Fecha]],2)</f>
        <v>18</v>
      </c>
      <c r="P217" s="25">
        <v>43221</v>
      </c>
      <c r="Q217" t="s">
        <v>32</v>
      </c>
      <c r="R217" s="7">
        <v>398160</v>
      </c>
      <c r="S217" s="7">
        <v>25222.920000000002</v>
      </c>
      <c r="T217" s="7">
        <v>1106</v>
      </c>
      <c r="AN217">
        <f>YEAR(FH[[#This Row],[Fecha]])</f>
        <v>2020</v>
      </c>
      <c r="AO217">
        <f>MONTH(FH[[#This Row],[Fecha]])</f>
        <v>8</v>
      </c>
      <c r="AP217">
        <f>WEEKNUM(FH[[#This Row],[Fecha]],2)</f>
        <v>31</v>
      </c>
      <c r="AQ217" s="25">
        <v>44044</v>
      </c>
      <c r="AR217" t="s">
        <v>132</v>
      </c>
      <c r="AS217" t="s">
        <v>76</v>
      </c>
      <c r="AT217" t="s">
        <v>129</v>
      </c>
      <c r="AU217">
        <v>36</v>
      </c>
      <c r="AV217">
        <v>7310.71</v>
      </c>
    </row>
    <row r="218" spans="13:48" ht="15.75" x14ac:dyDescent="0.25">
      <c r="M218">
        <f>YEAR(RecoleccionHuevo[[#This Row],[Fecha]])</f>
        <v>2018</v>
      </c>
      <c r="N218">
        <f>MONTH(RecoleccionHuevo[[#This Row],[Fecha]])</f>
        <v>6</v>
      </c>
      <c r="O218">
        <f>WEEKNUM(RecoleccionHuevo[[#This Row],[Fecha]],2)</f>
        <v>22</v>
      </c>
      <c r="P218" s="25">
        <v>43252</v>
      </c>
      <c r="Q218" t="s">
        <v>32</v>
      </c>
      <c r="R218" s="7">
        <v>347040</v>
      </c>
      <c r="S218" s="7">
        <v>21963.690000000002</v>
      </c>
      <c r="T218" s="7">
        <v>964</v>
      </c>
      <c r="AN218">
        <f>YEAR(FH[[#This Row],[Fecha]])</f>
        <v>2020</v>
      </c>
      <c r="AO218">
        <f>MONTH(FH[[#This Row],[Fecha]])</f>
        <v>9</v>
      </c>
      <c r="AP218">
        <f>WEEKNUM(FH[[#This Row],[Fecha]],2)</f>
        <v>36</v>
      </c>
      <c r="AQ218" s="25">
        <v>44075</v>
      </c>
      <c r="AR218" t="s">
        <v>132</v>
      </c>
      <c r="AS218" t="s">
        <v>76</v>
      </c>
      <c r="AT218" t="s">
        <v>129</v>
      </c>
      <c r="AU218">
        <v>39</v>
      </c>
      <c r="AV218">
        <v>6472.83</v>
      </c>
    </row>
    <row r="219" spans="13:48" ht="15.75" x14ac:dyDescent="0.25">
      <c r="M219">
        <f>YEAR(RecoleccionHuevo[[#This Row],[Fecha]])</f>
        <v>2018</v>
      </c>
      <c r="N219">
        <f>MONTH(RecoleccionHuevo[[#This Row],[Fecha]])</f>
        <v>7</v>
      </c>
      <c r="O219">
        <f>WEEKNUM(RecoleccionHuevo[[#This Row],[Fecha]],2)</f>
        <v>26</v>
      </c>
      <c r="P219" s="25">
        <v>43282</v>
      </c>
      <c r="Q219" t="s">
        <v>32</v>
      </c>
      <c r="R219" s="7">
        <v>307440</v>
      </c>
      <c r="S219" s="7">
        <v>19384.390000000003</v>
      </c>
      <c r="T219" s="7">
        <v>854</v>
      </c>
      <c r="AN219">
        <f>YEAR(FH[[#This Row],[Fecha]])</f>
        <v>2020</v>
      </c>
      <c r="AO219">
        <f>MONTH(FH[[#This Row],[Fecha]])</f>
        <v>10</v>
      </c>
      <c r="AP219">
        <f>WEEKNUM(FH[[#This Row],[Fecha]],2)</f>
        <v>40</v>
      </c>
      <c r="AQ219" s="25">
        <v>44105</v>
      </c>
      <c r="AR219" t="s">
        <v>132</v>
      </c>
      <c r="AS219" t="s">
        <v>76</v>
      </c>
      <c r="AT219" t="s">
        <v>129</v>
      </c>
      <c r="AU219">
        <v>38</v>
      </c>
      <c r="AV219">
        <v>4683.66</v>
      </c>
    </row>
    <row r="220" spans="13:48" ht="15.75" x14ac:dyDescent="0.25">
      <c r="M220">
        <f>YEAR(RecoleccionHuevo[[#This Row],[Fecha]])</f>
        <v>2018</v>
      </c>
      <c r="N220">
        <f>MONTH(RecoleccionHuevo[[#This Row],[Fecha]])</f>
        <v>8</v>
      </c>
      <c r="O220">
        <f>WEEKNUM(RecoleccionHuevo[[#This Row],[Fecha]],2)</f>
        <v>31</v>
      </c>
      <c r="P220" s="25">
        <v>43313</v>
      </c>
      <c r="Q220" t="s">
        <v>32</v>
      </c>
      <c r="R220" s="7">
        <v>106920</v>
      </c>
      <c r="S220" s="7">
        <v>6805.1</v>
      </c>
      <c r="T220" s="7">
        <v>297</v>
      </c>
      <c r="AN220">
        <f>YEAR(FH[[#This Row],[Fecha]])</f>
        <v>2020</v>
      </c>
      <c r="AO220">
        <f>MONTH(FH[[#This Row],[Fecha]])</f>
        <v>11</v>
      </c>
      <c r="AP220">
        <f>WEEKNUM(FH[[#This Row],[Fecha]],2)</f>
        <v>44</v>
      </c>
      <c r="AQ220" s="25">
        <v>44136</v>
      </c>
      <c r="AR220" t="s">
        <v>132</v>
      </c>
      <c r="AS220" t="s">
        <v>76</v>
      </c>
      <c r="AT220" t="s">
        <v>129</v>
      </c>
      <c r="AU220">
        <v>34</v>
      </c>
      <c r="AV220">
        <v>4190.66</v>
      </c>
    </row>
    <row r="221" spans="13:48" ht="15.75" x14ac:dyDescent="0.25">
      <c r="M221">
        <f>YEAR(RecoleccionHuevo[[#This Row],[Fecha]])</f>
        <v>2018</v>
      </c>
      <c r="N221">
        <f>MONTH(RecoleccionHuevo[[#This Row],[Fecha]])</f>
        <v>9</v>
      </c>
      <c r="O221">
        <f>WEEKNUM(RecoleccionHuevo[[#This Row],[Fecha]],2)</f>
        <v>35</v>
      </c>
      <c r="P221" s="25">
        <v>43344</v>
      </c>
      <c r="Q221" t="s">
        <v>32</v>
      </c>
      <c r="R221" s="7">
        <v>326520</v>
      </c>
      <c r="S221" s="7">
        <v>21344.880000000005</v>
      </c>
      <c r="T221" s="7">
        <v>907</v>
      </c>
      <c r="AN221">
        <f>YEAR(FH[[#This Row],[Fecha]])</f>
        <v>2020</v>
      </c>
      <c r="AO221">
        <f>MONTH(FH[[#This Row],[Fecha]])</f>
        <v>12</v>
      </c>
      <c r="AP221">
        <f>WEEKNUM(FH[[#This Row],[Fecha]],2)</f>
        <v>49</v>
      </c>
      <c r="AQ221" s="25">
        <v>44166</v>
      </c>
      <c r="AR221" t="s">
        <v>132</v>
      </c>
      <c r="AS221" t="s">
        <v>76</v>
      </c>
      <c r="AT221" t="s">
        <v>129</v>
      </c>
      <c r="AU221">
        <v>51</v>
      </c>
      <c r="AV221">
        <v>9512.07</v>
      </c>
    </row>
    <row r="222" spans="13:48" ht="15.75" x14ac:dyDescent="0.25">
      <c r="M222">
        <f>YEAR(RecoleccionHuevo[[#This Row],[Fecha]])</f>
        <v>2018</v>
      </c>
      <c r="N222">
        <f>MONTH(RecoleccionHuevo[[#This Row],[Fecha]])</f>
        <v>10</v>
      </c>
      <c r="O222">
        <f>WEEKNUM(RecoleccionHuevo[[#This Row],[Fecha]],2)</f>
        <v>40</v>
      </c>
      <c r="P222" s="25">
        <v>43374</v>
      </c>
      <c r="Q222" t="s">
        <v>32</v>
      </c>
      <c r="R222" s="7">
        <v>321120</v>
      </c>
      <c r="S222" s="7">
        <v>20886.239999999998</v>
      </c>
      <c r="T222" s="7">
        <v>892</v>
      </c>
      <c r="AN222">
        <f>YEAR(FH[[#This Row],[Fecha]])</f>
        <v>2020</v>
      </c>
      <c r="AO222">
        <f>MONTH(FH[[#This Row],[Fecha]])</f>
        <v>4</v>
      </c>
      <c r="AP222">
        <f>WEEKNUM(FH[[#This Row],[Fecha]],2)</f>
        <v>14</v>
      </c>
      <c r="AQ222" s="25">
        <v>43922</v>
      </c>
      <c r="AR222" t="s">
        <v>132</v>
      </c>
      <c r="AS222" t="s">
        <v>77</v>
      </c>
      <c r="AT222" t="s">
        <v>129</v>
      </c>
      <c r="AU222">
        <v>28</v>
      </c>
      <c r="AV222">
        <v>1046.72</v>
      </c>
    </row>
    <row r="223" spans="13:48" ht="15.75" x14ac:dyDescent="0.25">
      <c r="M223">
        <f>YEAR(RecoleccionHuevo[[#This Row],[Fecha]])</f>
        <v>2018</v>
      </c>
      <c r="N223">
        <f>MONTH(RecoleccionHuevo[[#This Row],[Fecha]])</f>
        <v>11</v>
      </c>
      <c r="O223">
        <f>WEEKNUM(RecoleccionHuevo[[#This Row],[Fecha]],2)</f>
        <v>44</v>
      </c>
      <c r="P223" s="25">
        <v>43405</v>
      </c>
      <c r="Q223" t="s">
        <v>32</v>
      </c>
      <c r="R223" s="7">
        <v>369720</v>
      </c>
      <c r="S223" s="7">
        <v>24347.879999999997</v>
      </c>
      <c r="T223" s="7">
        <v>1027</v>
      </c>
      <c r="AN223">
        <f>YEAR(FH[[#This Row],[Fecha]])</f>
        <v>2020</v>
      </c>
      <c r="AO223">
        <f>MONTH(FH[[#This Row],[Fecha]])</f>
        <v>5</v>
      </c>
      <c r="AP223">
        <f>WEEKNUM(FH[[#This Row],[Fecha]],2)</f>
        <v>18</v>
      </c>
      <c r="AQ223" s="25">
        <v>43952</v>
      </c>
      <c r="AR223" t="s">
        <v>132</v>
      </c>
      <c r="AS223" t="s">
        <v>77</v>
      </c>
      <c r="AT223" t="s">
        <v>129</v>
      </c>
      <c r="AU223">
        <v>36</v>
      </c>
      <c r="AV223">
        <v>1570.0800000000002</v>
      </c>
    </row>
    <row r="224" spans="13:48" ht="15.75" x14ac:dyDescent="0.25">
      <c r="M224">
        <f>YEAR(RecoleccionHuevo[[#This Row],[Fecha]])</f>
        <v>2018</v>
      </c>
      <c r="N224">
        <f>MONTH(RecoleccionHuevo[[#This Row],[Fecha]])</f>
        <v>12</v>
      </c>
      <c r="O224">
        <f>WEEKNUM(RecoleccionHuevo[[#This Row],[Fecha]],2)</f>
        <v>48</v>
      </c>
      <c r="P224" s="25">
        <v>43435</v>
      </c>
      <c r="Q224" t="s">
        <v>32</v>
      </c>
      <c r="R224" s="7">
        <v>325800</v>
      </c>
      <c r="S224" s="7">
        <v>22733.800000000003</v>
      </c>
      <c r="T224" s="7">
        <v>904</v>
      </c>
      <c r="AN224">
        <f>YEAR(FH[[#This Row],[Fecha]])</f>
        <v>2020</v>
      </c>
      <c r="AO224">
        <f>MONTH(FH[[#This Row],[Fecha]])</f>
        <v>6</v>
      </c>
      <c r="AP224">
        <f>WEEKNUM(FH[[#This Row],[Fecha]],2)</f>
        <v>23</v>
      </c>
      <c r="AQ224" s="25">
        <v>43983</v>
      </c>
      <c r="AR224" t="s">
        <v>132</v>
      </c>
      <c r="AS224" t="s">
        <v>77</v>
      </c>
      <c r="AT224" t="s">
        <v>129</v>
      </c>
      <c r="AU224">
        <v>24</v>
      </c>
      <c r="AV224">
        <v>5424.29</v>
      </c>
    </row>
    <row r="225" spans="13:48" ht="15.75" x14ac:dyDescent="0.25">
      <c r="M225">
        <f>YEAR(RecoleccionHuevo[[#This Row],[Fecha]])</f>
        <v>2018</v>
      </c>
      <c r="N225">
        <f>MONTH(RecoleccionHuevo[[#This Row],[Fecha]])</f>
        <v>1</v>
      </c>
      <c r="O225">
        <f>WEEKNUM(RecoleccionHuevo[[#This Row],[Fecha]],2)</f>
        <v>1</v>
      </c>
      <c r="P225" s="25">
        <v>43101</v>
      </c>
      <c r="Q225" t="s">
        <v>33</v>
      </c>
      <c r="R225" s="7">
        <v>465840</v>
      </c>
      <c r="S225" s="7">
        <v>28743.309999999998</v>
      </c>
      <c r="T225" s="7">
        <v>1294</v>
      </c>
      <c r="AN225">
        <f>YEAR(FH[[#This Row],[Fecha]])</f>
        <v>2020</v>
      </c>
      <c r="AO225">
        <f>MONTH(FH[[#This Row],[Fecha]])</f>
        <v>7</v>
      </c>
      <c r="AP225">
        <f>WEEKNUM(FH[[#This Row],[Fecha]],2)</f>
        <v>27</v>
      </c>
      <c r="AQ225" s="25">
        <v>44013</v>
      </c>
      <c r="AR225" t="s">
        <v>132</v>
      </c>
      <c r="AS225" t="s">
        <v>77</v>
      </c>
      <c r="AT225" t="s">
        <v>129</v>
      </c>
      <c r="AU225">
        <v>36</v>
      </c>
      <c r="AV225">
        <v>8259.43</v>
      </c>
    </row>
    <row r="226" spans="13:48" ht="15.75" x14ac:dyDescent="0.25">
      <c r="M226">
        <f>YEAR(RecoleccionHuevo[[#This Row],[Fecha]])</f>
        <v>2018</v>
      </c>
      <c r="N226">
        <f>MONTH(RecoleccionHuevo[[#This Row],[Fecha]])</f>
        <v>2</v>
      </c>
      <c r="O226">
        <f>WEEKNUM(RecoleccionHuevo[[#This Row],[Fecha]],2)</f>
        <v>5</v>
      </c>
      <c r="P226" s="25">
        <v>43132</v>
      </c>
      <c r="Q226" t="s">
        <v>33</v>
      </c>
      <c r="R226" s="7">
        <v>404280</v>
      </c>
      <c r="S226" s="7">
        <v>25448.760000000006</v>
      </c>
      <c r="T226" s="7">
        <v>1123</v>
      </c>
      <c r="AN226">
        <f>YEAR(FH[[#This Row],[Fecha]])</f>
        <v>2020</v>
      </c>
      <c r="AO226">
        <f>MONTH(FH[[#This Row],[Fecha]])</f>
        <v>8</v>
      </c>
      <c r="AP226">
        <f>WEEKNUM(FH[[#This Row],[Fecha]],2)</f>
        <v>31</v>
      </c>
      <c r="AQ226" s="25">
        <v>44044</v>
      </c>
      <c r="AR226" t="s">
        <v>132</v>
      </c>
      <c r="AS226" t="s">
        <v>77</v>
      </c>
      <c r="AT226" t="s">
        <v>129</v>
      </c>
      <c r="AU226">
        <v>36</v>
      </c>
      <c r="AV226">
        <v>8266.2900000000009</v>
      </c>
    </row>
    <row r="227" spans="13:48" ht="15.75" x14ac:dyDescent="0.25">
      <c r="M227">
        <f>YEAR(RecoleccionHuevo[[#This Row],[Fecha]])</f>
        <v>2018</v>
      </c>
      <c r="N227">
        <f>MONTH(RecoleccionHuevo[[#This Row],[Fecha]])</f>
        <v>3</v>
      </c>
      <c r="O227">
        <f>WEEKNUM(RecoleccionHuevo[[#This Row],[Fecha]],2)</f>
        <v>9</v>
      </c>
      <c r="P227" s="25">
        <v>43160</v>
      </c>
      <c r="Q227" t="s">
        <v>33</v>
      </c>
      <c r="R227" s="7">
        <v>438840</v>
      </c>
      <c r="S227" s="7">
        <v>26680.84</v>
      </c>
      <c r="T227" s="7">
        <v>1219</v>
      </c>
      <c r="AN227">
        <f>YEAR(FH[[#This Row],[Fecha]])</f>
        <v>2020</v>
      </c>
      <c r="AO227">
        <f>MONTH(FH[[#This Row],[Fecha]])</f>
        <v>9</v>
      </c>
      <c r="AP227">
        <f>WEEKNUM(FH[[#This Row],[Fecha]],2)</f>
        <v>36</v>
      </c>
      <c r="AQ227" s="25">
        <v>44075</v>
      </c>
      <c r="AR227" t="s">
        <v>132</v>
      </c>
      <c r="AS227" t="s">
        <v>77</v>
      </c>
      <c r="AT227" t="s">
        <v>129</v>
      </c>
      <c r="AU227">
        <v>45</v>
      </c>
      <c r="AV227">
        <v>6992.05</v>
      </c>
    </row>
    <row r="228" spans="13:48" ht="15.75" x14ac:dyDescent="0.25">
      <c r="M228">
        <f>YEAR(RecoleccionHuevo[[#This Row],[Fecha]])</f>
        <v>2018</v>
      </c>
      <c r="N228">
        <f>MONTH(RecoleccionHuevo[[#This Row],[Fecha]])</f>
        <v>4</v>
      </c>
      <c r="O228">
        <f>WEEKNUM(RecoleccionHuevo[[#This Row],[Fecha]],2)</f>
        <v>13</v>
      </c>
      <c r="P228" s="25">
        <v>43191</v>
      </c>
      <c r="Q228" t="s">
        <v>33</v>
      </c>
      <c r="R228" s="7">
        <v>369720</v>
      </c>
      <c r="S228" s="7">
        <v>22113.140000000003</v>
      </c>
      <c r="T228" s="7">
        <v>1027</v>
      </c>
      <c r="AN228">
        <f>YEAR(FH[[#This Row],[Fecha]])</f>
        <v>2020</v>
      </c>
      <c r="AO228">
        <f>MONTH(FH[[#This Row],[Fecha]])</f>
        <v>10</v>
      </c>
      <c r="AP228">
        <f>WEEKNUM(FH[[#This Row],[Fecha]],2)</f>
        <v>40</v>
      </c>
      <c r="AQ228" s="25">
        <v>44105</v>
      </c>
      <c r="AR228" t="s">
        <v>132</v>
      </c>
      <c r="AS228" t="s">
        <v>77</v>
      </c>
      <c r="AT228" t="s">
        <v>129</v>
      </c>
      <c r="AU228">
        <v>37</v>
      </c>
      <c r="AV228">
        <v>4560.41</v>
      </c>
    </row>
    <row r="229" spans="13:48" ht="15.75" x14ac:dyDescent="0.25">
      <c r="M229">
        <f>YEAR(RecoleccionHuevo[[#This Row],[Fecha]])</f>
        <v>2018</v>
      </c>
      <c r="N229">
        <f>MONTH(RecoleccionHuevo[[#This Row],[Fecha]])</f>
        <v>5</v>
      </c>
      <c r="O229">
        <f>WEEKNUM(RecoleccionHuevo[[#This Row],[Fecha]],2)</f>
        <v>18</v>
      </c>
      <c r="P229" s="25">
        <v>43221</v>
      </c>
      <c r="Q229" t="s">
        <v>33</v>
      </c>
      <c r="R229" s="7">
        <v>433800</v>
      </c>
      <c r="S229" s="7">
        <v>27657.709999999995</v>
      </c>
      <c r="T229" s="7">
        <v>1205</v>
      </c>
      <c r="AN229">
        <f>YEAR(FH[[#This Row],[Fecha]])</f>
        <v>2020</v>
      </c>
      <c r="AO229">
        <f>MONTH(FH[[#This Row],[Fecha]])</f>
        <v>11</v>
      </c>
      <c r="AP229">
        <f>WEEKNUM(FH[[#This Row],[Fecha]],2)</f>
        <v>44</v>
      </c>
      <c r="AQ229" s="25">
        <v>44136</v>
      </c>
      <c r="AR229" t="s">
        <v>132</v>
      </c>
      <c r="AS229" t="s">
        <v>77</v>
      </c>
      <c r="AT229" t="s">
        <v>129</v>
      </c>
      <c r="AU229">
        <v>33</v>
      </c>
      <c r="AV229">
        <v>4067.3999999999996</v>
      </c>
    </row>
    <row r="230" spans="13:48" ht="15.75" x14ac:dyDescent="0.25">
      <c r="M230">
        <f>YEAR(RecoleccionHuevo[[#This Row],[Fecha]])</f>
        <v>2018</v>
      </c>
      <c r="N230">
        <f>MONTH(RecoleccionHuevo[[#This Row],[Fecha]])</f>
        <v>6</v>
      </c>
      <c r="O230">
        <f>WEEKNUM(RecoleccionHuevo[[#This Row],[Fecha]],2)</f>
        <v>22</v>
      </c>
      <c r="P230" s="25">
        <v>43252</v>
      </c>
      <c r="Q230" t="s">
        <v>33</v>
      </c>
      <c r="R230" s="7">
        <v>382320</v>
      </c>
      <c r="S230" s="7">
        <v>24368.299999999996</v>
      </c>
      <c r="T230" s="7">
        <v>1062</v>
      </c>
      <c r="AN230">
        <f>YEAR(FH[[#This Row],[Fecha]])</f>
        <v>2020</v>
      </c>
      <c r="AO230">
        <f>MONTH(FH[[#This Row],[Fecha]])</f>
        <v>12</v>
      </c>
      <c r="AP230">
        <f>WEEKNUM(FH[[#This Row],[Fecha]],2)</f>
        <v>49</v>
      </c>
      <c r="AQ230" s="25">
        <v>44166</v>
      </c>
      <c r="AR230" t="s">
        <v>132</v>
      </c>
      <c r="AS230" t="s">
        <v>77</v>
      </c>
      <c r="AT230" t="s">
        <v>129</v>
      </c>
      <c r="AU230">
        <v>44</v>
      </c>
      <c r="AV230">
        <v>9167.2000000000007</v>
      </c>
    </row>
    <row r="231" spans="13:48" ht="15.75" x14ac:dyDescent="0.25">
      <c r="M231">
        <f>YEAR(RecoleccionHuevo[[#This Row],[Fecha]])</f>
        <v>2018</v>
      </c>
      <c r="N231">
        <f>MONTH(RecoleccionHuevo[[#This Row],[Fecha]])</f>
        <v>7</v>
      </c>
      <c r="O231">
        <f>WEEKNUM(RecoleccionHuevo[[#This Row],[Fecha]],2)</f>
        <v>26</v>
      </c>
      <c r="P231" s="25">
        <v>43282</v>
      </c>
      <c r="Q231" t="s">
        <v>33</v>
      </c>
      <c r="R231" s="7">
        <v>390960</v>
      </c>
      <c r="S231" s="7">
        <v>24632.839999999997</v>
      </c>
      <c r="T231" s="7">
        <v>1086</v>
      </c>
      <c r="AN231">
        <f>YEAR(FH[[#This Row],[Fecha]])</f>
        <v>2020</v>
      </c>
      <c r="AO231">
        <f>MONTH(FH[[#This Row],[Fecha]])</f>
        <v>4</v>
      </c>
      <c r="AP231">
        <f>WEEKNUM(FH[[#This Row],[Fecha]],2)</f>
        <v>14</v>
      </c>
      <c r="AQ231" s="25">
        <v>43922</v>
      </c>
      <c r="AR231" t="s">
        <v>132</v>
      </c>
      <c r="AS231" t="s">
        <v>74</v>
      </c>
      <c r="AT231" t="s">
        <v>129</v>
      </c>
      <c r="AU231">
        <v>36</v>
      </c>
      <c r="AV231">
        <v>2330.2399999999998</v>
      </c>
    </row>
    <row r="232" spans="13:48" ht="15.75" x14ac:dyDescent="0.25">
      <c r="M232">
        <f>YEAR(RecoleccionHuevo[[#This Row],[Fecha]])</f>
        <v>2018</v>
      </c>
      <c r="N232">
        <f>MONTH(RecoleccionHuevo[[#This Row],[Fecha]])</f>
        <v>8</v>
      </c>
      <c r="O232">
        <f>WEEKNUM(RecoleccionHuevo[[#This Row],[Fecha]],2)</f>
        <v>31</v>
      </c>
      <c r="P232" s="25">
        <v>43313</v>
      </c>
      <c r="Q232" t="s">
        <v>33</v>
      </c>
      <c r="R232" s="7">
        <v>404640</v>
      </c>
      <c r="S232" s="7">
        <v>25589.840000000007</v>
      </c>
      <c r="T232" s="7">
        <v>1124</v>
      </c>
      <c r="AN232">
        <f>YEAR(FH[[#This Row],[Fecha]])</f>
        <v>2020</v>
      </c>
      <c r="AO232">
        <f>MONTH(FH[[#This Row],[Fecha]])</f>
        <v>5</v>
      </c>
      <c r="AP232">
        <f>WEEKNUM(FH[[#This Row],[Fecha]],2)</f>
        <v>18</v>
      </c>
      <c r="AQ232" s="25">
        <v>43952</v>
      </c>
      <c r="AR232" t="s">
        <v>132</v>
      </c>
      <c r="AS232" t="s">
        <v>74</v>
      </c>
      <c r="AT232" t="s">
        <v>129</v>
      </c>
      <c r="AU232">
        <v>39</v>
      </c>
      <c r="AV232">
        <v>1433.79</v>
      </c>
    </row>
    <row r="233" spans="13:48" ht="15.75" x14ac:dyDescent="0.25">
      <c r="M233">
        <f>YEAR(RecoleccionHuevo[[#This Row],[Fecha]])</f>
        <v>2018</v>
      </c>
      <c r="N233">
        <f>MONTH(RecoleccionHuevo[[#This Row],[Fecha]])</f>
        <v>9</v>
      </c>
      <c r="O233">
        <f>WEEKNUM(RecoleccionHuevo[[#This Row],[Fecha]],2)</f>
        <v>35</v>
      </c>
      <c r="P233" s="25">
        <v>43344</v>
      </c>
      <c r="Q233" t="s">
        <v>33</v>
      </c>
      <c r="R233" s="7">
        <v>374400</v>
      </c>
      <c r="S233" s="7">
        <v>24188.920000000006</v>
      </c>
      <c r="T233" s="7">
        <v>1040</v>
      </c>
      <c r="AN233">
        <f>YEAR(FH[[#This Row],[Fecha]])</f>
        <v>2020</v>
      </c>
      <c r="AO233">
        <f>MONTH(FH[[#This Row],[Fecha]])</f>
        <v>6</v>
      </c>
      <c r="AP233">
        <f>WEEKNUM(FH[[#This Row],[Fecha]],2)</f>
        <v>23</v>
      </c>
      <c r="AQ233" s="25">
        <v>43983</v>
      </c>
      <c r="AR233" t="s">
        <v>132</v>
      </c>
      <c r="AS233" t="s">
        <v>74</v>
      </c>
      <c r="AT233" t="s">
        <v>129</v>
      </c>
      <c r="AU233">
        <v>27</v>
      </c>
      <c r="AV233">
        <v>6102.59</v>
      </c>
    </row>
    <row r="234" spans="13:48" ht="15.75" x14ac:dyDescent="0.25">
      <c r="M234">
        <f>YEAR(RecoleccionHuevo[[#This Row],[Fecha]])</f>
        <v>2018</v>
      </c>
      <c r="N234">
        <f>MONTH(RecoleccionHuevo[[#This Row],[Fecha]])</f>
        <v>10</v>
      </c>
      <c r="O234">
        <f>WEEKNUM(RecoleccionHuevo[[#This Row],[Fecha]],2)</f>
        <v>40</v>
      </c>
      <c r="P234" s="25">
        <v>43374</v>
      </c>
      <c r="Q234" t="s">
        <v>33</v>
      </c>
      <c r="R234" s="7">
        <v>352440</v>
      </c>
      <c r="S234" s="7">
        <v>23127.670000000002</v>
      </c>
      <c r="T234" s="7">
        <v>979</v>
      </c>
      <c r="AN234">
        <f>YEAR(FH[[#This Row],[Fecha]])</f>
        <v>2020</v>
      </c>
      <c r="AO234">
        <f>MONTH(FH[[#This Row],[Fecha]])</f>
        <v>7</v>
      </c>
      <c r="AP234">
        <f>WEEKNUM(FH[[#This Row],[Fecha]],2)</f>
        <v>27</v>
      </c>
      <c r="AQ234" s="25">
        <v>44013</v>
      </c>
      <c r="AR234" t="s">
        <v>132</v>
      </c>
      <c r="AS234" t="s">
        <v>74</v>
      </c>
      <c r="AT234" t="s">
        <v>129</v>
      </c>
      <c r="AU234">
        <v>39</v>
      </c>
      <c r="AV234">
        <v>8947.7199999999993</v>
      </c>
    </row>
    <row r="235" spans="13:48" ht="15.75" x14ac:dyDescent="0.25">
      <c r="M235">
        <f>YEAR(RecoleccionHuevo[[#This Row],[Fecha]])</f>
        <v>2018</v>
      </c>
      <c r="N235">
        <f>MONTH(RecoleccionHuevo[[#This Row],[Fecha]])</f>
        <v>11</v>
      </c>
      <c r="O235">
        <f>WEEKNUM(RecoleccionHuevo[[#This Row],[Fecha]],2)</f>
        <v>44</v>
      </c>
      <c r="P235" s="25">
        <v>43405</v>
      </c>
      <c r="Q235" t="s">
        <v>33</v>
      </c>
      <c r="R235" s="7">
        <v>150480</v>
      </c>
      <c r="S235" s="7">
        <v>10561.63</v>
      </c>
      <c r="T235" s="7">
        <v>417</v>
      </c>
      <c r="AN235">
        <f>YEAR(FH[[#This Row],[Fecha]])</f>
        <v>2020</v>
      </c>
      <c r="AO235">
        <f>MONTH(FH[[#This Row],[Fecha]])</f>
        <v>8</v>
      </c>
      <c r="AP235">
        <f>WEEKNUM(FH[[#This Row],[Fecha]],2)</f>
        <v>31</v>
      </c>
      <c r="AQ235" s="25">
        <v>44044</v>
      </c>
      <c r="AR235" t="s">
        <v>132</v>
      </c>
      <c r="AS235" t="s">
        <v>74</v>
      </c>
      <c r="AT235" t="s">
        <v>129</v>
      </c>
      <c r="AU235">
        <v>36</v>
      </c>
      <c r="AV235">
        <v>8273.119999999999</v>
      </c>
    </row>
    <row r="236" spans="13:48" ht="15.75" x14ac:dyDescent="0.25">
      <c r="M236">
        <f>YEAR(RecoleccionHuevo[[#This Row],[Fecha]])</f>
        <v>2018</v>
      </c>
      <c r="N236">
        <f>MONTH(RecoleccionHuevo[[#This Row],[Fecha]])</f>
        <v>12</v>
      </c>
      <c r="O236">
        <f>WEEKNUM(RecoleccionHuevo[[#This Row],[Fecha]],2)</f>
        <v>48</v>
      </c>
      <c r="P236" s="25">
        <v>43435</v>
      </c>
      <c r="Q236" t="s">
        <v>33</v>
      </c>
      <c r="R236" s="7">
        <v>189720</v>
      </c>
      <c r="S236" s="7">
        <v>13751.759999999997</v>
      </c>
      <c r="T236" s="7">
        <v>526</v>
      </c>
      <c r="AN236">
        <f>YEAR(FH[[#This Row],[Fecha]])</f>
        <v>2020</v>
      </c>
      <c r="AO236">
        <f>MONTH(FH[[#This Row],[Fecha]])</f>
        <v>9</v>
      </c>
      <c r="AP236">
        <f>WEEKNUM(FH[[#This Row],[Fecha]],2)</f>
        <v>36</v>
      </c>
      <c r="AQ236" s="25">
        <v>44075</v>
      </c>
      <c r="AR236" t="s">
        <v>132</v>
      </c>
      <c r="AS236" t="s">
        <v>74</v>
      </c>
      <c r="AT236" t="s">
        <v>129</v>
      </c>
      <c r="AU236">
        <v>51</v>
      </c>
      <c r="AV236">
        <v>8775.1899999999987</v>
      </c>
    </row>
    <row r="237" spans="13:48" ht="15.75" x14ac:dyDescent="0.25">
      <c r="M237">
        <f>YEAR(RecoleccionHuevo[[#This Row],[Fecha]])</f>
        <v>2018</v>
      </c>
      <c r="N237">
        <f>MONTH(RecoleccionHuevo[[#This Row],[Fecha]])</f>
        <v>1</v>
      </c>
      <c r="O237">
        <f>WEEKNUM(RecoleccionHuevo[[#This Row],[Fecha]],2)</f>
        <v>1</v>
      </c>
      <c r="P237" s="25">
        <v>43101</v>
      </c>
      <c r="Q237" t="s">
        <v>34</v>
      </c>
      <c r="R237" s="7">
        <v>96480</v>
      </c>
      <c r="S237" s="7">
        <v>6304.0199999999995</v>
      </c>
      <c r="T237" s="7">
        <v>268</v>
      </c>
      <c r="AN237">
        <f>YEAR(FH[[#This Row],[Fecha]])</f>
        <v>2020</v>
      </c>
      <c r="AO237">
        <f>MONTH(FH[[#This Row],[Fecha]])</f>
        <v>10</v>
      </c>
      <c r="AP237">
        <f>WEEKNUM(FH[[#This Row],[Fecha]],2)</f>
        <v>40</v>
      </c>
      <c r="AQ237" s="25">
        <v>44105</v>
      </c>
      <c r="AR237" t="s">
        <v>132</v>
      </c>
      <c r="AS237" t="s">
        <v>74</v>
      </c>
      <c r="AT237" t="s">
        <v>129</v>
      </c>
      <c r="AU237">
        <v>39</v>
      </c>
      <c r="AV237">
        <v>4806.92</v>
      </c>
    </row>
    <row r="238" spans="13:48" ht="15.75" x14ac:dyDescent="0.25">
      <c r="M238">
        <f>YEAR(RecoleccionHuevo[[#This Row],[Fecha]])</f>
        <v>2018</v>
      </c>
      <c r="N238">
        <f>MONTH(RecoleccionHuevo[[#This Row],[Fecha]])</f>
        <v>2</v>
      </c>
      <c r="O238">
        <f>WEEKNUM(RecoleccionHuevo[[#This Row],[Fecha]],2)</f>
        <v>5</v>
      </c>
      <c r="P238" s="25">
        <v>43132</v>
      </c>
      <c r="Q238" t="s">
        <v>34</v>
      </c>
      <c r="R238" s="7">
        <v>5040</v>
      </c>
      <c r="S238" s="7">
        <v>209.1</v>
      </c>
      <c r="T238" s="7">
        <v>14</v>
      </c>
      <c r="AN238">
        <f>YEAR(FH[[#This Row],[Fecha]])</f>
        <v>2020</v>
      </c>
      <c r="AO238">
        <f>MONTH(FH[[#This Row],[Fecha]])</f>
        <v>11</v>
      </c>
      <c r="AP238">
        <f>WEEKNUM(FH[[#This Row],[Fecha]],2)</f>
        <v>44</v>
      </c>
      <c r="AQ238" s="25">
        <v>44136</v>
      </c>
      <c r="AR238" t="s">
        <v>132</v>
      </c>
      <c r="AS238" t="s">
        <v>74</v>
      </c>
      <c r="AT238" t="s">
        <v>129</v>
      </c>
      <c r="AU238">
        <v>33</v>
      </c>
      <c r="AV238">
        <v>4067.3999999999996</v>
      </c>
    </row>
    <row r="239" spans="13:48" ht="15.75" x14ac:dyDescent="0.25">
      <c r="M239">
        <f>YEAR(RecoleccionHuevo[[#This Row],[Fecha]])</f>
        <v>2018</v>
      </c>
      <c r="N239">
        <f>MONTH(RecoleccionHuevo[[#This Row],[Fecha]])</f>
        <v>3</v>
      </c>
      <c r="O239">
        <f>WEEKNUM(RecoleccionHuevo[[#This Row],[Fecha]],2)</f>
        <v>9</v>
      </c>
      <c r="P239" s="25">
        <v>43160</v>
      </c>
      <c r="Q239" t="s">
        <v>34</v>
      </c>
      <c r="R239" s="7">
        <v>347040</v>
      </c>
      <c r="S239" s="7">
        <v>17831.580000000005</v>
      </c>
      <c r="T239" s="7">
        <v>963</v>
      </c>
      <c r="AN239">
        <f>YEAR(FH[[#This Row],[Fecha]])</f>
        <v>2020</v>
      </c>
      <c r="AO239">
        <f>MONTH(FH[[#This Row],[Fecha]])</f>
        <v>12</v>
      </c>
      <c r="AP239">
        <f>WEEKNUM(FH[[#This Row],[Fecha]],2)</f>
        <v>49</v>
      </c>
      <c r="AQ239" s="25">
        <v>44166</v>
      </c>
      <c r="AR239" t="s">
        <v>132</v>
      </c>
      <c r="AS239" t="s">
        <v>74</v>
      </c>
      <c r="AT239" t="s">
        <v>129</v>
      </c>
      <c r="AU239">
        <v>51</v>
      </c>
      <c r="AV239">
        <v>10029.980000000001</v>
      </c>
    </row>
    <row r="240" spans="13:48" ht="15.75" x14ac:dyDescent="0.25">
      <c r="M240">
        <f>YEAR(RecoleccionHuevo[[#This Row],[Fecha]])</f>
        <v>2018</v>
      </c>
      <c r="N240">
        <f>MONTH(RecoleccionHuevo[[#This Row],[Fecha]])</f>
        <v>4</v>
      </c>
      <c r="O240">
        <f>WEEKNUM(RecoleccionHuevo[[#This Row],[Fecha]],2)</f>
        <v>13</v>
      </c>
      <c r="P240" s="25">
        <v>43191</v>
      </c>
      <c r="Q240" t="s">
        <v>34</v>
      </c>
      <c r="R240" s="7">
        <v>460800</v>
      </c>
      <c r="S240" s="7">
        <v>26120.169999999995</v>
      </c>
      <c r="T240" s="7">
        <v>1280</v>
      </c>
      <c r="AN240">
        <f>YEAR(FH[[#This Row],[Fecha]])</f>
        <v>2020</v>
      </c>
      <c r="AO240">
        <f>MONTH(FH[[#This Row],[Fecha]])</f>
        <v>4</v>
      </c>
      <c r="AP240">
        <f>WEEKNUM(FH[[#This Row],[Fecha]],2)</f>
        <v>14</v>
      </c>
      <c r="AQ240" s="25">
        <v>43922</v>
      </c>
      <c r="AR240" t="s">
        <v>132</v>
      </c>
      <c r="AS240" t="s">
        <v>78</v>
      </c>
      <c r="AT240" t="s">
        <v>129</v>
      </c>
      <c r="AU240">
        <v>16</v>
      </c>
      <c r="AV240">
        <v>1046.72</v>
      </c>
    </row>
    <row r="241" spans="13:48" ht="15.75" x14ac:dyDescent="0.25">
      <c r="M241">
        <f>YEAR(RecoleccionHuevo[[#This Row],[Fecha]])</f>
        <v>2018</v>
      </c>
      <c r="N241">
        <f>MONTH(RecoleccionHuevo[[#This Row],[Fecha]])</f>
        <v>5</v>
      </c>
      <c r="O241">
        <f>WEEKNUM(RecoleccionHuevo[[#This Row],[Fecha]],2)</f>
        <v>18</v>
      </c>
      <c r="P241" s="25">
        <v>43221</v>
      </c>
      <c r="Q241" t="s">
        <v>34</v>
      </c>
      <c r="R241" s="7">
        <v>469800</v>
      </c>
      <c r="S241" s="7">
        <v>27530.070000000003</v>
      </c>
      <c r="T241" s="7">
        <v>1305</v>
      </c>
      <c r="AN241">
        <f>YEAR(FH[[#This Row],[Fecha]])</f>
        <v>2020</v>
      </c>
      <c r="AO241">
        <f>MONTH(FH[[#This Row],[Fecha]])</f>
        <v>5</v>
      </c>
      <c r="AP241">
        <f>WEEKNUM(FH[[#This Row],[Fecha]],2)</f>
        <v>18</v>
      </c>
      <c r="AQ241" s="25">
        <v>43952</v>
      </c>
      <c r="AR241" t="s">
        <v>132</v>
      </c>
      <c r="AS241" t="s">
        <v>78</v>
      </c>
      <c r="AT241" t="s">
        <v>129</v>
      </c>
      <c r="AU241">
        <v>12</v>
      </c>
      <c r="AV241">
        <v>523.34999999999991</v>
      </c>
    </row>
    <row r="242" spans="13:48" ht="15.75" x14ac:dyDescent="0.25">
      <c r="M242">
        <f>YEAR(RecoleccionHuevo[[#This Row],[Fecha]])</f>
        <v>2018</v>
      </c>
      <c r="N242">
        <f>MONTH(RecoleccionHuevo[[#This Row],[Fecha]])</f>
        <v>6</v>
      </c>
      <c r="O242">
        <f>WEEKNUM(RecoleccionHuevo[[#This Row],[Fecha]],2)</f>
        <v>22</v>
      </c>
      <c r="P242" s="25">
        <v>43252</v>
      </c>
      <c r="Q242" t="s">
        <v>34</v>
      </c>
      <c r="R242" s="7">
        <v>421920</v>
      </c>
      <c r="S242" s="7">
        <v>25356.67</v>
      </c>
      <c r="T242" s="7">
        <v>1172</v>
      </c>
      <c r="AN242">
        <f>YEAR(FH[[#This Row],[Fecha]])</f>
        <v>2020</v>
      </c>
      <c r="AO242">
        <f>MONTH(FH[[#This Row],[Fecha]])</f>
        <v>6</v>
      </c>
      <c r="AP242">
        <f>WEEKNUM(FH[[#This Row],[Fecha]],2)</f>
        <v>23</v>
      </c>
      <c r="AQ242" s="25">
        <v>43983</v>
      </c>
      <c r="AR242" t="s">
        <v>132</v>
      </c>
      <c r="AS242" t="s">
        <v>78</v>
      </c>
      <c r="AT242" t="s">
        <v>129</v>
      </c>
      <c r="AU242">
        <v>12</v>
      </c>
      <c r="AV242">
        <v>2530.5099999999998</v>
      </c>
    </row>
    <row r="243" spans="13:48" ht="15.75" x14ac:dyDescent="0.25">
      <c r="M243">
        <f>YEAR(RecoleccionHuevo[[#This Row],[Fecha]])</f>
        <v>2018</v>
      </c>
      <c r="N243">
        <f>MONTH(RecoleccionHuevo[[#This Row],[Fecha]])</f>
        <v>7</v>
      </c>
      <c r="O243">
        <f>WEEKNUM(RecoleccionHuevo[[#This Row],[Fecha]],2)</f>
        <v>26</v>
      </c>
      <c r="P243" s="25">
        <v>43282</v>
      </c>
      <c r="Q243" t="s">
        <v>34</v>
      </c>
      <c r="R243" s="7">
        <v>433080</v>
      </c>
      <c r="S243" s="7">
        <v>26452.559999999994</v>
      </c>
      <c r="T243" s="7">
        <v>1203</v>
      </c>
      <c r="AN243">
        <f>YEAR(FH[[#This Row],[Fecha]])</f>
        <v>2020</v>
      </c>
      <c r="AO243">
        <f>MONTH(FH[[#This Row],[Fecha]])</f>
        <v>7</v>
      </c>
      <c r="AP243">
        <f>WEEKNUM(FH[[#This Row],[Fecha]],2)</f>
        <v>27</v>
      </c>
      <c r="AQ243" s="25">
        <v>44013</v>
      </c>
      <c r="AR243" t="s">
        <v>132</v>
      </c>
      <c r="AS243" t="s">
        <v>78</v>
      </c>
      <c r="AT243" t="s">
        <v>129</v>
      </c>
      <c r="AU243">
        <v>11</v>
      </c>
      <c r="AV243">
        <v>2400.85</v>
      </c>
    </row>
    <row r="244" spans="13:48" ht="15.75" x14ac:dyDescent="0.25">
      <c r="M244">
        <f>YEAR(RecoleccionHuevo[[#This Row],[Fecha]])</f>
        <v>2018</v>
      </c>
      <c r="N244">
        <f>MONTH(RecoleccionHuevo[[#This Row],[Fecha]])</f>
        <v>8</v>
      </c>
      <c r="O244">
        <f>WEEKNUM(RecoleccionHuevo[[#This Row],[Fecha]],2)</f>
        <v>31</v>
      </c>
      <c r="P244" s="25">
        <v>43313</v>
      </c>
      <c r="Q244" t="s">
        <v>34</v>
      </c>
      <c r="R244" s="7">
        <v>457560</v>
      </c>
      <c r="S244" s="7">
        <v>28106.670000000002</v>
      </c>
      <c r="T244" s="7">
        <v>1271</v>
      </c>
      <c r="AN244">
        <f>YEAR(FH[[#This Row],[Fecha]])</f>
        <v>2020</v>
      </c>
      <c r="AO244">
        <f>MONTH(FH[[#This Row],[Fecha]])</f>
        <v>8</v>
      </c>
      <c r="AP244">
        <f>WEEKNUM(FH[[#This Row],[Fecha]],2)</f>
        <v>31</v>
      </c>
      <c r="AQ244" s="25">
        <v>44044</v>
      </c>
      <c r="AR244" t="s">
        <v>132</v>
      </c>
      <c r="AS244" t="s">
        <v>78</v>
      </c>
      <c r="AT244" t="s">
        <v>129</v>
      </c>
      <c r="AU244">
        <v>16</v>
      </c>
      <c r="AV244">
        <v>2522.06</v>
      </c>
    </row>
    <row r="245" spans="13:48" ht="15.75" x14ac:dyDescent="0.25">
      <c r="M245">
        <f>YEAR(RecoleccionHuevo[[#This Row],[Fecha]])</f>
        <v>2018</v>
      </c>
      <c r="N245">
        <f>MONTH(RecoleccionHuevo[[#This Row],[Fecha]])</f>
        <v>9</v>
      </c>
      <c r="O245">
        <f>WEEKNUM(RecoleccionHuevo[[#This Row],[Fecha]],2)</f>
        <v>35</v>
      </c>
      <c r="P245" s="25">
        <v>43344</v>
      </c>
      <c r="Q245" t="s">
        <v>34</v>
      </c>
      <c r="R245" s="7">
        <v>426600</v>
      </c>
      <c r="S245" s="7">
        <v>26049.070000000003</v>
      </c>
      <c r="T245" s="7">
        <v>1185</v>
      </c>
      <c r="AN245">
        <f>YEAR(FH[[#This Row],[Fecha]])</f>
        <v>2020</v>
      </c>
      <c r="AO245">
        <f>MONTH(FH[[#This Row],[Fecha]])</f>
        <v>9</v>
      </c>
      <c r="AP245">
        <f>WEEKNUM(FH[[#This Row],[Fecha]],2)</f>
        <v>36</v>
      </c>
      <c r="AQ245" s="25">
        <v>44075</v>
      </c>
      <c r="AR245" t="s">
        <v>132</v>
      </c>
      <c r="AS245" t="s">
        <v>78</v>
      </c>
      <c r="AT245" t="s">
        <v>129</v>
      </c>
      <c r="AU245">
        <v>13</v>
      </c>
      <c r="AV245">
        <v>1960.0699999999997</v>
      </c>
    </row>
    <row r="246" spans="13:48" ht="15.75" x14ac:dyDescent="0.25">
      <c r="M246">
        <f>YEAR(RecoleccionHuevo[[#This Row],[Fecha]])</f>
        <v>2018</v>
      </c>
      <c r="N246">
        <f>MONTH(RecoleccionHuevo[[#This Row],[Fecha]])</f>
        <v>10</v>
      </c>
      <c r="O246">
        <f>WEEKNUM(RecoleccionHuevo[[#This Row],[Fecha]],2)</f>
        <v>40</v>
      </c>
      <c r="P246" s="25">
        <v>43374</v>
      </c>
      <c r="Q246" t="s">
        <v>34</v>
      </c>
      <c r="R246" s="7">
        <v>395280</v>
      </c>
      <c r="S246" s="7">
        <v>24511.53</v>
      </c>
      <c r="T246" s="7">
        <v>1098</v>
      </c>
      <c r="AN246">
        <f>YEAR(FH[[#This Row],[Fecha]])</f>
        <v>2020</v>
      </c>
      <c r="AO246">
        <f>MONTH(FH[[#This Row],[Fecha]])</f>
        <v>10</v>
      </c>
      <c r="AP246">
        <f>WEEKNUM(FH[[#This Row],[Fecha]],2)</f>
        <v>40</v>
      </c>
      <c r="AQ246" s="25">
        <v>44105</v>
      </c>
      <c r="AR246" t="s">
        <v>132</v>
      </c>
      <c r="AS246" t="s">
        <v>78</v>
      </c>
      <c r="AT246" t="s">
        <v>129</v>
      </c>
      <c r="AU246">
        <v>10</v>
      </c>
      <c r="AV246">
        <v>1355.8</v>
      </c>
    </row>
    <row r="247" spans="13:48" ht="15.75" x14ac:dyDescent="0.25">
      <c r="M247">
        <f>YEAR(RecoleccionHuevo[[#This Row],[Fecha]])</f>
        <v>2018</v>
      </c>
      <c r="N247">
        <f>MONTH(RecoleccionHuevo[[#This Row],[Fecha]])</f>
        <v>11</v>
      </c>
      <c r="O247">
        <f>WEEKNUM(RecoleccionHuevo[[#This Row],[Fecha]],2)</f>
        <v>44</v>
      </c>
      <c r="P247" s="25">
        <v>43405</v>
      </c>
      <c r="Q247" t="s">
        <v>34</v>
      </c>
      <c r="R247" s="7">
        <v>444240</v>
      </c>
      <c r="S247" s="7">
        <v>27749.679999999993</v>
      </c>
      <c r="T247" s="7">
        <v>1234</v>
      </c>
      <c r="AN247">
        <f>YEAR(FH[[#This Row],[Fecha]])</f>
        <v>2018</v>
      </c>
      <c r="AO247">
        <f>MONTH(FH[[#This Row],[Fecha]])</f>
        <v>1</v>
      </c>
      <c r="AP247">
        <f>WEEKNUM(FH[[#This Row],[Fecha]],2)</f>
        <v>1</v>
      </c>
      <c r="AQ247" s="25">
        <v>43101</v>
      </c>
      <c r="AR247" t="s">
        <v>133</v>
      </c>
      <c r="AS247" t="s">
        <v>72</v>
      </c>
      <c r="AT247" t="s">
        <v>128</v>
      </c>
      <c r="AU247">
        <v>10</v>
      </c>
      <c r="AV247">
        <v>48331.97</v>
      </c>
    </row>
    <row r="248" spans="13:48" ht="15.75" x14ac:dyDescent="0.25">
      <c r="M248">
        <f>YEAR(RecoleccionHuevo[[#This Row],[Fecha]])</f>
        <v>2018</v>
      </c>
      <c r="N248">
        <f>MONTH(RecoleccionHuevo[[#This Row],[Fecha]])</f>
        <v>12</v>
      </c>
      <c r="O248">
        <f>WEEKNUM(RecoleccionHuevo[[#This Row],[Fecha]],2)</f>
        <v>48</v>
      </c>
      <c r="P248" s="25">
        <v>43435</v>
      </c>
      <c r="Q248" t="s">
        <v>34</v>
      </c>
      <c r="R248" s="7">
        <v>394200</v>
      </c>
      <c r="S248" s="7">
        <v>24792.839999999997</v>
      </c>
      <c r="T248" s="7">
        <v>1095</v>
      </c>
      <c r="AN248">
        <f>YEAR(FH[[#This Row],[Fecha]])</f>
        <v>2018</v>
      </c>
      <c r="AO248">
        <f>MONTH(FH[[#This Row],[Fecha]])</f>
        <v>12</v>
      </c>
      <c r="AP248">
        <f>WEEKNUM(FH[[#This Row],[Fecha]],2)</f>
        <v>48</v>
      </c>
      <c r="AQ248" s="25">
        <v>43435</v>
      </c>
      <c r="AR248" t="s">
        <v>133</v>
      </c>
      <c r="AS248" t="s">
        <v>72</v>
      </c>
      <c r="AT248" t="s">
        <v>128</v>
      </c>
      <c r="AU248">
        <v>24</v>
      </c>
      <c r="AV248">
        <v>109099.62</v>
      </c>
    </row>
    <row r="249" spans="13:48" x14ac:dyDescent="0.25">
      <c r="AN249">
        <f>YEAR(FH[[#This Row],[Fecha]])</f>
        <v>2019</v>
      </c>
      <c r="AO249">
        <f>MONTH(FH[[#This Row],[Fecha]])</f>
        <v>1</v>
      </c>
      <c r="AP249">
        <f>WEEKNUM(FH[[#This Row],[Fecha]],2)</f>
        <v>1</v>
      </c>
      <c r="AQ249" s="25">
        <v>43466</v>
      </c>
      <c r="AR249" t="s">
        <v>133</v>
      </c>
      <c r="AS249" t="s">
        <v>72</v>
      </c>
      <c r="AT249" t="s">
        <v>128</v>
      </c>
      <c r="AU249">
        <v>29</v>
      </c>
      <c r="AV249">
        <v>138546.53999999998</v>
      </c>
    </row>
    <row r="250" spans="13:48" x14ac:dyDescent="0.25">
      <c r="AN250">
        <f>YEAR(FH[[#This Row],[Fecha]])</f>
        <v>2020</v>
      </c>
      <c r="AO250">
        <f>MONTH(FH[[#This Row],[Fecha]])</f>
        <v>1</v>
      </c>
      <c r="AP250">
        <f>WEEKNUM(FH[[#This Row],[Fecha]],2)</f>
        <v>1</v>
      </c>
      <c r="AQ250" s="25">
        <v>43831</v>
      </c>
      <c r="AR250" t="s">
        <v>133</v>
      </c>
      <c r="AS250" t="s">
        <v>72</v>
      </c>
      <c r="AT250" t="s">
        <v>128</v>
      </c>
      <c r="AU250">
        <v>24</v>
      </c>
      <c r="AV250">
        <v>130061.43</v>
      </c>
    </row>
    <row r="251" spans="13:48" x14ac:dyDescent="0.25">
      <c r="AN251">
        <f>YEAR(FH[[#This Row],[Fecha]])</f>
        <v>2020</v>
      </c>
      <c r="AO251">
        <f>MONTH(FH[[#This Row],[Fecha]])</f>
        <v>2</v>
      </c>
      <c r="AP251">
        <f>WEEKNUM(FH[[#This Row],[Fecha]],2)</f>
        <v>5</v>
      </c>
      <c r="AQ251" s="25">
        <v>43862</v>
      </c>
      <c r="AR251" t="s">
        <v>133</v>
      </c>
      <c r="AS251" t="s">
        <v>72</v>
      </c>
      <c r="AT251" t="s">
        <v>128</v>
      </c>
      <c r="AU251">
        <v>39</v>
      </c>
      <c r="AV251">
        <v>208906.3</v>
      </c>
    </row>
    <row r="252" spans="13:48" x14ac:dyDescent="0.25">
      <c r="AN252">
        <f>YEAR(FH[[#This Row],[Fecha]])</f>
        <v>2019</v>
      </c>
      <c r="AO252">
        <f>MONTH(FH[[#This Row],[Fecha]])</f>
        <v>4</v>
      </c>
      <c r="AP252">
        <f>WEEKNUM(FH[[#This Row],[Fecha]],2)</f>
        <v>14</v>
      </c>
      <c r="AQ252" s="25">
        <v>43556</v>
      </c>
      <c r="AR252" t="s">
        <v>133</v>
      </c>
      <c r="AS252" t="s">
        <v>73</v>
      </c>
      <c r="AT252" t="s">
        <v>128</v>
      </c>
      <c r="AU252">
        <v>20</v>
      </c>
      <c r="AV252">
        <v>106303.65</v>
      </c>
    </row>
    <row r="253" spans="13:48" x14ac:dyDescent="0.25">
      <c r="AN253">
        <f>YEAR(FH[[#This Row],[Fecha]])</f>
        <v>2019</v>
      </c>
      <c r="AO253">
        <f>MONTH(FH[[#This Row],[Fecha]])</f>
        <v>5</v>
      </c>
      <c r="AP253">
        <f>WEEKNUM(FH[[#This Row],[Fecha]],2)</f>
        <v>18</v>
      </c>
      <c r="AQ253" s="25">
        <v>43586</v>
      </c>
      <c r="AR253" t="s">
        <v>133</v>
      </c>
      <c r="AS253" t="s">
        <v>73</v>
      </c>
      <c r="AT253" t="s">
        <v>128</v>
      </c>
      <c r="AU253">
        <v>41</v>
      </c>
      <c r="AV253">
        <v>231876.79000000004</v>
      </c>
    </row>
    <row r="254" spans="13:48" x14ac:dyDescent="0.25">
      <c r="AN254">
        <f>YEAR(FH[[#This Row],[Fecha]])</f>
        <v>2019</v>
      </c>
      <c r="AO254">
        <f>MONTH(FH[[#This Row],[Fecha]])</f>
        <v>6</v>
      </c>
      <c r="AP254">
        <f>WEEKNUM(FH[[#This Row],[Fecha]],2)</f>
        <v>22</v>
      </c>
      <c r="AQ254" s="25">
        <v>43617</v>
      </c>
      <c r="AR254" t="s">
        <v>133</v>
      </c>
      <c r="AS254" t="s">
        <v>73</v>
      </c>
      <c r="AT254" t="s">
        <v>128</v>
      </c>
      <c r="AU254">
        <v>29</v>
      </c>
      <c r="AV254">
        <v>158540.78999999998</v>
      </c>
    </row>
    <row r="255" spans="13:48" x14ac:dyDescent="0.25">
      <c r="AN255">
        <f>YEAR(FH[[#This Row],[Fecha]])</f>
        <v>2020</v>
      </c>
      <c r="AO255">
        <f>MONTH(FH[[#This Row],[Fecha]])</f>
        <v>3</v>
      </c>
      <c r="AP255">
        <f>WEEKNUM(FH[[#This Row],[Fecha]],2)</f>
        <v>9</v>
      </c>
      <c r="AQ255" s="25">
        <v>43891</v>
      </c>
      <c r="AR255" t="s">
        <v>133</v>
      </c>
      <c r="AS255" t="s">
        <v>73</v>
      </c>
      <c r="AT255" t="s">
        <v>128</v>
      </c>
      <c r="AU255">
        <v>45</v>
      </c>
      <c r="AV255">
        <v>371834.20000000007</v>
      </c>
    </row>
    <row r="256" spans="13:48" x14ac:dyDescent="0.25">
      <c r="AN256">
        <f>YEAR(FH[[#This Row],[Fecha]])</f>
        <v>2020</v>
      </c>
      <c r="AO256">
        <f>MONTH(FH[[#This Row],[Fecha]])</f>
        <v>4</v>
      </c>
      <c r="AP256">
        <f>WEEKNUM(FH[[#This Row],[Fecha]],2)</f>
        <v>14</v>
      </c>
      <c r="AQ256" s="25">
        <v>43922</v>
      </c>
      <c r="AR256" t="s">
        <v>133</v>
      </c>
      <c r="AS256" t="s">
        <v>73</v>
      </c>
      <c r="AT256" t="s">
        <v>128</v>
      </c>
      <c r="AU256">
        <v>27</v>
      </c>
      <c r="AV256">
        <v>139016.79</v>
      </c>
    </row>
    <row r="257" spans="40:48" x14ac:dyDescent="0.25">
      <c r="AN257">
        <f>YEAR(FH[[#This Row],[Fecha]])</f>
        <v>2020</v>
      </c>
      <c r="AO257">
        <f>MONTH(FH[[#This Row],[Fecha]])</f>
        <v>5</v>
      </c>
      <c r="AP257">
        <f>WEEKNUM(FH[[#This Row],[Fecha]],2)</f>
        <v>18</v>
      </c>
      <c r="AQ257" s="25">
        <v>43952</v>
      </c>
      <c r="AR257" t="s">
        <v>133</v>
      </c>
      <c r="AS257" t="s">
        <v>73</v>
      </c>
      <c r="AT257" t="s">
        <v>128</v>
      </c>
      <c r="AU257">
        <v>24</v>
      </c>
      <c r="AV257">
        <v>148013.47</v>
      </c>
    </row>
    <row r="258" spans="40:48" x14ac:dyDescent="0.25">
      <c r="AN258">
        <f>YEAR(FH[[#This Row],[Fecha]])</f>
        <v>2018</v>
      </c>
      <c r="AO258">
        <f>MONTH(FH[[#This Row],[Fecha]])</f>
        <v>1</v>
      </c>
      <c r="AP258">
        <f>WEEKNUM(FH[[#This Row],[Fecha]],2)</f>
        <v>1</v>
      </c>
      <c r="AQ258" s="25">
        <v>43101</v>
      </c>
      <c r="AR258" t="s">
        <v>133</v>
      </c>
      <c r="AS258" t="s">
        <v>75</v>
      </c>
      <c r="AT258" t="s">
        <v>128</v>
      </c>
      <c r="AU258">
        <v>48</v>
      </c>
      <c r="AV258">
        <v>231006.6</v>
      </c>
    </row>
    <row r="259" spans="40:48" x14ac:dyDescent="0.25">
      <c r="AN259">
        <f>YEAR(FH[[#This Row],[Fecha]])</f>
        <v>2018</v>
      </c>
      <c r="AO259">
        <f>MONTH(FH[[#This Row],[Fecha]])</f>
        <v>2</v>
      </c>
      <c r="AP259">
        <f>WEEKNUM(FH[[#This Row],[Fecha]],2)</f>
        <v>5</v>
      </c>
      <c r="AQ259" s="25">
        <v>43132</v>
      </c>
      <c r="AR259" t="s">
        <v>133</v>
      </c>
      <c r="AS259" t="s">
        <v>75</v>
      </c>
      <c r="AT259" t="s">
        <v>128</v>
      </c>
      <c r="AU259">
        <v>42</v>
      </c>
      <c r="AV259">
        <v>204342.29</v>
      </c>
    </row>
    <row r="260" spans="40:48" x14ac:dyDescent="0.25">
      <c r="AN260">
        <f>YEAR(FH[[#This Row],[Fecha]])</f>
        <v>2020</v>
      </c>
      <c r="AO260">
        <f>MONTH(FH[[#This Row],[Fecha]])</f>
        <v>4</v>
      </c>
      <c r="AP260">
        <f>WEEKNUM(FH[[#This Row],[Fecha]],2)</f>
        <v>14</v>
      </c>
      <c r="AQ260" s="25">
        <v>43922</v>
      </c>
      <c r="AR260" t="s">
        <v>133</v>
      </c>
      <c r="AS260" t="s">
        <v>75</v>
      </c>
      <c r="AT260" t="s">
        <v>128</v>
      </c>
      <c r="AU260">
        <v>9</v>
      </c>
      <c r="AV260">
        <v>54905.85</v>
      </c>
    </row>
    <row r="261" spans="40:48" x14ac:dyDescent="0.25">
      <c r="AN261">
        <f>YEAR(FH[[#This Row],[Fecha]])</f>
        <v>2020</v>
      </c>
      <c r="AO261">
        <f>MONTH(FH[[#This Row],[Fecha]])</f>
        <v>10</v>
      </c>
      <c r="AP261">
        <f>WEEKNUM(FH[[#This Row],[Fecha]],2)</f>
        <v>40</v>
      </c>
      <c r="AQ261" s="25">
        <v>44105</v>
      </c>
      <c r="AR261" t="s">
        <v>133</v>
      </c>
      <c r="AS261" t="s">
        <v>75</v>
      </c>
      <c r="AT261" t="s">
        <v>128</v>
      </c>
      <c r="AU261">
        <v>10</v>
      </c>
      <c r="AV261">
        <v>59329.79</v>
      </c>
    </row>
    <row r="262" spans="40:48" x14ac:dyDescent="0.25">
      <c r="AN262">
        <f>YEAR(FH[[#This Row],[Fecha]])</f>
        <v>2018</v>
      </c>
      <c r="AO262">
        <f>MONTH(FH[[#This Row],[Fecha]])</f>
        <v>3</v>
      </c>
      <c r="AP262">
        <f>WEEKNUM(FH[[#This Row],[Fecha]],2)</f>
        <v>9</v>
      </c>
      <c r="AQ262" s="25">
        <v>43160</v>
      </c>
      <c r="AR262" t="s">
        <v>133</v>
      </c>
      <c r="AS262" t="s">
        <v>76</v>
      </c>
      <c r="AT262" t="s">
        <v>128</v>
      </c>
      <c r="AU262">
        <v>31</v>
      </c>
      <c r="AV262">
        <v>155728.25</v>
      </c>
    </row>
    <row r="263" spans="40:48" x14ac:dyDescent="0.25">
      <c r="AN263">
        <f>YEAR(FH[[#This Row],[Fecha]])</f>
        <v>2020</v>
      </c>
      <c r="AO263">
        <f>MONTH(FH[[#This Row],[Fecha]])</f>
        <v>5</v>
      </c>
      <c r="AP263">
        <f>WEEKNUM(FH[[#This Row],[Fecha]],2)</f>
        <v>18</v>
      </c>
      <c r="AQ263" s="25">
        <v>43952</v>
      </c>
      <c r="AR263" t="s">
        <v>133</v>
      </c>
      <c r="AS263" t="s">
        <v>76</v>
      </c>
      <c r="AT263" t="s">
        <v>128</v>
      </c>
      <c r="AU263">
        <v>6</v>
      </c>
      <c r="AV263">
        <v>37061.81</v>
      </c>
    </row>
    <row r="264" spans="40:48" x14ac:dyDescent="0.25">
      <c r="AN264">
        <f>YEAR(FH[[#This Row],[Fecha]])</f>
        <v>2018</v>
      </c>
      <c r="AO264">
        <f>MONTH(FH[[#This Row],[Fecha]])</f>
        <v>3</v>
      </c>
      <c r="AP264">
        <f>WEEKNUM(FH[[#This Row],[Fecha]],2)</f>
        <v>9</v>
      </c>
      <c r="AQ264" s="25">
        <v>43160</v>
      </c>
      <c r="AR264" t="s">
        <v>133</v>
      </c>
      <c r="AS264" t="s">
        <v>77</v>
      </c>
      <c r="AT264" t="s">
        <v>128</v>
      </c>
      <c r="AU264">
        <v>6</v>
      </c>
      <c r="AV264">
        <v>30127.55</v>
      </c>
    </row>
    <row r="265" spans="40:48" x14ac:dyDescent="0.25">
      <c r="AN265">
        <f>YEAR(FH[[#This Row],[Fecha]])</f>
        <v>2018</v>
      </c>
      <c r="AO265">
        <f>MONTH(FH[[#This Row],[Fecha]])</f>
        <v>4</v>
      </c>
      <c r="AP265">
        <f>WEEKNUM(FH[[#This Row],[Fecha]],2)</f>
        <v>13</v>
      </c>
      <c r="AQ265" s="25">
        <v>43191</v>
      </c>
      <c r="AR265" t="s">
        <v>133</v>
      </c>
      <c r="AS265" t="s">
        <v>77</v>
      </c>
      <c r="AT265" t="s">
        <v>128</v>
      </c>
      <c r="AU265">
        <v>55</v>
      </c>
      <c r="AV265">
        <v>287905.05</v>
      </c>
    </row>
    <row r="266" spans="40:48" x14ac:dyDescent="0.25">
      <c r="AN266">
        <f>YEAR(FH[[#This Row],[Fecha]])</f>
        <v>2018</v>
      </c>
      <c r="AO266">
        <f>MONTH(FH[[#This Row],[Fecha]])</f>
        <v>5</v>
      </c>
      <c r="AP266">
        <f>WEEKNUM(FH[[#This Row],[Fecha]],2)</f>
        <v>18</v>
      </c>
      <c r="AQ266" s="25">
        <v>43221</v>
      </c>
      <c r="AR266" t="s">
        <v>133</v>
      </c>
      <c r="AS266" t="s">
        <v>77</v>
      </c>
      <c r="AT266" t="s">
        <v>128</v>
      </c>
      <c r="AU266">
        <v>57</v>
      </c>
      <c r="AV266">
        <v>384125.92</v>
      </c>
    </row>
    <row r="267" spans="40:48" x14ac:dyDescent="0.25">
      <c r="AN267">
        <f>YEAR(FH[[#This Row],[Fecha]])</f>
        <v>2018</v>
      </c>
      <c r="AO267">
        <f>MONTH(FH[[#This Row],[Fecha]])</f>
        <v>6</v>
      </c>
      <c r="AP267">
        <f>WEEKNUM(FH[[#This Row],[Fecha]],2)</f>
        <v>22</v>
      </c>
      <c r="AQ267" s="25">
        <v>43252</v>
      </c>
      <c r="AR267" t="s">
        <v>133</v>
      </c>
      <c r="AS267" t="s">
        <v>77</v>
      </c>
      <c r="AT267" t="s">
        <v>128</v>
      </c>
      <c r="AU267">
        <v>37</v>
      </c>
      <c r="AV267">
        <v>211351.58</v>
      </c>
    </row>
    <row r="268" spans="40:48" x14ac:dyDescent="0.25">
      <c r="AN268">
        <f>YEAR(FH[[#This Row],[Fecha]])</f>
        <v>2018</v>
      </c>
      <c r="AO268">
        <f>MONTH(FH[[#This Row],[Fecha]])</f>
        <v>7</v>
      </c>
      <c r="AP268">
        <f>WEEKNUM(FH[[#This Row],[Fecha]],2)</f>
        <v>26</v>
      </c>
      <c r="AQ268" s="25">
        <v>43282</v>
      </c>
      <c r="AR268" t="s">
        <v>133</v>
      </c>
      <c r="AS268" t="s">
        <v>77</v>
      </c>
      <c r="AT268" t="s">
        <v>128</v>
      </c>
      <c r="AU268">
        <v>11</v>
      </c>
      <c r="AV268">
        <v>64586.879999999997</v>
      </c>
    </row>
    <row r="269" spans="40:48" x14ac:dyDescent="0.25">
      <c r="AN269">
        <f>YEAR(FH[[#This Row],[Fecha]])</f>
        <v>2020</v>
      </c>
      <c r="AO269">
        <f>MONTH(FH[[#This Row],[Fecha]])</f>
        <v>6</v>
      </c>
      <c r="AP269">
        <f>WEEKNUM(FH[[#This Row],[Fecha]],2)</f>
        <v>23</v>
      </c>
      <c r="AQ269" s="25">
        <v>43983</v>
      </c>
      <c r="AR269" t="s">
        <v>133</v>
      </c>
      <c r="AS269" t="s">
        <v>77</v>
      </c>
      <c r="AT269" t="s">
        <v>128</v>
      </c>
      <c r="AU269">
        <v>57</v>
      </c>
      <c r="AV269">
        <v>3492140.5600000005</v>
      </c>
    </row>
    <row r="270" spans="40:48" x14ac:dyDescent="0.25">
      <c r="AN270">
        <f>YEAR(FH[[#This Row],[Fecha]])</f>
        <v>2020</v>
      </c>
      <c r="AO270">
        <f>MONTH(FH[[#This Row],[Fecha]])</f>
        <v>7</v>
      </c>
      <c r="AP270">
        <f>WEEKNUM(FH[[#This Row],[Fecha]],2)</f>
        <v>27</v>
      </c>
      <c r="AQ270" s="25">
        <v>44013</v>
      </c>
      <c r="AR270" t="s">
        <v>133</v>
      </c>
      <c r="AS270" t="s">
        <v>77</v>
      </c>
      <c r="AT270" t="s">
        <v>128</v>
      </c>
      <c r="AU270">
        <v>36</v>
      </c>
      <c r="AV270">
        <v>205350.87</v>
      </c>
    </row>
    <row r="271" spans="40:48" x14ac:dyDescent="0.25">
      <c r="AN271">
        <f>YEAR(FH[[#This Row],[Fecha]])</f>
        <v>2020</v>
      </c>
      <c r="AO271">
        <f>MONTH(FH[[#This Row],[Fecha]])</f>
        <v>8</v>
      </c>
      <c r="AP271">
        <f>WEEKNUM(FH[[#This Row],[Fecha]],2)</f>
        <v>31</v>
      </c>
      <c r="AQ271" s="25">
        <v>44044</v>
      </c>
      <c r="AR271" t="s">
        <v>133</v>
      </c>
      <c r="AS271" t="s">
        <v>77</v>
      </c>
      <c r="AT271" t="s">
        <v>128</v>
      </c>
      <c r="AU271">
        <v>36</v>
      </c>
      <c r="AV271">
        <v>190529.83000000002</v>
      </c>
    </row>
    <row r="272" spans="40:48" x14ac:dyDescent="0.25">
      <c r="AN272">
        <f>YEAR(FH[[#This Row],[Fecha]])</f>
        <v>2020</v>
      </c>
      <c r="AO272">
        <f>MONTH(FH[[#This Row],[Fecha]])</f>
        <v>9</v>
      </c>
      <c r="AP272">
        <f>WEEKNUM(FH[[#This Row],[Fecha]],2)</f>
        <v>36</v>
      </c>
      <c r="AQ272" s="25">
        <v>44075</v>
      </c>
      <c r="AR272" t="s">
        <v>133</v>
      </c>
      <c r="AS272" t="s">
        <v>77</v>
      </c>
      <c r="AT272" t="s">
        <v>128</v>
      </c>
      <c r="AU272">
        <v>45</v>
      </c>
      <c r="AV272">
        <v>242759.91</v>
      </c>
    </row>
    <row r="273" spans="40:48" x14ac:dyDescent="0.25">
      <c r="AN273">
        <f>YEAR(FH[[#This Row],[Fecha]])</f>
        <v>2020</v>
      </c>
      <c r="AO273">
        <f>MONTH(FH[[#This Row],[Fecha]])</f>
        <v>10</v>
      </c>
      <c r="AP273">
        <f>WEEKNUM(FH[[#This Row],[Fecha]],2)</f>
        <v>40</v>
      </c>
      <c r="AQ273" s="25">
        <v>44105</v>
      </c>
      <c r="AR273" t="s">
        <v>133</v>
      </c>
      <c r="AS273" t="s">
        <v>77</v>
      </c>
      <c r="AT273" t="s">
        <v>128</v>
      </c>
      <c r="AU273">
        <v>9</v>
      </c>
      <c r="AV273">
        <v>53349.56</v>
      </c>
    </row>
    <row r="274" spans="40:48" x14ac:dyDescent="0.25">
      <c r="AN274">
        <f>YEAR(FH[[#This Row],[Fecha]])</f>
        <v>2020</v>
      </c>
      <c r="AO274">
        <f>MONTH(FH[[#This Row],[Fecha]])</f>
        <v>10</v>
      </c>
      <c r="AP274">
        <f>WEEKNUM(FH[[#This Row],[Fecha]],2)</f>
        <v>40</v>
      </c>
      <c r="AQ274" s="25">
        <v>44105</v>
      </c>
      <c r="AR274" t="s">
        <v>133</v>
      </c>
      <c r="AS274" t="s">
        <v>74</v>
      </c>
      <c r="AT274" t="s">
        <v>128</v>
      </c>
      <c r="AU274">
        <v>20</v>
      </c>
      <c r="AV274">
        <v>120753.88</v>
      </c>
    </row>
    <row r="275" spans="40:48" x14ac:dyDescent="0.25">
      <c r="AN275">
        <f>YEAR(FH[[#This Row],[Fecha]])</f>
        <v>2020</v>
      </c>
      <c r="AO275">
        <f>MONTH(FH[[#This Row],[Fecha]])</f>
        <v>11</v>
      </c>
      <c r="AP275">
        <f>WEEKNUM(FH[[#This Row],[Fecha]],2)</f>
        <v>44</v>
      </c>
      <c r="AQ275" s="25">
        <v>44136</v>
      </c>
      <c r="AR275" t="s">
        <v>133</v>
      </c>
      <c r="AS275" t="s">
        <v>74</v>
      </c>
      <c r="AT275" t="s">
        <v>128</v>
      </c>
      <c r="AU275">
        <v>27</v>
      </c>
      <c r="AV275">
        <v>167699.37</v>
      </c>
    </row>
    <row r="276" spans="40:48" x14ac:dyDescent="0.25">
      <c r="AN276">
        <f>YEAR(FH[[#This Row],[Fecha]])</f>
        <v>2018</v>
      </c>
      <c r="AO276">
        <f>MONTH(FH[[#This Row],[Fecha]])</f>
        <v>1</v>
      </c>
      <c r="AP276">
        <f>WEEKNUM(FH[[#This Row],[Fecha]],2)</f>
        <v>1</v>
      </c>
      <c r="AQ276" s="25">
        <v>43101</v>
      </c>
      <c r="AR276" t="s">
        <v>133</v>
      </c>
      <c r="AS276" t="s">
        <v>78</v>
      </c>
      <c r="AT276" t="s">
        <v>128</v>
      </c>
      <c r="AU276">
        <v>8</v>
      </c>
      <c r="AV276">
        <v>36667.360000000001</v>
      </c>
    </row>
    <row r="277" spans="40:48" x14ac:dyDescent="0.25">
      <c r="AN277">
        <f>YEAR(FH[[#This Row],[Fecha]])</f>
        <v>2019</v>
      </c>
      <c r="AO277">
        <f>MONTH(FH[[#This Row],[Fecha]])</f>
        <v>10</v>
      </c>
      <c r="AP277">
        <f>WEEKNUM(FH[[#This Row],[Fecha]],2)</f>
        <v>40</v>
      </c>
      <c r="AQ277" s="25">
        <v>43739</v>
      </c>
      <c r="AR277" t="s">
        <v>133</v>
      </c>
      <c r="AS277" t="s">
        <v>78</v>
      </c>
      <c r="AT277" t="s">
        <v>128</v>
      </c>
      <c r="AU277">
        <v>15</v>
      </c>
      <c r="AV277">
        <v>77749.320000000007</v>
      </c>
    </row>
    <row r="278" spans="40:48" x14ac:dyDescent="0.25">
      <c r="AN278">
        <f>YEAR(FH[[#This Row],[Fecha]])</f>
        <v>2019</v>
      </c>
      <c r="AO278">
        <f>MONTH(FH[[#This Row],[Fecha]])</f>
        <v>11</v>
      </c>
      <c r="AP278">
        <f>WEEKNUM(FH[[#This Row],[Fecha]],2)</f>
        <v>44</v>
      </c>
      <c r="AQ278" s="25">
        <v>43770</v>
      </c>
      <c r="AR278" t="s">
        <v>133</v>
      </c>
      <c r="AS278" t="s">
        <v>78</v>
      </c>
      <c r="AT278" t="s">
        <v>128</v>
      </c>
      <c r="AU278">
        <v>11</v>
      </c>
      <c r="AV278">
        <v>54917.590000000004</v>
      </c>
    </row>
    <row r="279" spans="40:48" x14ac:dyDescent="0.25">
      <c r="AN279">
        <f>YEAR(FH[[#This Row],[Fecha]])</f>
        <v>2019</v>
      </c>
      <c r="AO279">
        <f>MONTH(FH[[#This Row],[Fecha]])</f>
        <v>12</v>
      </c>
      <c r="AP279">
        <f>WEEKNUM(FH[[#This Row],[Fecha]],2)</f>
        <v>48</v>
      </c>
      <c r="AQ279" s="25">
        <v>43800</v>
      </c>
      <c r="AR279" t="s">
        <v>133</v>
      </c>
      <c r="AS279" t="s">
        <v>78</v>
      </c>
      <c r="AT279" t="s">
        <v>128</v>
      </c>
      <c r="AU279">
        <v>4</v>
      </c>
      <c r="AV279">
        <v>18731.09</v>
      </c>
    </row>
    <row r="280" spans="40:48" x14ac:dyDescent="0.25">
      <c r="AN280">
        <f>YEAR(FH[[#This Row],[Fecha]])</f>
        <v>2018</v>
      </c>
      <c r="AO280">
        <f>MONTH(FH[[#This Row],[Fecha]])</f>
        <v>10</v>
      </c>
      <c r="AP280">
        <f>WEEKNUM(FH[[#This Row],[Fecha]],2)</f>
        <v>40</v>
      </c>
      <c r="AQ280" s="25">
        <v>43374</v>
      </c>
      <c r="AR280" t="s">
        <v>134</v>
      </c>
      <c r="AS280" t="s">
        <v>72</v>
      </c>
      <c r="AT280" t="s">
        <v>128</v>
      </c>
      <c r="AU280">
        <v>22</v>
      </c>
      <c r="AV280">
        <v>118346.79999999999</v>
      </c>
    </row>
    <row r="281" spans="40:48" x14ac:dyDescent="0.25">
      <c r="AN281">
        <f>YEAR(FH[[#This Row],[Fecha]])</f>
        <v>2018</v>
      </c>
      <c r="AO281">
        <f>MONTH(FH[[#This Row],[Fecha]])</f>
        <v>11</v>
      </c>
      <c r="AP281">
        <f>WEEKNUM(FH[[#This Row],[Fecha]],2)</f>
        <v>44</v>
      </c>
      <c r="AQ281" s="25">
        <v>43405</v>
      </c>
      <c r="AR281" t="s">
        <v>134</v>
      </c>
      <c r="AS281" t="s">
        <v>72</v>
      </c>
      <c r="AT281" t="s">
        <v>128</v>
      </c>
      <c r="AU281">
        <v>48</v>
      </c>
      <c r="AV281">
        <v>263671.81</v>
      </c>
    </row>
    <row r="282" spans="40:48" x14ac:dyDescent="0.25">
      <c r="AN282">
        <f>YEAR(FH[[#This Row],[Fecha]])</f>
        <v>2018</v>
      </c>
      <c r="AO282">
        <f>MONTH(FH[[#This Row],[Fecha]])</f>
        <v>12</v>
      </c>
      <c r="AP282">
        <f>WEEKNUM(FH[[#This Row],[Fecha]],2)</f>
        <v>48</v>
      </c>
      <c r="AQ282" s="25">
        <v>43435</v>
      </c>
      <c r="AR282" t="s">
        <v>134</v>
      </c>
      <c r="AS282" t="s">
        <v>72</v>
      </c>
      <c r="AT282" t="s">
        <v>128</v>
      </c>
      <c r="AU282">
        <v>34</v>
      </c>
      <c r="AV282">
        <v>192358.77000000002</v>
      </c>
    </row>
    <row r="283" spans="40:48" x14ac:dyDescent="0.25">
      <c r="AN283">
        <f>YEAR(FH[[#This Row],[Fecha]])</f>
        <v>2019</v>
      </c>
      <c r="AO283">
        <f>MONTH(FH[[#This Row],[Fecha]])</f>
        <v>1</v>
      </c>
      <c r="AP283">
        <f>WEEKNUM(FH[[#This Row],[Fecha]],2)</f>
        <v>1</v>
      </c>
      <c r="AQ283" s="25">
        <v>43466</v>
      </c>
      <c r="AR283" t="s">
        <v>134</v>
      </c>
      <c r="AS283" t="s">
        <v>73</v>
      </c>
      <c r="AT283" t="s">
        <v>128</v>
      </c>
      <c r="AU283">
        <v>16</v>
      </c>
      <c r="AV283">
        <v>85725.32</v>
      </c>
    </row>
    <row r="284" spans="40:48" x14ac:dyDescent="0.25">
      <c r="AN284">
        <f>YEAR(FH[[#This Row],[Fecha]])</f>
        <v>2019</v>
      </c>
      <c r="AO284">
        <f>MONTH(FH[[#This Row],[Fecha]])</f>
        <v>2</v>
      </c>
      <c r="AP284">
        <f>WEEKNUM(FH[[#This Row],[Fecha]],2)</f>
        <v>5</v>
      </c>
      <c r="AQ284" s="25">
        <v>43497</v>
      </c>
      <c r="AR284" t="s">
        <v>134</v>
      </c>
      <c r="AS284" t="s">
        <v>73</v>
      </c>
      <c r="AT284" t="s">
        <v>128</v>
      </c>
      <c r="AU284">
        <v>45</v>
      </c>
      <c r="AV284">
        <v>237628.27000000002</v>
      </c>
    </row>
    <row r="285" spans="40:48" x14ac:dyDescent="0.25">
      <c r="AN285">
        <f>YEAR(FH[[#This Row],[Fecha]])</f>
        <v>2019</v>
      </c>
      <c r="AO285">
        <f>MONTH(FH[[#This Row],[Fecha]])</f>
        <v>3</v>
      </c>
      <c r="AP285">
        <f>WEEKNUM(FH[[#This Row],[Fecha]],2)</f>
        <v>9</v>
      </c>
      <c r="AQ285" s="25">
        <v>43525</v>
      </c>
      <c r="AR285" t="s">
        <v>134</v>
      </c>
      <c r="AS285" t="s">
        <v>73</v>
      </c>
      <c r="AT285" t="s">
        <v>128</v>
      </c>
      <c r="AU285">
        <v>45</v>
      </c>
      <c r="AV285">
        <v>236863.79</v>
      </c>
    </row>
    <row r="286" spans="40:48" x14ac:dyDescent="0.25">
      <c r="AN286">
        <f>YEAR(FH[[#This Row],[Fecha]])</f>
        <v>2019</v>
      </c>
      <c r="AO286">
        <f>MONTH(FH[[#This Row],[Fecha]])</f>
        <v>4</v>
      </c>
      <c r="AP286">
        <f>WEEKNUM(FH[[#This Row],[Fecha]],2)</f>
        <v>14</v>
      </c>
      <c r="AQ286" s="25">
        <v>43556</v>
      </c>
      <c r="AR286" t="s">
        <v>134</v>
      </c>
      <c r="AS286" t="s">
        <v>73</v>
      </c>
      <c r="AT286" t="s">
        <v>128</v>
      </c>
      <c r="AU286">
        <v>35</v>
      </c>
      <c r="AV286">
        <v>187286.51</v>
      </c>
    </row>
    <row r="287" spans="40:48" x14ac:dyDescent="0.25">
      <c r="AN287">
        <f>YEAR(FH[[#This Row],[Fecha]])</f>
        <v>2020</v>
      </c>
      <c r="AO287">
        <f>MONTH(FH[[#This Row],[Fecha]])</f>
        <v>1</v>
      </c>
      <c r="AP287">
        <f>WEEKNUM(FH[[#This Row],[Fecha]],2)</f>
        <v>1</v>
      </c>
      <c r="AQ287" s="25">
        <v>43831</v>
      </c>
      <c r="AR287" t="s">
        <v>134</v>
      </c>
      <c r="AS287" t="s">
        <v>73</v>
      </c>
      <c r="AT287" t="s">
        <v>128</v>
      </c>
      <c r="AU287">
        <v>21</v>
      </c>
      <c r="AV287">
        <v>115624.49</v>
      </c>
    </row>
    <row r="288" spans="40:48" x14ac:dyDescent="0.25">
      <c r="AN288">
        <f>YEAR(FH[[#This Row],[Fecha]])</f>
        <v>2020</v>
      </c>
      <c r="AO288">
        <f>MONTH(FH[[#This Row],[Fecha]])</f>
        <v>2</v>
      </c>
      <c r="AP288">
        <f>WEEKNUM(FH[[#This Row],[Fecha]],2)</f>
        <v>5</v>
      </c>
      <c r="AQ288" s="25">
        <v>43862</v>
      </c>
      <c r="AR288" t="s">
        <v>134</v>
      </c>
      <c r="AS288" t="s">
        <v>73</v>
      </c>
      <c r="AT288" t="s">
        <v>128</v>
      </c>
      <c r="AU288">
        <v>24</v>
      </c>
      <c r="AV288">
        <v>131701.69</v>
      </c>
    </row>
    <row r="289" spans="40:48" x14ac:dyDescent="0.25">
      <c r="AN289">
        <f>YEAR(FH[[#This Row],[Fecha]])</f>
        <v>2020</v>
      </c>
      <c r="AO289">
        <f>MONTH(FH[[#This Row],[Fecha]])</f>
        <v>10</v>
      </c>
      <c r="AP289">
        <f>WEEKNUM(FH[[#This Row],[Fecha]],2)</f>
        <v>40</v>
      </c>
      <c r="AQ289" s="25">
        <v>44105</v>
      </c>
      <c r="AR289" t="s">
        <v>134</v>
      </c>
      <c r="AS289" t="s">
        <v>75</v>
      </c>
      <c r="AT289" t="s">
        <v>128</v>
      </c>
      <c r="AU289">
        <v>1</v>
      </c>
      <c r="AV289">
        <v>436.15</v>
      </c>
    </row>
    <row r="290" spans="40:48" x14ac:dyDescent="0.25">
      <c r="AN290">
        <f>YEAR(FH[[#This Row],[Fecha]])</f>
        <v>2018</v>
      </c>
      <c r="AO290">
        <f>MONTH(FH[[#This Row],[Fecha]])</f>
        <v>1</v>
      </c>
      <c r="AP290">
        <f>WEEKNUM(FH[[#This Row],[Fecha]],2)</f>
        <v>1</v>
      </c>
      <c r="AQ290" s="25">
        <v>43101</v>
      </c>
      <c r="AR290" t="s">
        <v>134</v>
      </c>
      <c r="AS290" t="s">
        <v>76</v>
      </c>
      <c r="AT290" t="s">
        <v>128</v>
      </c>
      <c r="AU290">
        <v>21</v>
      </c>
      <c r="AV290">
        <v>104157.76000000001</v>
      </c>
    </row>
    <row r="291" spans="40:48" x14ac:dyDescent="0.25">
      <c r="AN291">
        <f>YEAR(FH[[#This Row],[Fecha]])</f>
        <v>2018</v>
      </c>
      <c r="AO291">
        <f>MONTH(FH[[#This Row],[Fecha]])</f>
        <v>2</v>
      </c>
      <c r="AP291">
        <f>WEEKNUM(FH[[#This Row],[Fecha]],2)</f>
        <v>5</v>
      </c>
      <c r="AQ291" s="25">
        <v>43132</v>
      </c>
      <c r="AR291" t="s">
        <v>134</v>
      </c>
      <c r="AS291" t="s">
        <v>76</v>
      </c>
      <c r="AT291" t="s">
        <v>128</v>
      </c>
      <c r="AU291">
        <v>46</v>
      </c>
      <c r="AV291">
        <v>222661.66999999998</v>
      </c>
    </row>
    <row r="292" spans="40:48" x14ac:dyDescent="0.25">
      <c r="AN292">
        <f>YEAR(FH[[#This Row],[Fecha]])</f>
        <v>2020</v>
      </c>
      <c r="AO292">
        <f>MONTH(FH[[#This Row],[Fecha]])</f>
        <v>1</v>
      </c>
      <c r="AP292">
        <f>WEEKNUM(FH[[#This Row],[Fecha]],2)</f>
        <v>1</v>
      </c>
      <c r="AQ292" s="25">
        <v>43831</v>
      </c>
      <c r="AR292" t="s">
        <v>134</v>
      </c>
      <c r="AS292" t="s">
        <v>76</v>
      </c>
      <c r="AT292" t="s">
        <v>128</v>
      </c>
      <c r="AU292">
        <v>24</v>
      </c>
      <c r="AV292">
        <v>132215.99</v>
      </c>
    </row>
    <row r="293" spans="40:48" x14ac:dyDescent="0.25">
      <c r="AN293">
        <f>YEAR(FH[[#This Row],[Fecha]])</f>
        <v>2020</v>
      </c>
      <c r="AO293">
        <f>MONTH(FH[[#This Row],[Fecha]])</f>
        <v>2</v>
      </c>
      <c r="AP293">
        <f>WEEKNUM(FH[[#This Row],[Fecha]],2)</f>
        <v>5</v>
      </c>
      <c r="AQ293" s="25">
        <v>43862</v>
      </c>
      <c r="AR293" t="s">
        <v>134</v>
      </c>
      <c r="AS293" t="s">
        <v>76</v>
      </c>
      <c r="AT293" t="s">
        <v>128</v>
      </c>
      <c r="AU293">
        <v>36</v>
      </c>
      <c r="AV293">
        <v>188259.75</v>
      </c>
    </row>
    <row r="294" spans="40:48" x14ac:dyDescent="0.25">
      <c r="AN294">
        <f>YEAR(FH[[#This Row],[Fecha]])</f>
        <v>2020</v>
      </c>
      <c r="AO294">
        <f>MONTH(FH[[#This Row],[Fecha]])</f>
        <v>3</v>
      </c>
      <c r="AP294">
        <f>WEEKNUM(FH[[#This Row],[Fecha]],2)</f>
        <v>9</v>
      </c>
      <c r="AQ294" s="25">
        <v>43891</v>
      </c>
      <c r="AR294" t="s">
        <v>134</v>
      </c>
      <c r="AS294" t="s">
        <v>76</v>
      </c>
      <c r="AT294" t="s">
        <v>128</v>
      </c>
      <c r="AU294">
        <v>54</v>
      </c>
      <c r="AV294">
        <v>293548.73</v>
      </c>
    </row>
    <row r="295" spans="40:48" x14ac:dyDescent="0.25">
      <c r="AN295">
        <f>YEAR(FH[[#This Row],[Fecha]])</f>
        <v>2020</v>
      </c>
      <c r="AO295">
        <f>MONTH(FH[[#This Row],[Fecha]])</f>
        <v>4</v>
      </c>
      <c r="AP295">
        <f>WEEKNUM(FH[[#This Row],[Fecha]],2)</f>
        <v>14</v>
      </c>
      <c r="AQ295" s="25">
        <v>43922</v>
      </c>
      <c r="AR295" t="s">
        <v>134</v>
      </c>
      <c r="AS295" t="s">
        <v>76</v>
      </c>
      <c r="AT295" t="s">
        <v>128</v>
      </c>
      <c r="AU295">
        <v>42</v>
      </c>
      <c r="AV295">
        <v>238547.69</v>
      </c>
    </row>
    <row r="296" spans="40:48" x14ac:dyDescent="0.25">
      <c r="AN296">
        <f>YEAR(FH[[#This Row],[Fecha]])</f>
        <v>2020</v>
      </c>
      <c r="AO296">
        <f>MONTH(FH[[#This Row],[Fecha]])</f>
        <v>5</v>
      </c>
      <c r="AP296">
        <f>WEEKNUM(FH[[#This Row],[Fecha]],2)</f>
        <v>18</v>
      </c>
      <c r="AQ296" s="25">
        <v>43952</v>
      </c>
      <c r="AR296" t="s">
        <v>134</v>
      </c>
      <c r="AS296" t="s">
        <v>76</v>
      </c>
      <c r="AT296" t="s">
        <v>128</v>
      </c>
      <c r="AU296">
        <v>36</v>
      </c>
      <c r="AV296">
        <v>199259.46000000002</v>
      </c>
    </row>
    <row r="297" spans="40:48" x14ac:dyDescent="0.25">
      <c r="AN297">
        <f>YEAR(FH[[#This Row],[Fecha]])</f>
        <v>2018</v>
      </c>
      <c r="AO297">
        <f>MONTH(FH[[#This Row],[Fecha]])</f>
        <v>1</v>
      </c>
      <c r="AP297">
        <f>WEEKNUM(FH[[#This Row],[Fecha]],2)</f>
        <v>1</v>
      </c>
      <c r="AQ297" s="25">
        <v>43101</v>
      </c>
      <c r="AR297" t="s">
        <v>134</v>
      </c>
      <c r="AS297" t="s">
        <v>77</v>
      </c>
      <c r="AT297" t="s">
        <v>128</v>
      </c>
      <c r="AU297">
        <v>3</v>
      </c>
      <c r="AV297">
        <v>14758.81</v>
      </c>
    </row>
    <row r="298" spans="40:48" x14ac:dyDescent="0.25">
      <c r="AN298">
        <f>YEAR(FH[[#This Row],[Fecha]])</f>
        <v>2018</v>
      </c>
      <c r="AO298">
        <f>MONTH(FH[[#This Row],[Fecha]])</f>
        <v>2</v>
      </c>
      <c r="AP298">
        <f>WEEKNUM(FH[[#This Row],[Fecha]],2)</f>
        <v>5</v>
      </c>
      <c r="AQ298" s="25">
        <v>43132</v>
      </c>
      <c r="AR298" t="s">
        <v>134</v>
      </c>
      <c r="AS298" t="s">
        <v>77</v>
      </c>
      <c r="AT298" t="s">
        <v>128</v>
      </c>
      <c r="AU298">
        <v>12</v>
      </c>
      <c r="AV298">
        <v>57238.6</v>
      </c>
    </row>
    <row r="299" spans="40:48" x14ac:dyDescent="0.25">
      <c r="AN299">
        <f>YEAR(FH[[#This Row],[Fecha]])</f>
        <v>2018</v>
      </c>
      <c r="AO299">
        <f>MONTH(FH[[#This Row],[Fecha]])</f>
        <v>3</v>
      </c>
      <c r="AP299">
        <f>WEEKNUM(FH[[#This Row],[Fecha]],2)</f>
        <v>9</v>
      </c>
      <c r="AQ299" s="25">
        <v>43160</v>
      </c>
      <c r="AR299" t="s">
        <v>134</v>
      </c>
      <c r="AS299" t="s">
        <v>77</v>
      </c>
      <c r="AT299" t="s">
        <v>128</v>
      </c>
      <c r="AU299">
        <v>37</v>
      </c>
      <c r="AV299">
        <v>189429.63</v>
      </c>
    </row>
    <row r="300" spans="40:48" x14ac:dyDescent="0.25">
      <c r="AN300">
        <f>YEAR(FH[[#This Row],[Fecha]])</f>
        <v>2018</v>
      </c>
      <c r="AO300">
        <f>MONTH(FH[[#This Row],[Fecha]])</f>
        <v>5</v>
      </c>
      <c r="AP300">
        <f>WEEKNUM(FH[[#This Row],[Fecha]],2)</f>
        <v>18</v>
      </c>
      <c r="AQ300" s="25">
        <v>43221</v>
      </c>
      <c r="AR300" t="s">
        <v>134</v>
      </c>
      <c r="AS300" t="s">
        <v>74</v>
      </c>
      <c r="AT300" t="s">
        <v>128</v>
      </c>
      <c r="AU300">
        <v>25</v>
      </c>
      <c r="AV300">
        <v>142991.26999999999</v>
      </c>
    </row>
    <row r="301" spans="40:48" x14ac:dyDescent="0.25">
      <c r="AN301">
        <f>YEAR(FH[[#This Row],[Fecha]])</f>
        <v>2018</v>
      </c>
      <c r="AO301">
        <f>MONTH(FH[[#This Row],[Fecha]])</f>
        <v>6</v>
      </c>
      <c r="AP301">
        <f>WEEKNUM(FH[[#This Row],[Fecha]],2)</f>
        <v>22</v>
      </c>
      <c r="AQ301" s="25">
        <v>43252</v>
      </c>
      <c r="AR301" t="s">
        <v>134</v>
      </c>
      <c r="AS301" t="s">
        <v>74</v>
      </c>
      <c r="AT301" t="s">
        <v>128</v>
      </c>
      <c r="AU301">
        <v>42</v>
      </c>
      <c r="AV301">
        <v>232785.33</v>
      </c>
    </row>
    <row r="302" spans="40:48" x14ac:dyDescent="0.25">
      <c r="AN302">
        <f>YEAR(FH[[#This Row],[Fecha]])</f>
        <v>2018</v>
      </c>
      <c r="AO302">
        <f>MONTH(FH[[#This Row],[Fecha]])</f>
        <v>7</v>
      </c>
      <c r="AP302">
        <f>WEEKNUM(FH[[#This Row],[Fecha]],2)</f>
        <v>26</v>
      </c>
      <c r="AQ302" s="25">
        <v>43282</v>
      </c>
      <c r="AR302" t="s">
        <v>134</v>
      </c>
      <c r="AS302" t="s">
        <v>74</v>
      </c>
      <c r="AT302" t="s">
        <v>128</v>
      </c>
      <c r="AU302">
        <v>56</v>
      </c>
      <c r="AV302">
        <v>352072.79000000004</v>
      </c>
    </row>
    <row r="303" spans="40:48" x14ac:dyDescent="0.25">
      <c r="AN303">
        <f>YEAR(FH[[#This Row],[Fecha]])</f>
        <v>2018</v>
      </c>
      <c r="AO303">
        <f>MONTH(FH[[#This Row],[Fecha]])</f>
        <v>8</v>
      </c>
      <c r="AP303">
        <f>WEEKNUM(FH[[#This Row],[Fecha]],2)</f>
        <v>31</v>
      </c>
      <c r="AQ303" s="25">
        <v>43313</v>
      </c>
      <c r="AR303" t="s">
        <v>134</v>
      </c>
      <c r="AS303" t="s">
        <v>74</v>
      </c>
      <c r="AT303" t="s">
        <v>128</v>
      </c>
      <c r="AU303">
        <v>43</v>
      </c>
      <c r="AV303">
        <v>270887.23</v>
      </c>
    </row>
    <row r="304" spans="40:48" x14ac:dyDescent="0.25">
      <c r="AN304">
        <f>YEAR(FH[[#This Row],[Fecha]])</f>
        <v>2018</v>
      </c>
      <c r="AO304">
        <f>MONTH(FH[[#This Row],[Fecha]])</f>
        <v>9</v>
      </c>
      <c r="AP304">
        <f>WEEKNUM(FH[[#This Row],[Fecha]],2)</f>
        <v>35</v>
      </c>
      <c r="AQ304" s="25">
        <v>43344</v>
      </c>
      <c r="AR304" t="s">
        <v>134</v>
      </c>
      <c r="AS304" t="s">
        <v>74</v>
      </c>
      <c r="AT304" t="s">
        <v>128</v>
      </c>
      <c r="AU304">
        <v>48</v>
      </c>
      <c r="AV304">
        <v>288092.44999999995</v>
      </c>
    </row>
    <row r="305" spans="40:48" x14ac:dyDescent="0.25">
      <c r="AN305">
        <f>YEAR(FH[[#This Row],[Fecha]])</f>
        <v>2018</v>
      </c>
      <c r="AO305">
        <f>MONTH(FH[[#This Row],[Fecha]])</f>
        <v>10</v>
      </c>
      <c r="AP305">
        <f>WEEKNUM(FH[[#This Row],[Fecha]],2)</f>
        <v>40</v>
      </c>
      <c r="AQ305" s="25">
        <v>43374</v>
      </c>
      <c r="AR305" t="s">
        <v>134</v>
      </c>
      <c r="AS305" t="s">
        <v>74</v>
      </c>
      <c r="AT305" t="s">
        <v>128</v>
      </c>
      <c r="AU305">
        <v>57</v>
      </c>
      <c r="AV305">
        <v>313709.17</v>
      </c>
    </row>
    <row r="306" spans="40:48" x14ac:dyDescent="0.25">
      <c r="AN306">
        <f>YEAR(FH[[#This Row],[Fecha]])</f>
        <v>2018</v>
      </c>
      <c r="AO306">
        <f>MONTH(FH[[#This Row],[Fecha]])</f>
        <v>11</v>
      </c>
      <c r="AP306">
        <f>WEEKNUM(FH[[#This Row],[Fecha]],2)</f>
        <v>44</v>
      </c>
      <c r="AQ306" s="25">
        <v>43405</v>
      </c>
      <c r="AR306" t="s">
        <v>134</v>
      </c>
      <c r="AS306" t="s">
        <v>74</v>
      </c>
      <c r="AT306" t="s">
        <v>128</v>
      </c>
      <c r="AU306">
        <v>45</v>
      </c>
      <c r="AV306">
        <v>248226.82</v>
      </c>
    </row>
    <row r="307" spans="40:48" x14ac:dyDescent="0.25">
      <c r="AN307">
        <f>YEAR(FH[[#This Row],[Fecha]])</f>
        <v>2018</v>
      </c>
      <c r="AO307">
        <f>MONTH(FH[[#This Row],[Fecha]])</f>
        <v>12</v>
      </c>
      <c r="AP307">
        <f>WEEKNUM(FH[[#This Row],[Fecha]],2)</f>
        <v>48</v>
      </c>
      <c r="AQ307" s="25">
        <v>43435</v>
      </c>
      <c r="AR307" t="s">
        <v>134</v>
      </c>
      <c r="AS307" t="s">
        <v>74</v>
      </c>
      <c r="AT307" t="s">
        <v>128</v>
      </c>
      <c r="AU307">
        <v>52</v>
      </c>
      <c r="AV307">
        <v>299575.7</v>
      </c>
    </row>
    <row r="308" spans="40:48" x14ac:dyDescent="0.25">
      <c r="AN308">
        <f>YEAR(FH[[#This Row],[Fecha]])</f>
        <v>2019</v>
      </c>
      <c r="AO308">
        <f>MONTH(FH[[#This Row],[Fecha]])</f>
        <v>1</v>
      </c>
      <c r="AP308">
        <f>WEEKNUM(FH[[#This Row],[Fecha]],2)</f>
        <v>1</v>
      </c>
      <c r="AQ308" s="25">
        <v>43466</v>
      </c>
      <c r="AR308" t="s">
        <v>134</v>
      </c>
      <c r="AS308" t="s">
        <v>74</v>
      </c>
      <c r="AT308" t="s">
        <v>128</v>
      </c>
      <c r="AU308">
        <v>24</v>
      </c>
      <c r="AV308">
        <v>133775.31</v>
      </c>
    </row>
    <row r="309" spans="40:48" x14ac:dyDescent="0.25">
      <c r="AN309">
        <f>YEAR(FH[[#This Row],[Fecha]])</f>
        <v>2018</v>
      </c>
      <c r="AO309">
        <f>MONTH(FH[[#This Row],[Fecha]])</f>
        <v>1</v>
      </c>
      <c r="AP309">
        <f>WEEKNUM(FH[[#This Row],[Fecha]],2)</f>
        <v>1</v>
      </c>
      <c r="AQ309" s="25">
        <v>43101</v>
      </c>
      <c r="AR309" t="s">
        <v>134</v>
      </c>
      <c r="AS309" t="s">
        <v>78</v>
      </c>
      <c r="AT309" t="s">
        <v>128</v>
      </c>
      <c r="AU309">
        <v>4</v>
      </c>
      <c r="AV309">
        <v>19939.38</v>
      </c>
    </row>
    <row r="310" spans="40:48" x14ac:dyDescent="0.25">
      <c r="AN310">
        <f>YEAR(FH[[#This Row],[Fecha]])</f>
        <v>2018</v>
      </c>
      <c r="AO310">
        <f>MONTH(FH[[#This Row],[Fecha]])</f>
        <v>10</v>
      </c>
      <c r="AP310">
        <f>WEEKNUM(FH[[#This Row],[Fecha]],2)</f>
        <v>40</v>
      </c>
      <c r="AQ310" s="25">
        <v>43374</v>
      </c>
      <c r="AR310" t="s">
        <v>134</v>
      </c>
      <c r="AS310" t="s">
        <v>78</v>
      </c>
      <c r="AT310" t="s">
        <v>128</v>
      </c>
      <c r="AU310">
        <v>2</v>
      </c>
      <c r="AV310">
        <v>10066.950000000001</v>
      </c>
    </row>
    <row r="311" spans="40:48" x14ac:dyDescent="0.25">
      <c r="AN311">
        <f>YEAR(FH[[#This Row],[Fecha]])</f>
        <v>2019</v>
      </c>
      <c r="AO311">
        <f>MONTH(FH[[#This Row],[Fecha]])</f>
        <v>7</v>
      </c>
      <c r="AP311">
        <f>WEEKNUM(FH[[#This Row],[Fecha]],2)</f>
        <v>27</v>
      </c>
      <c r="AQ311" s="25">
        <v>43647</v>
      </c>
      <c r="AR311" t="s">
        <v>134</v>
      </c>
      <c r="AS311" t="s">
        <v>78</v>
      </c>
      <c r="AT311" t="s">
        <v>128</v>
      </c>
      <c r="AU311">
        <v>4</v>
      </c>
      <c r="AV311">
        <v>19681.36</v>
      </c>
    </row>
    <row r="312" spans="40:48" x14ac:dyDescent="0.25">
      <c r="AN312">
        <f>YEAR(FH[[#This Row],[Fecha]])</f>
        <v>2019</v>
      </c>
      <c r="AO312">
        <f>MONTH(FH[[#This Row],[Fecha]])</f>
        <v>8</v>
      </c>
      <c r="AP312">
        <f>WEEKNUM(FH[[#This Row],[Fecha]],2)</f>
        <v>31</v>
      </c>
      <c r="AQ312" s="25">
        <v>43678</v>
      </c>
      <c r="AR312" t="s">
        <v>134</v>
      </c>
      <c r="AS312" t="s">
        <v>78</v>
      </c>
      <c r="AT312" t="s">
        <v>128</v>
      </c>
      <c r="AU312">
        <v>16</v>
      </c>
      <c r="AV312">
        <v>87882.79</v>
      </c>
    </row>
    <row r="313" spans="40:48" x14ac:dyDescent="0.25">
      <c r="AN313">
        <f>YEAR(FH[[#This Row],[Fecha]])</f>
        <v>2019</v>
      </c>
      <c r="AO313">
        <f>MONTH(FH[[#This Row],[Fecha]])</f>
        <v>9</v>
      </c>
      <c r="AP313">
        <f>WEEKNUM(FH[[#This Row],[Fecha]],2)</f>
        <v>35</v>
      </c>
      <c r="AQ313" s="25">
        <v>43709</v>
      </c>
      <c r="AR313" t="s">
        <v>134</v>
      </c>
      <c r="AS313" t="s">
        <v>78</v>
      </c>
      <c r="AT313" t="s">
        <v>128</v>
      </c>
      <c r="AU313">
        <v>16</v>
      </c>
      <c r="AV313">
        <v>92357.01</v>
      </c>
    </row>
    <row r="314" spans="40:48" x14ac:dyDescent="0.25">
      <c r="AN314">
        <f>YEAR(FH[[#This Row],[Fecha]])</f>
        <v>2019</v>
      </c>
      <c r="AO314">
        <f>MONTH(FH[[#This Row],[Fecha]])</f>
        <v>10</v>
      </c>
      <c r="AP314">
        <f>WEEKNUM(FH[[#This Row],[Fecha]],2)</f>
        <v>40</v>
      </c>
      <c r="AQ314" s="25">
        <v>43739</v>
      </c>
      <c r="AR314" t="s">
        <v>134</v>
      </c>
      <c r="AS314" t="s">
        <v>78</v>
      </c>
      <c r="AT314" t="s">
        <v>128</v>
      </c>
      <c r="AU314">
        <v>4</v>
      </c>
      <c r="AV314">
        <v>25297.85</v>
      </c>
    </row>
    <row r="315" spans="40:48" x14ac:dyDescent="0.25">
      <c r="AN315">
        <f>YEAR(FH[[#This Row],[Fecha]])</f>
        <v>2019</v>
      </c>
      <c r="AO315">
        <f>MONTH(FH[[#This Row],[Fecha]])</f>
        <v>1</v>
      </c>
      <c r="AP315">
        <f>WEEKNUM(FH[[#This Row],[Fecha]],2)</f>
        <v>1</v>
      </c>
      <c r="AQ315" s="25">
        <v>43466</v>
      </c>
      <c r="AR315" t="s">
        <v>135</v>
      </c>
      <c r="AS315" t="s">
        <v>72</v>
      </c>
      <c r="AT315" t="s">
        <v>128</v>
      </c>
      <c r="AU315">
        <v>16</v>
      </c>
      <c r="AV315">
        <v>86890.44</v>
      </c>
    </row>
    <row r="316" spans="40:48" x14ac:dyDescent="0.25">
      <c r="AN316">
        <f>YEAR(FH[[#This Row],[Fecha]])</f>
        <v>2019</v>
      </c>
      <c r="AO316">
        <f>MONTH(FH[[#This Row],[Fecha]])</f>
        <v>2</v>
      </c>
      <c r="AP316">
        <f>WEEKNUM(FH[[#This Row],[Fecha]],2)</f>
        <v>5</v>
      </c>
      <c r="AQ316" s="25">
        <v>43497</v>
      </c>
      <c r="AR316" t="s">
        <v>135</v>
      </c>
      <c r="AS316" t="s">
        <v>72</v>
      </c>
      <c r="AT316" t="s">
        <v>128</v>
      </c>
      <c r="AU316">
        <v>45</v>
      </c>
      <c r="AV316">
        <v>227281.8</v>
      </c>
    </row>
    <row r="317" spans="40:48" x14ac:dyDescent="0.25">
      <c r="AN317">
        <f>YEAR(FH[[#This Row],[Fecha]])</f>
        <v>2019</v>
      </c>
      <c r="AO317">
        <f>MONTH(FH[[#This Row],[Fecha]])</f>
        <v>3</v>
      </c>
      <c r="AP317">
        <f>WEEKNUM(FH[[#This Row],[Fecha]],2)</f>
        <v>9</v>
      </c>
      <c r="AQ317" s="25">
        <v>43525</v>
      </c>
      <c r="AR317" t="s">
        <v>135</v>
      </c>
      <c r="AS317" t="s">
        <v>72</v>
      </c>
      <c r="AT317" t="s">
        <v>128</v>
      </c>
      <c r="AU317">
        <v>45</v>
      </c>
      <c r="AV317">
        <v>227619.89</v>
      </c>
    </row>
    <row r="318" spans="40:48" x14ac:dyDescent="0.25">
      <c r="AN318">
        <f>YEAR(FH[[#This Row],[Fecha]])</f>
        <v>2019</v>
      </c>
      <c r="AO318">
        <f>MONTH(FH[[#This Row],[Fecha]])</f>
        <v>4</v>
      </c>
      <c r="AP318">
        <f>WEEKNUM(FH[[#This Row],[Fecha]],2)</f>
        <v>14</v>
      </c>
      <c r="AQ318" s="25">
        <v>43556</v>
      </c>
      <c r="AR318" t="s">
        <v>135</v>
      </c>
      <c r="AS318" t="s">
        <v>72</v>
      </c>
      <c r="AT318" t="s">
        <v>128</v>
      </c>
      <c r="AU318">
        <v>35</v>
      </c>
      <c r="AV318">
        <v>180834.81999999998</v>
      </c>
    </row>
    <row r="319" spans="40:48" x14ac:dyDescent="0.25">
      <c r="AN319">
        <f>YEAR(FH[[#This Row],[Fecha]])</f>
        <v>2020</v>
      </c>
      <c r="AO319">
        <f>MONTH(FH[[#This Row],[Fecha]])</f>
        <v>3</v>
      </c>
      <c r="AP319">
        <f>WEEKNUM(FH[[#This Row],[Fecha]],2)</f>
        <v>9</v>
      </c>
      <c r="AQ319" s="25">
        <v>43891</v>
      </c>
      <c r="AR319" t="s">
        <v>135</v>
      </c>
      <c r="AS319" t="s">
        <v>72</v>
      </c>
      <c r="AT319" t="s">
        <v>128</v>
      </c>
      <c r="AU319">
        <v>48</v>
      </c>
      <c r="AV319">
        <v>250352.31000000003</v>
      </c>
    </row>
    <row r="320" spans="40:48" x14ac:dyDescent="0.25">
      <c r="AN320">
        <f>YEAR(FH[[#This Row],[Fecha]])</f>
        <v>2020</v>
      </c>
      <c r="AO320">
        <f>MONTH(FH[[#This Row],[Fecha]])</f>
        <v>4</v>
      </c>
      <c r="AP320">
        <f>WEEKNUM(FH[[#This Row],[Fecha]],2)</f>
        <v>14</v>
      </c>
      <c r="AQ320" s="25">
        <v>43922</v>
      </c>
      <c r="AR320" t="s">
        <v>135</v>
      </c>
      <c r="AS320" t="s">
        <v>72</v>
      </c>
      <c r="AT320" t="s">
        <v>128</v>
      </c>
      <c r="AU320">
        <v>36</v>
      </c>
      <c r="AV320">
        <v>190771.91000000003</v>
      </c>
    </row>
    <row r="321" spans="40:48" x14ac:dyDescent="0.25">
      <c r="AN321">
        <f>YEAR(FH[[#This Row],[Fecha]])</f>
        <v>2020</v>
      </c>
      <c r="AO321">
        <f>MONTH(FH[[#This Row],[Fecha]])</f>
        <v>5</v>
      </c>
      <c r="AP321">
        <f>WEEKNUM(FH[[#This Row],[Fecha]],2)</f>
        <v>18</v>
      </c>
      <c r="AQ321" s="25">
        <v>43952</v>
      </c>
      <c r="AR321" t="s">
        <v>135</v>
      </c>
      <c r="AS321" t="s">
        <v>72</v>
      </c>
      <c r="AT321" t="s">
        <v>128</v>
      </c>
      <c r="AU321">
        <v>27</v>
      </c>
      <c r="AV321">
        <v>163938.86000000002</v>
      </c>
    </row>
    <row r="322" spans="40:48" x14ac:dyDescent="0.25">
      <c r="AN322">
        <f>YEAR(FH[[#This Row],[Fecha]])</f>
        <v>2019</v>
      </c>
      <c r="AO322">
        <f>MONTH(FH[[#This Row],[Fecha]])</f>
        <v>6</v>
      </c>
      <c r="AP322">
        <f>WEEKNUM(FH[[#This Row],[Fecha]],2)</f>
        <v>22</v>
      </c>
      <c r="AQ322" s="25">
        <v>43617</v>
      </c>
      <c r="AR322" t="s">
        <v>135</v>
      </c>
      <c r="AS322" t="s">
        <v>73</v>
      </c>
      <c r="AT322" t="s">
        <v>128</v>
      </c>
      <c r="AU322">
        <v>11</v>
      </c>
      <c r="AV322">
        <v>57453.62</v>
      </c>
    </row>
    <row r="323" spans="40:48" x14ac:dyDescent="0.25">
      <c r="AN323">
        <f>YEAR(FH[[#This Row],[Fecha]])</f>
        <v>2019</v>
      </c>
      <c r="AO323">
        <f>MONTH(FH[[#This Row],[Fecha]])</f>
        <v>7</v>
      </c>
      <c r="AP323">
        <f>WEEKNUM(FH[[#This Row],[Fecha]],2)</f>
        <v>27</v>
      </c>
      <c r="AQ323" s="25">
        <v>43647</v>
      </c>
      <c r="AR323" t="s">
        <v>135</v>
      </c>
      <c r="AS323" t="s">
        <v>73</v>
      </c>
      <c r="AT323" t="s">
        <v>128</v>
      </c>
      <c r="AU323">
        <v>54</v>
      </c>
      <c r="AV323">
        <v>275591.01</v>
      </c>
    </row>
    <row r="324" spans="40:48" x14ac:dyDescent="0.25">
      <c r="AN324">
        <f>YEAR(FH[[#This Row],[Fecha]])</f>
        <v>2019</v>
      </c>
      <c r="AO324">
        <f>MONTH(FH[[#This Row],[Fecha]])</f>
        <v>8</v>
      </c>
      <c r="AP324">
        <f>WEEKNUM(FH[[#This Row],[Fecha]],2)</f>
        <v>31</v>
      </c>
      <c r="AQ324" s="25">
        <v>43678</v>
      </c>
      <c r="AR324" t="s">
        <v>135</v>
      </c>
      <c r="AS324" t="s">
        <v>73</v>
      </c>
      <c r="AT324" t="s">
        <v>128</v>
      </c>
      <c r="AU324">
        <v>10</v>
      </c>
      <c r="AV324">
        <v>47124.34</v>
      </c>
    </row>
    <row r="325" spans="40:48" x14ac:dyDescent="0.25">
      <c r="AN325">
        <f>YEAR(FH[[#This Row],[Fecha]])</f>
        <v>2020</v>
      </c>
      <c r="AO325">
        <f>MONTH(FH[[#This Row],[Fecha]])</f>
        <v>2</v>
      </c>
      <c r="AP325">
        <f>WEEKNUM(FH[[#This Row],[Fecha]],2)</f>
        <v>5</v>
      </c>
      <c r="AQ325" s="25">
        <v>43862</v>
      </c>
      <c r="AR325" t="s">
        <v>135</v>
      </c>
      <c r="AS325" t="s">
        <v>73</v>
      </c>
      <c r="AT325" t="s">
        <v>128</v>
      </c>
      <c r="AU325">
        <v>12</v>
      </c>
      <c r="AV325">
        <v>62017.29</v>
      </c>
    </row>
    <row r="326" spans="40:48" x14ac:dyDescent="0.25">
      <c r="AN326">
        <f>YEAR(FH[[#This Row],[Fecha]])</f>
        <v>2018</v>
      </c>
      <c r="AO326">
        <f>MONTH(FH[[#This Row],[Fecha]])</f>
        <v>3</v>
      </c>
      <c r="AP326">
        <f>WEEKNUM(FH[[#This Row],[Fecha]],2)</f>
        <v>9</v>
      </c>
      <c r="AQ326" s="25">
        <v>43160</v>
      </c>
      <c r="AR326" t="s">
        <v>135</v>
      </c>
      <c r="AS326" t="s">
        <v>75</v>
      </c>
      <c r="AT326" t="s">
        <v>128</v>
      </c>
      <c r="AU326">
        <v>30</v>
      </c>
      <c r="AV326">
        <v>144506.47</v>
      </c>
    </row>
    <row r="327" spans="40:48" x14ac:dyDescent="0.25">
      <c r="AN327">
        <f>YEAR(FH[[#This Row],[Fecha]])</f>
        <v>2020</v>
      </c>
      <c r="AO327">
        <f>MONTH(FH[[#This Row],[Fecha]])</f>
        <v>6</v>
      </c>
      <c r="AP327">
        <f>WEEKNUM(FH[[#This Row],[Fecha]],2)</f>
        <v>23</v>
      </c>
      <c r="AQ327" s="25">
        <v>43983</v>
      </c>
      <c r="AR327" t="s">
        <v>135</v>
      </c>
      <c r="AS327" t="s">
        <v>75</v>
      </c>
      <c r="AT327" t="s">
        <v>128</v>
      </c>
      <c r="AU327">
        <v>24</v>
      </c>
      <c r="AV327">
        <v>4120138.8800000004</v>
      </c>
    </row>
    <row r="328" spans="40:48" x14ac:dyDescent="0.25">
      <c r="AN328">
        <f>YEAR(FH[[#This Row],[Fecha]])</f>
        <v>2018</v>
      </c>
      <c r="AO328">
        <f>MONTH(FH[[#This Row],[Fecha]])</f>
        <v>3</v>
      </c>
      <c r="AP328">
        <f>WEEKNUM(FH[[#This Row],[Fecha]],2)</f>
        <v>9</v>
      </c>
      <c r="AQ328" s="25">
        <v>43160</v>
      </c>
      <c r="AR328" t="s">
        <v>135</v>
      </c>
      <c r="AS328" t="s">
        <v>76</v>
      </c>
      <c r="AT328" t="s">
        <v>128</v>
      </c>
      <c r="AU328">
        <v>12</v>
      </c>
      <c r="AV328">
        <v>57795.13</v>
      </c>
    </row>
    <row r="329" spans="40:48" x14ac:dyDescent="0.25">
      <c r="AN329">
        <f>YEAR(FH[[#This Row],[Fecha]])</f>
        <v>2018</v>
      </c>
      <c r="AO329">
        <f>MONTH(FH[[#This Row],[Fecha]])</f>
        <v>4</v>
      </c>
      <c r="AP329">
        <f>WEEKNUM(FH[[#This Row],[Fecha]],2)</f>
        <v>13</v>
      </c>
      <c r="AQ329" s="25">
        <v>43191</v>
      </c>
      <c r="AR329" t="s">
        <v>135</v>
      </c>
      <c r="AS329" t="s">
        <v>76</v>
      </c>
      <c r="AT329" t="s">
        <v>128</v>
      </c>
      <c r="AU329">
        <v>53</v>
      </c>
      <c r="AV329">
        <v>264776.5</v>
      </c>
    </row>
    <row r="330" spans="40:48" x14ac:dyDescent="0.25">
      <c r="AN330">
        <f>YEAR(FH[[#This Row],[Fecha]])</f>
        <v>2018</v>
      </c>
      <c r="AO330">
        <f>MONTH(FH[[#This Row],[Fecha]])</f>
        <v>5</v>
      </c>
      <c r="AP330">
        <f>WEEKNUM(FH[[#This Row],[Fecha]],2)</f>
        <v>18</v>
      </c>
      <c r="AQ330" s="25">
        <v>43221</v>
      </c>
      <c r="AR330" t="s">
        <v>135</v>
      </c>
      <c r="AS330" t="s">
        <v>76</v>
      </c>
      <c r="AT330" t="s">
        <v>128</v>
      </c>
      <c r="AU330">
        <v>51</v>
      </c>
      <c r="AV330">
        <v>309082.83</v>
      </c>
    </row>
    <row r="331" spans="40:48" x14ac:dyDescent="0.25">
      <c r="AN331">
        <f>YEAR(FH[[#This Row],[Fecha]])</f>
        <v>2018</v>
      </c>
      <c r="AO331">
        <f>MONTH(FH[[#This Row],[Fecha]])</f>
        <v>6</v>
      </c>
      <c r="AP331">
        <f>WEEKNUM(FH[[#This Row],[Fecha]],2)</f>
        <v>22</v>
      </c>
      <c r="AQ331" s="25">
        <v>43252</v>
      </c>
      <c r="AR331" t="s">
        <v>135</v>
      </c>
      <c r="AS331" t="s">
        <v>76</v>
      </c>
      <c r="AT331" t="s">
        <v>128</v>
      </c>
      <c r="AU331">
        <v>38</v>
      </c>
      <c r="AV331">
        <v>207564.55</v>
      </c>
    </row>
    <row r="332" spans="40:48" x14ac:dyDescent="0.25">
      <c r="AN332">
        <f>YEAR(FH[[#This Row],[Fecha]])</f>
        <v>2018</v>
      </c>
      <c r="AO332">
        <f>MONTH(FH[[#This Row],[Fecha]])</f>
        <v>7</v>
      </c>
      <c r="AP332">
        <f>WEEKNUM(FH[[#This Row],[Fecha]],2)</f>
        <v>26</v>
      </c>
      <c r="AQ332" s="25">
        <v>43282</v>
      </c>
      <c r="AR332" t="s">
        <v>135</v>
      </c>
      <c r="AS332" t="s">
        <v>76</v>
      </c>
      <c r="AT332" t="s">
        <v>128</v>
      </c>
      <c r="AU332">
        <v>9</v>
      </c>
      <c r="AV332">
        <v>50749.24</v>
      </c>
    </row>
    <row r="333" spans="40:48" x14ac:dyDescent="0.25">
      <c r="AN333">
        <f>YEAR(FH[[#This Row],[Fecha]])</f>
        <v>2020</v>
      </c>
      <c r="AO333">
        <f>MONTH(FH[[#This Row],[Fecha]])</f>
        <v>6</v>
      </c>
      <c r="AP333">
        <f>WEEKNUM(FH[[#This Row],[Fecha]],2)</f>
        <v>23</v>
      </c>
      <c r="AQ333" s="25">
        <v>43983</v>
      </c>
      <c r="AR333" t="s">
        <v>135</v>
      </c>
      <c r="AS333" t="s">
        <v>76</v>
      </c>
      <c r="AT333" t="s">
        <v>128</v>
      </c>
      <c r="AU333">
        <v>39</v>
      </c>
      <c r="AV333">
        <v>222052.78999999998</v>
      </c>
    </row>
    <row r="334" spans="40:48" x14ac:dyDescent="0.25">
      <c r="AN334">
        <f>YEAR(FH[[#This Row],[Fecha]])</f>
        <v>2020</v>
      </c>
      <c r="AO334">
        <f>MONTH(FH[[#This Row],[Fecha]])</f>
        <v>7</v>
      </c>
      <c r="AP334">
        <f>WEEKNUM(FH[[#This Row],[Fecha]],2)</f>
        <v>27</v>
      </c>
      <c r="AQ334" s="25">
        <v>44013</v>
      </c>
      <c r="AR334" t="s">
        <v>135</v>
      </c>
      <c r="AS334" t="s">
        <v>76</v>
      </c>
      <c r="AT334" t="s">
        <v>128</v>
      </c>
      <c r="AU334">
        <v>39</v>
      </c>
      <c r="AV334">
        <v>220662</v>
      </c>
    </row>
    <row r="335" spans="40:48" x14ac:dyDescent="0.25">
      <c r="AN335">
        <f>YEAR(FH[[#This Row],[Fecha]])</f>
        <v>2020</v>
      </c>
      <c r="AO335">
        <f>MONTH(FH[[#This Row],[Fecha]])</f>
        <v>8</v>
      </c>
      <c r="AP335">
        <f>WEEKNUM(FH[[#This Row],[Fecha]],2)</f>
        <v>31</v>
      </c>
      <c r="AQ335" s="25">
        <v>44044</v>
      </c>
      <c r="AR335" t="s">
        <v>135</v>
      </c>
      <c r="AS335" t="s">
        <v>76</v>
      </c>
      <c r="AT335" t="s">
        <v>128</v>
      </c>
      <c r="AU335">
        <v>36</v>
      </c>
      <c r="AV335">
        <v>195542.52</v>
      </c>
    </row>
    <row r="336" spans="40:48" x14ac:dyDescent="0.25">
      <c r="AN336">
        <f>YEAR(FH[[#This Row],[Fecha]])</f>
        <v>2020</v>
      </c>
      <c r="AO336">
        <f>MONTH(FH[[#This Row],[Fecha]])</f>
        <v>9</v>
      </c>
      <c r="AP336">
        <f>WEEKNUM(FH[[#This Row],[Fecha]],2)</f>
        <v>36</v>
      </c>
      <c r="AQ336" s="25">
        <v>44075</v>
      </c>
      <c r="AR336" t="s">
        <v>135</v>
      </c>
      <c r="AS336" t="s">
        <v>76</v>
      </c>
      <c r="AT336" t="s">
        <v>128</v>
      </c>
      <c r="AU336">
        <v>39</v>
      </c>
      <c r="AV336">
        <v>211506.07</v>
      </c>
    </row>
    <row r="337" spans="40:48" x14ac:dyDescent="0.25">
      <c r="AN337">
        <f>YEAR(FH[[#This Row],[Fecha]])</f>
        <v>2020</v>
      </c>
      <c r="AO337">
        <f>MONTH(FH[[#This Row],[Fecha]])</f>
        <v>10</v>
      </c>
      <c r="AP337">
        <f>WEEKNUM(FH[[#This Row],[Fecha]],2)</f>
        <v>40</v>
      </c>
      <c r="AQ337" s="25">
        <v>44105</v>
      </c>
      <c r="AR337" t="s">
        <v>135</v>
      </c>
      <c r="AS337" t="s">
        <v>76</v>
      </c>
      <c r="AT337" t="s">
        <v>128</v>
      </c>
      <c r="AU337">
        <v>10</v>
      </c>
      <c r="AV337">
        <v>58407.87</v>
      </c>
    </row>
    <row r="338" spans="40:48" x14ac:dyDescent="0.25">
      <c r="AN338">
        <f>YEAR(FH[[#This Row],[Fecha]])</f>
        <v>2018</v>
      </c>
      <c r="AO338">
        <f>MONTH(FH[[#This Row],[Fecha]])</f>
        <v>6</v>
      </c>
      <c r="AP338">
        <f>WEEKNUM(FH[[#This Row],[Fecha]],2)</f>
        <v>22</v>
      </c>
      <c r="AQ338" s="25">
        <v>43252</v>
      </c>
      <c r="AR338" t="s">
        <v>135</v>
      </c>
      <c r="AS338" t="s">
        <v>77</v>
      </c>
      <c r="AT338" t="s">
        <v>128</v>
      </c>
      <c r="AU338">
        <v>6</v>
      </c>
      <c r="AV338">
        <v>33615.279999999999</v>
      </c>
    </row>
    <row r="339" spans="40:48" x14ac:dyDescent="0.25">
      <c r="AN339">
        <f>YEAR(FH[[#This Row],[Fecha]])</f>
        <v>2018</v>
      </c>
      <c r="AO339">
        <f>MONTH(FH[[#This Row],[Fecha]])</f>
        <v>7</v>
      </c>
      <c r="AP339">
        <f>WEEKNUM(FH[[#This Row],[Fecha]],2)</f>
        <v>26</v>
      </c>
      <c r="AQ339" s="25">
        <v>43282</v>
      </c>
      <c r="AR339" t="s">
        <v>135</v>
      </c>
      <c r="AS339" t="s">
        <v>77</v>
      </c>
      <c r="AT339" t="s">
        <v>128</v>
      </c>
      <c r="AU339">
        <v>41</v>
      </c>
      <c r="AV339">
        <v>233275.16999999998</v>
      </c>
    </row>
    <row r="340" spans="40:48" x14ac:dyDescent="0.25">
      <c r="AN340">
        <f>YEAR(FH[[#This Row],[Fecha]])</f>
        <v>2018</v>
      </c>
      <c r="AO340">
        <f>MONTH(FH[[#This Row],[Fecha]])</f>
        <v>8</v>
      </c>
      <c r="AP340">
        <f>WEEKNUM(FH[[#This Row],[Fecha]],2)</f>
        <v>31</v>
      </c>
      <c r="AQ340" s="25">
        <v>43313</v>
      </c>
      <c r="AR340" t="s">
        <v>135</v>
      </c>
      <c r="AS340" t="s">
        <v>77</v>
      </c>
      <c r="AT340" t="s">
        <v>128</v>
      </c>
      <c r="AU340">
        <v>45</v>
      </c>
      <c r="AV340">
        <v>255683.64</v>
      </c>
    </row>
    <row r="341" spans="40:48" x14ac:dyDescent="0.25">
      <c r="AN341">
        <f>YEAR(FH[[#This Row],[Fecha]])</f>
        <v>2018</v>
      </c>
      <c r="AO341">
        <f>MONTH(FH[[#This Row],[Fecha]])</f>
        <v>9</v>
      </c>
      <c r="AP341">
        <f>WEEKNUM(FH[[#This Row],[Fecha]],2)</f>
        <v>35</v>
      </c>
      <c r="AQ341" s="25">
        <v>43344</v>
      </c>
      <c r="AR341" t="s">
        <v>135</v>
      </c>
      <c r="AS341" t="s">
        <v>77</v>
      </c>
      <c r="AT341" t="s">
        <v>128</v>
      </c>
      <c r="AU341">
        <v>47</v>
      </c>
      <c r="AV341">
        <v>255917.25</v>
      </c>
    </row>
    <row r="342" spans="40:48" x14ac:dyDescent="0.25">
      <c r="AN342">
        <f>YEAR(FH[[#This Row],[Fecha]])</f>
        <v>2018</v>
      </c>
      <c r="AO342">
        <f>MONTH(FH[[#This Row],[Fecha]])</f>
        <v>10</v>
      </c>
      <c r="AP342">
        <f>WEEKNUM(FH[[#This Row],[Fecha]],2)</f>
        <v>40</v>
      </c>
      <c r="AQ342" s="25">
        <v>43374</v>
      </c>
      <c r="AR342" t="s">
        <v>135</v>
      </c>
      <c r="AS342" t="s">
        <v>77</v>
      </c>
      <c r="AT342" t="s">
        <v>128</v>
      </c>
      <c r="AU342">
        <v>17</v>
      </c>
      <c r="AV342">
        <v>82457.5</v>
      </c>
    </row>
    <row r="343" spans="40:48" x14ac:dyDescent="0.25">
      <c r="AN343">
        <f>YEAR(FH[[#This Row],[Fecha]])</f>
        <v>2019</v>
      </c>
      <c r="AO343">
        <f>MONTH(FH[[#This Row],[Fecha]])</f>
        <v>3</v>
      </c>
      <c r="AP343">
        <f>WEEKNUM(FH[[#This Row],[Fecha]],2)</f>
        <v>9</v>
      </c>
      <c r="AQ343" s="25">
        <v>43525</v>
      </c>
      <c r="AR343" t="s">
        <v>135</v>
      </c>
      <c r="AS343" t="s">
        <v>74</v>
      </c>
      <c r="AT343" t="s">
        <v>128</v>
      </c>
      <c r="AU343">
        <v>12</v>
      </c>
      <c r="AV343">
        <v>60794.98</v>
      </c>
    </row>
    <row r="344" spans="40:48" x14ac:dyDescent="0.25">
      <c r="AN344">
        <f>YEAR(FH[[#This Row],[Fecha]])</f>
        <v>2020</v>
      </c>
      <c r="AO344">
        <f>MONTH(FH[[#This Row],[Fecha]])</f>
        <v>11</v>
      </c>
      <c r="AP344">
        <f>WEEKNUM(FH[[#This Row],[Fecha]],2)</f>
        <v>44</v>
      </c>
      <c r="AQ344" s="25">
        <v>44136</v>
      </c>
      <c r="AR344" t="s">
        <v>135</v>
      </c>
      <c r="AS344" t="s">
        <v>74</v>
      </c>
      <c r="AT344" t="s">
        <v>128</v>
      </c>
      <c r="AU344">
        <v>6</v>
      </c>
      <c r="AV344">
        <v>37217.78</v>
      </c>
    </row>
    <row r="345" spans="40:48" x14ac:dyDescent="0.25">
      <c r="AN345">
        <f>YEAR(FH[[#This Row],[Fecha]])</f>
        <v>2020</v>
      </c>
      <c r="AO345">
        <f>MONTH(FH[[#This Row],[Fecha]])</f>
        <v>12</v>
      </c>
      <c r="AP345">
        <f>WEEKNUM(FH[[#This Row],[Fecha]],2)</f>
        <v>49</v>
      </c>
      <c r="AQ345" s="25">
        <v>44166</v>
      </c>
      <c r="AR345" t="s">
        <v>135</v>
      </c>
      <c r="AS345" t="s">
        <v>74</v>
      </c>
      <c r="AT345" t="s">
        <v>128</v>
      </c>
      <c r="AU345">
        <v>51</v>
      </c>
      <c r="AV345">
        <v>324639.34999999998</v>
      </c>
    </row>
    <row r="346" spans="40:48" x14ac:dyDescent="0.25">
      <c r="AN346">
        <f>YEAR(FH[[#This Row],[Fecha]])</f>
        <v>2018</v>
      </c>
      <c r="AO346">
        <f>MONTH(FH[[#This Row],[Fecha]])</f>
        <v>1</v>
      </c>
      <c r="AP346">
        <f>WEEKNUM(FH[[#This Row],[Fecha]],2)</f>
        <v>1</v>
      </c>
      <c r="AQ346" s="25">
        <v>43101</v>
      </c>
      <c r="AR346" t="s">
        <v>135</v>
      </c>
      <c r="AS346" t="s">
        <v>78</v>
      </c>
      <c r="AT346" t="s">
        <v>128</v>
      </c>
      <c r="AU346">
        <v>7</v>
      </c>
      <c r="AV346">
        <v>33459.69</v>
      </c>
    </row>
    <row r="347" spans="40:48" x14ac:dyDescent="0.25">
      <c r="AN347">
        <f>YEAR(FH[[#This Row],[Fecha]])</f>
        <v>2018</v>
      </c>
      <c r="AO347">
        <f>MONTH(FH[[#This Row],[Fecha]])</f>
        <v>2</v>
      </c>
      <c r="AP347">
        <f>WEEKNUM(FH[[#This Row],[Fecha]],2)</f>
        <v>5</v>
      </c>
      <c r="AQ347" s="25">
        <v>43132</v>
      </c>
      <c r="AR347" t="s">
        <v>135</v>
      </c>
      <c r="AS347" t="s">
        <v>78</v>
      </c>
      <c r="AT347" t="s">
        <v>128</v>
      </c>
      <c r="AU347">
        <v>10</v>
      </c>
      <c r="AV347">
        <v>46708.47</v>
      </c>
    </row>
    <row r="348" spans="40:48" x14ac:dyDescent="0.25">
      <c r="AN348">
        <f>YEAR(FH[[#This Row],[Fecha]])</f>
        <v>2019</v>
      </c>
      <c r="AO348">
        <f>MONTH(FH[[#This Row],[Fecha]])</f>
        <v>11</v>
      </c>
      <c r="AP348">
        <f>WEEKNUM(FH[[#This Row],[Fecha]],2)</f>
        <v>44</v>
      </c>
      <c r="AQ348" s="25">
        <v>43770</v>
      </c>
      <c r="AR348" t="s">
        <v>135</v>
      </c>
      <c r="AS348" t="s">
        <v>78</v>
      </c>
      <c r="AT348" t="s">
        <v>128</v>
      </c>
      <c r="AU348">
        <v>4</v>
      </c>
      <c r="AV348">
        <v>19070.07</v>
      </c>
    </row>
    <row r="349" spans="40:48" x14ac:dyDescent="0.25">
      <c r="AN349">
        <f>YEAR(FH[[#This Row],[Fecha]])</f>
        <v>2019</v>
      </c>
      <c r="AO349">
        <f>MONTH(FH[[#This Row],[Fecha]])</f>
        <v>12</v>
      </c>
      <c r="AP349">
        <f>WEEKNUM(FH[[#This Row],[Fecha]],2)</f>
        <v>48</v>
      </c>
      <c r="AQ349" s="25">
        <v>43800</v>
      </c>
      <c r="AR349" t="s">
        <v>135</v>
      </c>
      <c r="AS349" t="s">
        <v>78</v>
      </c>
      <c r="AT349" t="s">
        <v>128</v>
      </c>
      <c r="AU349">
        <v>12</v>
      </c>
      <c r="AV349">
        <v>55641.11</v>
      </c>
    </row>
    <row r="350" spans="40:48" x14ac:dyDescent="0.25">
      <c r="AN350">
        <f>YEAR(FH[[#This Row],[Fecha]])</f>
        <v>2020</v>
      </c>
      <c r="AO350">
        <f>MONTH(FH[[#This Row],[Fecha]])</f>
        <v>1</v>
      </c>
      <c r="AP350">
        <f>WEEKNUM(FH[[#This Row],[Fecha]],2)</f>
        <v>1</v>
      </c>
      <c r="AQ350" s="25">
        <v>43831</v>
      </c>
      <c r="AR350" t="s">
        <v>135</v>
      </c>
      <c r="AS350" t="s">
        <v>78</v>
      </c>
      <c r="AT350" t="s">
        <v>128</v>
      </c>
      <c r="AU350">
        <v>20</v>
      </c>
      <c r="AV350">
        <v>95330.28</v>
      </c>
    </row>
    <row r="351" spans="40:48" x14ac:dyDescent="0.25">
      <c r="AN351">
        <f>YEAR(FH[[#This Row],[Fecha]])</f>
        <v>2020</v>
      </c>
      <c r="AO351">
        <f>MONTH(FH[[#This Row],[Fecha]])</f>
        <v>2</v>
      </c>
      <c r="AP351">
        <f>WEEKNUM(FH[[#This Row],[Fecha]],2)</f>
        <v>5</v>
      </c>
      <c r="AQ351" s="25">
        <v>43862</v>
      </c>
      <c r="AR351" t="s">
        <v>135</v>
      </c>
      <c r="AS351" t="s">
        <v>78</v>
      </c>
      <c r="AT351" t="s">
        <v>128</v>
      </c>
      <c r="AU351">
        <v>16</v>
      </c>
      <c r="AV351">
        <v>75499.990000000005</v>
      </c>
    </row>
    <row r="352" spans="40:48" x14ac:dyDescent="0.25">
      <c r="AN352">
        <f>YEAR(FH[[#This Row],[Fecha]])</f>
        <v>2020</v>
      </c>
      <c r="AO352">
        <f>MONTH(FH[[#This Row],[Fecha]])</f>
        <v>3</v>
      </c>
      <c r="AP352">
        <f>WEEKNUM(FH[[#This Row],[Fecha]],2)</f>
        <v>9</v>
      </c>
      <c r="AQ352" s="25">
        <v>43891</v>
      </c>
      <c r="AR352" t="s">
        <v>135</v>
      </c>
      <c r="AS352" t="s">
        <v>78</v>
      </c>
      <c r="AT352" t="s">
        <v>128</v>
      </c>
      <c r="AU352">
        <v>12</v>
      </c>
      <c r="AV352">
        <v>63178.22</v>
      </c>
    </row>
    <row r="353" spans="40:48" x14ac:dyDescent="0.25">
      <c r="AN353">
        <f>YEAR(FH[[#This Row],[Fecha]])</f>
        <v>2020</v>
      </c>
      <c r="AO353">
        <f>MONTH(FH[[#This Row],[Fecha]])</f>
        <v>4</v>
      </c>
      <c r="AP353">
        <f>WEEKNUM(FH[[#This Row],[Fecha]],2)</f>
        <v>14</v>
      </c>
      <c r="AQ353" s="25">
        <v>43922</v>
      </c>
      <c r="AR353" t="s">
        <v>135</v>
      </c>
      <c r="AS353" t="s">
        <v>78</v>
      </c>
      <c r="AT353" t="s">
        <v>128</v>
      </c>
      <c r="AU353">
        <v>16</v>
      </c>
      <c r="AV353">
        <v>74555.939999999988</v>
      </c>
    </row>
    <row r="354" spans="40:48" x14ac:dyDescent="0.25">
      <c r="AN354">
        <f>YEAR(FH[[#This Row],[Fecha]])</f>
        <v>2020</v>
      </c>
      <c r="AO354">
        <f>MONTH(FH[[#This Row],[Fecha]])</f>
        <v>5</v>
      </c>
      <c r="AP354">
        <f>WEEKNUM(FH[[#This Row],[Fecha]],2)</f>
        <v>18</v>
      </c>
      <c r="AQ354" s="25">
        <v>43952</v>
      </c>
      <c r="AR354" t="s">
        <v>135</v>
      </c>
      <c r="AS354" t="s">
        <v>78</v>
      </c>
      <c r="AT354" t="s">
        <v>128</v>
      </c>
      <c r="AU354">
        <v>16</v>
      </c>
      <c r="AV354">
        <v>85130.42</v>
      </c>
    </row>
    <row r="355" spans="40:48" x14ac:dyDescent="0.25">
      <c r="AN355">
        <f>YEAR(FH[[#This Row],[Fecha]])</f>
        <v>2020</v>
      </c>
      <c r="AO355">
        <f>MONTH(FH[[#This Row],[Fecha]])</f>
        <v>6</v>
      </c>
      <c r="AP355">
        <f>WEEKNUM(FH[[#This Row],[Fecha]],2)</f>
        <v>23</v>
      </c>
      <c r="AQ355" s="25">
        <v>43983</v>
      </c>
      <c r="AR355" t="s">
        <v>135</v>
      </c>
      <c r="AS355" t="s">
        <v>78</v>
      </c>
      <c r="AT355" t="s">
        <v>128</v>
      </c>
      <c r="AU355">
        <v>4</v>
      </c>
      <c r="AV355">
        <v>21177.78</v>
      </c>
    </row>
    <row r="356" spans="40:48" x14ac:dyDescent="0.25">
      <c r="AN356">
        <f>YEAR(FH[[#This Row],[Fecha]])</f>
        <v>2018</v>
      </c>
      <c r="AO356">
        <f>MONTH(FH[[#This Row],[Fecha]])</f>
        <v>3</v>
      </c>
      <c r="AP356">
        <f>WEEKNUM(FH[[#This Row],[Fecha]],2)</f>
        <v>9</v>
      </c>
      <c r="AQ356" s="25">
        <v>43160</v>
      </c>
      <c r="AR356" t="s">
        <v>136</v>
      </c>
      <c r="AS356" t="s">
        <v>74</v>
      </c>
      <c r="AT356" t="s">
        <v>128</v>
      </c>
      <c r="AU356">
        <v>16</v>
      </c>
      <c r="AV356">
        <v>85445.1</v>
      </c>
    </row>
    <row r="357" spans="40:48" x14ac:dyDescent="0.25">
      <c r="AN357">
        <f>YEAR(FH[[#This Row],[Fecha]])</f>
        <v>2018</v>
      </c>
      <c r="AO357">
        <f>MONTH(FH[[#This Row],[Fecha]])</f>
        <v>4</v>
      </c>
      <c r="AP357">
        <f>WEEKNUM(FH[[#This Row],[Fecha]],2)</f>
        <v>13</v>
      </c>
      <c r="AQ357" s="25">
        <v>43191</v>
      </c>
      <c r="AR357" t="s">
        <v>136</v>
      </c>
      <c r="AS357" t="s">
        <v>74</v>
      </c>
      <c r="AT357" t="s">
        <v>128</v>
      </c>
      <c r="AU357">
        <v>10</v>
      </c>
      <c r="AV357">
        <v>59203.97</v>
      </c>
    </row>
    <row r="358" spans="40:48" x14ac:dyDescent="0.25">
      <c r="AN358">
        <f>YEAR(FH[[#This Row],[Fecha]])</f>
        <v>2018</v>
      </c>
      <c r="AO358">
        <f>MONTH(FH[[#This Row],[Fecha]])</f>
        <v>5</v>
      </c>
      <c r="AP358">
        <f>WEEKNUM(FH[[#This Row],[Fecha]],2)</f>
        <v>18</v>
      </c>
      <c r="AQ358" s="25">
        <v>43221</v>
      </c>
      <c r="AR358" t="s">
        <v>136</v>
      </c>
      <c r="AS358" t="s">
        <v>74</v>
      </c>
      <c r="AT358" t="s">
        <v>128</v>
      </c>
      <c r="AU358">
        <v>18</v>
      </c>
      <c r="AV358">
        <v>107018.16</v>
      </c>
    </row>
    <row r="359" spans="40:48" x14ac:dyDescent="0.25">
      <c r="AN359">
        <f>YEAR(FH[[#This Row],[Fecha]])</f>
        <v>2018</v>
      </c>
      <c r="AO359">
        <f>MONTH(FH[[#This Row],[Fecha]])</f>
        <v>2</v>
      </c>
      <c r="AP359">
        <f>WEEKNUM(FH[[#This Row],[Fecha]],2)</f>
        <v>5</v>
      </c>
      <c r="AQ359" s="25">
        <v>43132</v>
      </c>
      <c r="AR359" t="s">
        <v>137</v>
      </c>
      <c r="AS359" t="s">
        <v>74</v>
      </c>
      <c r="AT359" t="s">
        <v>128</v>
      </c>
      <c r="AU359">
        <v>19</v>
      </c>
      <c r="AV359">
        <v>97198.37</v>
      </c>
    </row>
    <row r="360" spans="40:48" x14ac:dyDescent="0.25">
      <c r="AN360">
        <f>YEAR(FH[[#This Row],[Fecha]])</f>
        <v>2018</v>
      </c>
      <c r="AO360">
        <f>MONTH(FH[[#This Row],[Fecha]])</f>
        <v>3</v>
      </c>
      <c r="AP360">
        <f>WEEKNUM(FH[[#This Row],[Fecha]],2)</f>
        <v>9</v>
      </c>
      <c r="AQ360" s="25">
        <v>43160</v>
      </c>
      <c r="AR360" t="s">
        <v>137</v>
      </c>
      <c r="AS360" t="s">
        <v>74</v>
      </c>
      <c r="AT360" t="s">
        <v>128</v>
      </c>
      <c r="AU360">
        <v>14</v>
      </c>
      <c r="AV360">
        <v>73535.12</v>
      </c>
    </row>
    <row r="361" spans="40:48" x14ac:dyDescent="0.25">
      <c r="AN361">
        <f>YEAR(FH[[#This Row],[Fecha]])</f>
        <v>2018</v>
      </c>
      <c r="AO361">
        <f>MONTH(FH[[#This Row],[Fecha]])</f>
        <v>4</v>
      </c>
      <c r="AP361">
        <f>WEEKNUM(FH[[#This Row],[Fecha]],2)</f>
        <v>13</v>
      </c>
      <c r="AQ361" s="25">
        <v>43191</v>
      </c>
      <c r="AR361" t="s">
        <v>137</v>
      </c>
      <c r="AS361" t="s">
        <v>74</v>
      </c>
      <c r="AT361" t="s">
        <v>128</v>
      </c>
      <c r="AU361">
        <v>34</v>
      </c>
      <c r="AV361">
        <v>185300.2</v>
      </c>
    </row>
    <row r="362" spans="40:48" x14ac:dyDescent="0.25">
      <c r="AN362">
        <f>YEAR(FH[[#This Row],[Fecha]])</f>
        <v>2019</v>
      </c>
      <c r="AO362">
        <f>MONTH(FH[[#This Row],[Fecha]])</f>
        <v>4</v>
      </c>
      <c r="AP362">
        <f>WEEKNUM(FH[[#This Row],[Fecha]],2)</f>
        <v>14</v>
      </c>
      <c r="AQ362" s="25">
        <v>43556</v>
      </c>
      <c r="AR362" t="s">
        <v>137</v>
      </c>
      <c r="AS362" t="s">
        <v>78</v>
      </c>
      <c r="AT362" t="s">
        <v>128</v>
      </c>
      <c r="AU362">
        <v>2</v>
      </c>
      <c r="AV362">
        <v>14027.83</v>
      </c>
    </row>
    <row r="363" spans="40:48" x14ac:dyDescent="0.25">
      <c r="AN363">
        <f>YEAR(FH[[#This Row],[Fecha]])</f>
        <v>2019</v>
      </c>
      <c r="AO363">
        <f>MONTH(FH[[#This Row],[Fecha]])</f>
        <v>4</v>
      </c>
      <c r="AP363">
        <f>WEEKNUM(FH[[#This Row],[Fecha]],2)</f>
        <v>14</v>
      </c>
      <c r="AQ363" s="25">
        <v>43556</v>
      </c>
      <c r="AR363" t="s">
        <v>138</v>
      </c>
      <c r="AS363" t="s">
        <v>72</v>
      </c>
      <c r="AT363" t="s">
        <v>128</v>
      </c>
      <c r="AU363">
        <v>20</v>
      </c>
      <c r="AV363">
        <v>101194.93</v>
      </c>
    </row>
    <row r="364" spans="40:48" x14ac:dyDescent="0.25">
      <c r="AN364">
        <f>YEAR(FH[[#This Row],[Fecha]])</f>
        <v>2019</v>
      </c>
      <c r="AO364">
        <f>MONTH(FH[[#This Row],[Fecha]])</f>
        <v>5</v>
      </c>
      <c r="AP364">
        <f>WEEKNUM(FH[[#This Row],[Fecha]],2)</f>
        <v>18</v>
      </c>
      <c r="AQ364" s="25">
        <v>43586</v>
      </c>
      <c r="AR364" t="s">
        <v>138</v>
      </c>
      <c r="AS364" t="s">
        <v>72</v>
      </c>
      <c r="AT364" t="s">
        <v>128</v>
      </c>
      <c r="AU364">
        <v>43</v>
      </c>
      <c r="AV364">
        <v>213911.53</v>
      </c>
    </row>
    <row r="365" spans="40:48" x14ac:dyDescent="0.25">
      <c r="AN365">
        <f>YEAR(FH[[#This Row],[Fecha]])</f>
        <v>2019</v>
      </c>
      <c r="AO365">
        <f>MONTH(FH[[#This Row],[Fecha]])</f>
        <v>6</v>
      </c>
      <c r="AP365">
        <f>WEEKNUM(FH[[#This Row],[Fecha]],2)</f>
        <v>22</v>
      </c>
      <c r="AQ365" s="25">
        <v>43617</v>
      </c>
      <c r="AR365" t="s">
        <v>138</v>
      </c>
      <c r="AS365" t="s">
        <v>72</v>
      </c>
      <c r="AT365" t="s">
        <v>128</v>
      </c>
      <c r="AU365">
        <v>26</v>
      </c>
      <c r="AV365">
        <v>134756.85999999999</v>
      </c>
    </row>
    <row r="366" spans="40:48" x14ac:dyDescent="0.25">
      <c r="AN366">
        <f>YEAR(FH[[#This Row],[Fecha]])</f>
        <v>2019</v>
      </c>
      <c r="AO366">
        <f>MONTH(FH[[#This Row],[Fecha]])</f>
        <v>8</v>
      </c>
      <c r="AP366">
        <f>WEEKNUM(FH[[#This Row],[Fecha]],2)</f>
        <v>31</v>
      </c>
      <c r="AQ366" s="25">
        <v>43678</v>
      </c>
      <c r="AR366" t="s">
        <v>138</v>
      </c>
      <c r="AS366" t="s">
        <v>73</v>
      </c>
      <c r="AT366" t="s">
        <v>128</v>
      </c>
      <c r="AU366">
        <v>30</v>
      </c>
      <c r="AV366">
        <v>161250.5</v>
      </c>
    </row>
    <row r="367" spans="40:48" x14ac:dyDescent="0.25">
      <c r="AN367">
        <f>YEAR(FH[[#This Row],[Fecha]])</f>
        <v>2019</v>
      </c>
      <c r="AO367">
        <f>MONTH(FH[[#This Row],[Fecha]])</f>
        <v>9</v>
      </c>
      <c r="AP367">
        <f>WEEKNUM(FH[[#This Row],[Fecha]],2)</f>
        <v>35</v>
      </c>
      <c r="AQ367" s="25">
        <v>43709</v>
      </c>
      <c r="AR367" t="s">
        <v>138</v>
      </c>
      <c r="AS367" t="s">
        <v>73</v>
      </c>
      <c r="AT367" t="s">
        <v>128</v>
      </c>
      <c r="AU367">
        <v>36</v>
      </c>
      <c r="AV367">
        <v>184495.55000000002</v>
      </c>
    </row>
    <row r="368" spans="40:48" x14ac:dyDescent="0.25">
      <c r="AN368">
        <f>YEAR(FH[[#This Row],[Fecha]])</f>
        <v>2019</v>
      </c>
      <c r="AO368">
        <f>MONTH(FH[[#This Row],[Fecha]])</f>
        <v>10</v>
      </c>
      <c r="AP368">
        <f>WEEKNUM(FH[[#This Row],[Fecha]],2)</f>
        <v>40</v>
      </c>
      <c r="AQ368" s="25">
        <v>43739</v>
      </c>
      <c r="AR368" t="s">
        <v>138</v>
      </c>
      <c r="AS368" t="s">
        <v>73</v>
      </c>
      <c r="AT368" t="s">
        <v>128</v>
      </c>
      <c r="AU368">
        <v>37</v>
      </c>
      <c r="AV368">
        <v>204399.31000000003</v>
      </c>
    </row>
    <row r="369" spans="40:48" x14ac:dyDescent="0.25">
      <c r="AN369">
        <f>YEAR(FH[[#This Row],[Fecha]])</f>
        <v>2018</v>
      </c>
      <c r="AO369">
        <f>MONTH(FH[[#This Row],[Fecha]])</f>
        <v>3</v>
      </c>
      <c r="AP369">
        <f>WEEKNUM(FH[[#This Row],[Fecha]],2)</f>
        <v>9</v>
      </c>
      <c r="AQ369" s="25">
        <v>43160</v>
      </c>
      <c r="AR369" t="s">
        <v>138</v>
      </c>
      <c r="AS369" t="s">
        <v>75</v>
      </c>
      <c r="AT369" t="s">
        <v>128</v>
      </c>
      <c r="AU369">
        <v>9</v>
      </c>
      <c r="AV369">
        <v>42328.27</v>
      </c>
    </row>
    <row r="370" spans="40:48" x14ac:dyDescent="0.25">
      <c r="AN370">
        <f>YEAR(FH[[#This Row],[Fecha]])</f>
        <v>2018</v>
      </c>
      <c r="AO370">
        <f>MONTH(FH[[#This Row],[Fecha]])</f>
        <v>4</v>
      </c>
      <c r="AP370">
        <f>WEEKNUM(FH[[#This Row],[Fecha]],2)</f>
        <v>13</v>
      </c>
      <c r="AQ370" s="25">
        <v>43191</v>
      </c>
      <c r="AR370" t="s">
        <v>138</v>
      </c>
      <c r="AS370" t="s">
        <v>75</v>
      </c>
      <c r="AT370" t="s">
        <v>128</v>
      </c>
      <c r="AU370">
        <v>40</v>
      </c>
      <c r="AV370">
        <v>193993.67</v>
      </c>
    </row>
    <row r="371" spans="40:48" x14ac:dyDescent="0.25">
      <c r="AN371">
        <f>YEAR(FH[[#This Row],[Fecha]])</f>
        <v>2018</v>
      </c>
      <c r="AO371">
        <f>MONTH(FH[[#This Row],[Fecha]])</f>
        <v>7</v>
      </c>
      <c r="AP371">
        <f>WEEKNUM(FH[[#This Row],[Fecha]],2)</f>
        <v>26</v>
      </c>
      <c r="AQ371" s="25">
        <v>43282</v>
      </c>
      <c r="AR371" t="s">
        <v>138</v>
      </c>
      <c r="AS371" t="s">
        <v>75</v>
      </c>
      <c r="AT371" t="s">
        <v>128</v>
      </c>
      <c r="AU371">
        <v>9</v>
      </c>
      <c r="AV371">
        <v>49245.26</v>
      </c>
    </row>
    <row r="372" spans="40:48" x14ac:dyDescent="0.25">
      <c r="AN372">
        <f>YEAR(FH[[#This Row],[Fecha]])</f>
        <v>2018</v>
      </c>
      <c r="AO372">
        <f>MONTH(FH[[#This Row],[Fecha]])</f>
        <v>7</v>
      </c>
      <c r="AP372">
        <f>WEEKNUM(FH[[#This Row],[Fecha]],2)</f>
        <v>26</v>
      </c>
      <c r="AQ372" s="25">
        <v>43282</v>
      </c>
      <c r="AR372" t="s">
        <v>138</v>
      </c>
      <c r="AS372" t="s">
        <v>76</v>
      </c>
      <c r="AT372" t="s">
        <v>128</v>
      </c>
      <c r="AU372">
        <v>14</v>
      </c>
      <c r="AV372">
        <v>76668.820000000007</v>
      </c>
    </row>
    <row r="373" spans="40:48" x14ac:dyDescent="0.25">
      <c r="AN373">
        <f>YEAR(FH[[#This Row],[Fecha]])</f>
        <v>2018</v>
      </c>
      <c r="AO373">
        <f>MONTH(FH[[#This Row],[Fecha]])</f>
        <v>10</v>
      </c>
      <c r="AP373">
        <f>WEEKNUM(FH[[#This Row],[Fecha]],2)</f>
        <v>40</v>
      </c>
      <c r="AQ373" s="25">
        <v>43374</v>
      </c>
      <c r="AR373" t="s">
        <v>138</v>
      </c>
      <c r="AS373" t="s">
        <v>77</v>
      </c>
      <c r="AT373" t="s">
        <v>128</v>
      </c>
      <c r="AU373">
        <v>31</v>
      </c>
      <c r="AV373">
        <v>149878.09999999998</v>
      </c>
    </row>
    <row r="374" spans="40:48" x14ac:dyDescent="0.25">
      <c r="AN374">
        <f>YEAR(FH[[#This Row],[Fecha]])</f>
        <v>2018</v>
      </c>
      <c r="AO374">
        <f>MONTH(FH[[#This Row],[Fecha]])</f>
        <v>11</v>
      </c>
      <c r="AP374">
        <f>WEEKNUM(FH[[#This Row],[Fecha]],2)</f>
        <v>44</v>
      </c>
      <c r="AQ374" s="25">
        <v>43405</v>
      </c>
      <c r="AR374" t="s">
        <v>138</v>
      </c>
      <c r="AS374" t="s">
        <v>77</v>
      </c>
      <c r="AT374" t="s">
        <v>128</v>
      </c>
      <c r="AU374">
        <v>12</v>
      </c>
      <c r="AV374">
        <v>59344.05</v>
      </c>
    </row>
    <row r="375" spans="40:48" x14ac:dyDescent="0.25">
      <c r="AN375">
        <f>YEAR(FH[[#This Row],[Fecha]])</f>
        <v>2020</v>
      </c>
      <c r="AO375">
        <f>MONTH(FH[[#This Row],[Fecha]])</f>
        <v>10</v>
      </c>
      <c r="AP375">
        <f>WEEKNUM(FH[[#This Row],[Fecha]],2)</f>
        <v>40</v>
      </c>
      <c r="AQ375" s="25">
        <v>44105</v>
      </c>
      <c r="AR375" t="s">
        <v>138</v>
      </c>
      <c r="AS375" t="s">
        <v>77</v>
      </c>
      <c r="AT375" t="s">
        <v>128</v>
      </c>
      <c r="AU375">
        <v>28</v>
      </c>
      <c r="AV375">
        <v>164401.66</v>
      </c>
    </row>
    <row r="376" spans="40:48" x14ac:dyDescent="0.25">
      <c r="AN376">
        <f>YEAR(FH[[#This Row],[Fecha]])</f>
        <v>2020</v>
      </c>
      <c r="AO376">
        <f>MONTH(FH[[#This Row],[Fecha]])</f>
        <v>11</v>
      </c>
      <c r="AP376">
        <f>WEEKNUM(FH[[#This Row],[Fecha]],2)</f>
        <v>44</v>
      </c>
      <c r="AQ376" s="25">
        <v>44136</v>
      </c>
      <c r="AR376" t="s">
        <v>138</v>
      </c>
      <c r="AS376" t="s">
        <v>77</v>
      </c>
      <c r="AT376" t="s">
        <v>128</v>
      </c>
      <c r="AU376">
        <v>24</v>
      </c>
      <c r="AV376">
        <v>144643.16999999998</v>
      </c>
    </row>
    <row r="377" spans="40:48" x14ac:dyDescent="0.25">
      <c r="AN377">
        <f>YEAR(FH[[#This Row],[Fecha]])</f>
        <v>2018</v>
      </c>
      <c r="AO377">
        <f>MONTH(FH[[#This Row],[Fecha]])</f>
        <v>2</v>
      </c>
      <c r="AP377">
        <f>WEEKNUM(FH[[#This Row],[Fecha]],2)</f>
        <v>5</v>
      </c>
      <c r="AQ377" s="25">
        <v>43132</v>
      </c>
      <c r="AR377" t="s">
        <v>138</v>
      </c>
      <c r="AS377" t="s">
        <v>78</v>
      </c>
      <c r="AT377" t="s">
        <v>128</v>
      </c>
      <c r="AU377">
        <v>4</v>
      </c>
      <c r="AV377">
        <v>15652.09</v>
      </c>
    </row>
    <row r="378" spans="40:48" x14ac:dyDescent="0.25">
      <c r="AN378">
        <f>YEAR(FH[[#This Row],[Fecha]])</f>
        <v>2018</v>
      </c>
      <c r="AO378">
        <f>MONTH(FH[[#This Row],[Fecha]])</f>
        <v>3</v>
      </c>
      <c r="AP378">
        <f>WEEKNUM(FH[[#This Row],[Fecha]],2)</f>
        <v>9</v>
      </c>
      <c r="AQ378" s="25">
        <v>43160</v>
      </c>
      <c r="AR378" t="s">
        <v>138</v>
      </c>
      <c r="AS378" t="s">
        <v>78</v>
      </c>
      <c r="AT378" t="s">
        <v>128</v>
      </c>
      <c r="AU378">
        <v>6</v>
      </c>
      <c r="AV378">
        <v>30286.769999999997</v>
      </c>
    </row>
    <row r="379" spans="40:48" x14ac:dyDescent="0.25">
      <c r="AN379">
        <f>YEAR(FH[[#This Row],[Fecha]])</f>
        <v>2019</v>
      </c>
      <c r="AO379">
        <f>MONTH(FH[[#This Row],[Fecha]])</f>
        <v>6</v>
      </c>
      <c r="AP379">
        <f>WEEKNUM(FH[[#This Row],[Fecha]],2)</f>
        <v>22</v>
      </c>
      <c r="AQ379" s="25">
        <v>43617</v>
      </c>
      <c r="AR379" t="s">
        <v>139</v>
      </c>
      <c r="AS379" t="s">
        <v>72</v>
      </c>
      <c r="AT379" t="s">
        <v>128</v>
      </c>
      <c r="AU379">
        <v>12</v>
      </c>
      <c r="AV379">
        <v>65018.49</v>
      </c>
    </row>
    <row r="380" spans="40:48" x14ac:dyDescent="0.25">
      <c r="AN380">
        <f>YEAR(FH[[#This Row],[Fecha]])</f>
        <v>2019</v>
      </c>
      <c r="AO380">
        <f>MONTH(FH[[#This Row],[Fecha]])</f>
        <v>7</v>
      </c>
      <c r="AP380">
        <f>WEEKNUM(FH[[#This Row],[Fecha]],2)</f>
        <v>27</v>
      </c>
      <c r="AQ380" s="25">
        <v>43647</v>
      </c>
      <c r="AR380" t="s">
        <v>139</v>
      </c>
      <c r="AS380" t="s">
        <v>72</v>
      </c>
      <c r="AT380" t="s">
        <v>128</v>
      </c>
      <c r="AU380">
        <v>30</v>
      </c>
      <c r="AV380">
        <v>156188.95000000001</v>
      </c>
    </row>
    <row r="381" spans="40:48" x14ac:dyDescent="0.25">
      <c r="AN381">
        <f>YEAR(FH[[#This Row],[Fecha]])</f>
        <v>2018</v>
      </c>
      <c r="AO381">
        <f>MONTH(FH[[#This Row],[Fecha]])</f>
        <v>8</v>
      </c>
      <c r="AP381">
        <f>WEEKNUM(FH[[#This Row],[Fecha]],2)</f>
        <v>31</v>
      </c>
      <c r="AQ381" s="25">
        <v>43313</v>
      </c>
      <c r="AR381" t="s">
        <v>139</v>
      </c>
      <c r="AS381" t="s">
        <v>73</v>
      </c>
      <c r="AT381" t="s">
        <v>128</v>
      </c>
      <c r="AU381">
        <v>8</v>
      </c>
      <c r="AV381">
        <v>46045.79</v>
      </c>
    </row>
    <row r="382" spans="40:48" x14ac:dyDescent="0.25">
      <c r="AN382">
        <f>YEAR(FH[[#This Row],[Fecha]])</f>
        <v>2018</v>
      </c>
      <c r="AO382">
        <f>MONTH(FH[[#This Row],[Fecha]])</f>
        <v>11</v>
      </c>
      <c r="AP382">
        <f>WEEKNUM(FH[[#This Row],[Fecha]],2)</f>
        <v>44</v>
      </c>
      <c r="AQ382" s="25">
        <v>43405</v>
      </c>
      <c r="AR382" t="s">
        <v>139</v>
      </c>
      <c r="AS382" t="s">
        <v>75</v>
      </c>
      <c r="AT382" t="s">
        <v>128</v>
      </c>
      <c r="AU382">
        <v>8</v>
      </c>
      <c r="AV382">
        <v>39834.85</v>
      </c>
    </row>
    <row r="383" spans="40:48" x14ac:dyDescent="0.25">
      <c r="AN383">
        <f>YEAR(FH[[#This Row],[Fecha]])</f>
        <v>2018</v>
      </c>
      <c r="AO383">
        <f>MONTH(FH[[#This Row],[Fecha]])</f>
        <v>11</v>
      </c>
      <c r="AP383">
        <f>WEEKNUM(FH[[#This Row],[Fecha]],2)</f>
        <v>44</v>
      </c>
      <c r="AQ383" s="25">
        <v>43405</v>
      </c>
      <c r="AR383" t="s">
        <v>139</v>
      </c>
      <c r="AS383" t="s">
        <v>76</v>
      </c>
      <c r="AT383" t="s">
        <v>128</v>
      </c>
      <c r="AU383">
        <v>8</v>
      </c>
      <c r="AV383">
        <v>39834.85</v>
      </c>
    </row>
    <row r="384" spans="40:48" x14ac:dyDescent="0.25">
      <c r="AN384">
        <f>YEAR(FH[[#This Row],[Fecha]])</f>
        <v>2020</v>
      </c>
      <c r="AO384">
        <f>MONTH(FH[[#This Row],[Fecha]])</f>
        <v>10</v>
      </c>
      <c r="AP384">
        <f>WEEKNUM(FH[[#This Row],[Fecha]],2)</f>
        <v>40</v>
      </c>
      <c r="AQ384" s="25">
        <v>44105</v>
      </c>
      <c r="AR384" t="s">
        <v>139</v>
      </c>
      <c r="AS384" t="s">
        <v>76</v>
      </c>
      <c r="AT384" t="s">
        <v>128</v>
      </c>
      <c r="AU384">
        <v>28</v>
      </c>
      <c r="AV384">
        <v>163108.22</v>
      </c>
    </row>
    <row r="385" spans="40:48" x14ac:dyDescent="0.25">
      <c r="AN385">
        <f>YEAR(FH[[#This Row],[Fecha]])</f>
        <v>2020</v>
      </c>
      <c r="AO385">
        <f>MONTH(FH[[#This Row],[Fecha]])</f>
        <v>11</v>
      </c>
      <c r="AP385">
        <f>WEEKNUM(FH[[#This Row],[Fecha]],2)</f>
        <v>44</v>
      </c>
      <c r="AQ385" s="25">
        <v>44136</v>
      </c>
      <c r="AR385" t="s">
        <v>139</v>
      </c>
      <c r="AS385" t="s">
        <v>76</v>
      </c>
      <c r="AT385" t="s">
        <v>128</v>
      </c>
      <c r="AU385">
        <v>28</v>
      </c>
      <c r="AV385">
        <v>167255.67000000001</v>
      </c>
    </row>
    <row r="386" spans="40:48" x14ac:dyDescent="0.25">
      <c r="AN386">
        <f>YEAR(FH[[#This Row],[Fecha]])</f>
        <v>2020</v>
      </c>
      <c r="AO386">
        <f>MONTH(FH[[#This Row],[Fecha]])</f>
        <v>11</v>
      </c>
      <c r="AP386">
        <f>WEEKNUM(FH[[#This Row],[Fecha]],2)</f>
        <v>44</v>
      </c>
      <c r="AQ386" s="25">
        <v>44136</v>
      </c>
      <c r="AR386" t="s">
        <v>139</v>
      </c>
      <c r="AS386" t="s">
        <v>77</v>
      </c>
      <c r="AT386" t="s">
        <v>128</v>
      </c>
      <c r="AU386">
        <v>9</v>
      </c>
      <c r="AV386">
        <v>54419.63</v>
      </c>
    </row>
    <row r="387" spans="40:48" x14ac:dyDescent="0.25">
      <c r="AN387">
        <f>YEAR(FH[[#This Row],[Fecha]])</f>
        <v>2020</v>
      </c>
      <c r="AO387">
        <f>MONTH(FH[[#This Row],[Fecha]])</f>
        <v>12</v>
      </c>
      <c r="AP387">
        <f>WEEKNUM(FH[[#This Row],[Fecha]],2)</f>
        <v>49</v>
      </c>
      <c r="AQ387" s="25">
        <v>44166</v>
      </c>
      <c r="AR387" t="s">
        <v>139</v>
      </c>
      <c r="AS387" t="s">
        <v>77</v>
      </c>
      <c r="AT387" t="s">
        <v>128</v>
      </c>
      <c r="AU387">
        <v>44</v>
      </c>
      <c r="AV387">
        <v>273300.09000000003</v>
      </c>
    </row>
    <row r="388" spans="40:48" x14ac:dyDescent="0.25">
      <c r="AN388">
        <f>YEAR(FH[[#This Row],[Fecha]])</f>
        <v>2020</v>
      </c>
      <c r="AO388">
        <f>MONTH(FH[[#This Row],[Fecha]])</f>
        <v>10</v>
      </c>
      <c r="AP388">
        <f>WEEKNUM(FH[[#This Row],[Fecha]],2)</f>
        <v>40</v>
      </c>
      <c r="AQ388" s="25">
        <v>44105</v>
      </c>
      <c r="AR388" t="s">
        <v>140</v>
      </c>
      <c r="AS388" t="s">
        <v>75</v>
      </c>
      <c r="AT388" t="s">
        <v>128</v>
      </c>
      <c r="AU388">
        <v>16</v>
      </c>
      <c r="AV388">
        <v>92466.6</v>
      </c>
    </row>
    <row r="389" spans="40:48" x14ac:dyDescent="0.25">
      <c r="AN389">
        <f>YEAR(FH[[#This Row],[Fecha]])</f>
        <v>2020</v>
      </c>
      <c r="AO389">
        <f>MONTH(FH[[#This Row],[Fecha]])</f>
        <v>11</v>
      </c>
      <c r="AP389">
        <f>WEEKNUM(FH[[#This Row],[Fecha]],2)</f>
        <v>44</v>
      </c>
      <c r="AQ389" s="25">
        <v>44136</v>
      </c>
      <c r="AR389" t="s">
        <v>140</v>
      </c>
      <c r="AS389" t="s">
        <v>76</v>
      </c>
      <c r="AT389" t="s">
        <v>128</v>
      </c>
      <c r="AU389">
        <v>6</v>
      </c>
      <c r="AV389">
        <v>35882.83</v>
      </c>
    </row>
    <row r="390" spans="40:48" x14ac:dyDescent="0.25">
      <c r="AN390">
        <f>YEAR(FH[[#This Row],[Fecha]])</f>
        <v>2020</v>
      </c>
      <c r="AO390">
        <f>MONTH(FH[[#This Row],[Fecha]])</f>
        <v>12</v>
      </c>
      <c r="AP390">
        <f>WEEKNUM(FH[[#This Row],[Fecha]],2)</f>
        <v>49</v>
      </c>
      <c r="AQ390" s="25">
        <v>44166</v>
      </c>
      <c r="AR390" t="s">
        <v>140</v>
      </c>
      <c r="AS390" t="s">
        <v>76</v>
      </c>
      <c r="AT390" t="s">
        <v>128</v>
      </c>
      <c r="AU390">
        <v>51</v>
      </c>
      <c r="AV390">
        <v>312797.90999999997</v>
      </c>
    </row>
    <row r="391" spans="40:48" x14ac:dyDescent="0.25">
      <c r="AN391">
        <f>YEAR(FH[[#This Row],[Fecha]])</f>
        <v>2020</v>
      </c>
      <c r="AO391">
        <f>MONTH(FH[[#This Row],[Fecha]])</f>
        <v>10</v>
      </c>
      <c r="AP391">
        <f>WEEKNUM(FH[[#This Row],[Fecha]],2)</f>
        <v>40</v>
      </c>
      <c r="AQ391" s="25">
        <v>44105</v>
      </c>
      <c r="AR391" t="s">
        <v>140</v>
      </c>
      <c r="AS391" t="s">
        <v>74</v>
      </c>
      <c r="AT391" t="s">
        <v>128</v>
      </c>
      <c r="AU391">
        <v>10</v>
      </c>
      <c r="AV391">
        <v>57303.79</v>
      </c>
    </row>
    <row r="392" spans="40:48" x14ac:dyDescent="0.25">
      <c r="AN392">
        <f>YEAR(FH[[#This Row],[Fecha]])</f>
        <v>2020</v>
      </c>
      <c r="AO392">
        <f>MONTH(FH[[#This Row],[Fecha]])</f>
        <v>6</v>
      </c>
      <c r="AP392">
        <f>WEEKNUM(FH[[#This Row],[Fecha]],2)</f>
        <v>23</v>
      </c>
      <c r="AQ392" s="25">
        <v>43983</v>
      </c>
      <c r="AR392" t="s">
        <v>140</v>
      </c>
      <c r="AS392" t="s">
        <v>78</v>
      </c>
      <c r="AT392" t="s">
        <v>128</v>
      </c>
      <c r="AU392">
        <v>20</v>
      </c>
      <c r="AV392">
        <v>1048985.96</v>
      </c>
    </row>
    <row r="393" spans="40:48" x14ac:dyDescent="0.25">
      <c r="AN393">
        <f>YEAR(FH[[#This Row],[Fecha]])</f>
        <v>2020</v>
      </c>
      <c r="AO393">
        <f>MONTH(FH[[#This Row],[Fecha]])</f>
        <v>7</v>
      </c>
      <c r="AP393">
        <f>WEEKNUM(FH[[#This Row],[Fecha]],2)</f>
        <v>27</v>
      </c>
      <c r="AQ393" s="25">
        <v>44013</v>
      </c>
      <c r="AR393" t="s">
        <v>140</v>
      </c>
      <c r="AS393" t="s">
        <v>78</v>
      </c>
      <c r="AT393" t="s">
        <v>128</v>
      </c>
      <c r="AU393">
        <v>11</v>
      </c>
      <c r="AV393">
        <v>57749.75</v>
      </c>
    </row>
    <row r="394" spans="40:48" x14ac:dyDescent="0.25">
      <c r="AN394">
        <f>YEAR(FH[[#This Row],[Fecha]])</f>
        <v>2020</v>
      </c>
      <c r="AO394">
        <f>MONTH(FH[[#This Row],[Fecha]])</f>
        <v>8</v>
      </c>
      <c r="AP394">
        <f>WEEKNUM(FH[[#This Row],[Fecha]],2)</f>
        <v>31</v>
      </c>
      <c r="AQ394" s="25">
        <v>44044</v>
      </c>
      <c r="AR394" t="s">
        <v>140</v>
      </c>
      <c r="AS394" t="s">
        <v>78</v>
      </c>
      <c r="AT394" t="s">
        <v>128</v>
      </c>
      <c r="AU394">
        <v>16</v>
      </c>
      <c r="AV394">
        <v>80423.200000000012</v>
      </c>
    </row>
    <row r="395" spans="40:48" x14ac:dyDescent="0.25">
      <c r="AN395">
        <f>YEAR(FH[[#This Row],[Fecha]])</f>
        <v>2020</v>
      </c>
      <c r="AO395">
        <f>MONTH(FH[[#This Row],[Fecha]])</f>
        <v>9</v>
      </c>
      <c r="AP395">
        <f>WEEKNUM(FH[[#This Row],[Fecha]],2)</f>
        <v>36</v>
      </c>
      <c r="AQ395" s="25">
        <v>44075</v>
      </c>
      <c r="AR395" t="s">
        <v>140</v>
      </c>
      <c r="AS395" t="s">
        <v>78</v>
      </c>
      <c r="AT395" t="s">
        <v>128</v>
      </c>
      <c r="AU395">
        <v>13</v>
      </c>
      <c r="AV395">
        <v>79906.12999999999</v>
      </c>
    </row>
    <row r="396" spans="40:48" x14ac:dyDescent="0.25">
      <c r="AN396">
        <f>YEAR(FH[[#This Row],[Fecha]])</f>
        <v>2020</v>
      </c>
      <c r="AO396">
        <f>MONTH(FH[[#This Row],[Fecha]])</f>
        <v>10</v>
      </c>
      <c r="AP396">
        <f>WEEKNUM(FH[[#This Row],[Fecha]],2)</f>
        <v>40</v>
      </c>
      <c r="AQ396" s="25">
        <v>44105</v>
      </c>
      <c r="AR396" t="s">
        <v>140</v>
      </c>
      <c r="AS396" t="s">
        <v>78</v>
      </c>
      <c r="AT396" t="s">
        <v>128</v>
      </c>
      <c r="AU396">
        <v>10</v>
      </c>
      <c r="AV396">
        <v>63433.350000000006</v>
      </c>
    </row>
    <row r="397" spans="40:48" x14ac:dyDescent="0.25">
      <c r="AN397">
        <f>YEAR(FH[[#This Row],[Fecha]])</f>
        <v>2018</v>
      </c>
      <c r="AO397">
        <f>MONTH(FH[[#This Row],[Fecha]])</f>
        <v>6</v>
      </c>
      <c r="AP397">
        <f>WEEKNUM(FH[[#This Row],[Fecha]],2)</f>
        <v>22</v>
      </c>
      <c r="AQ397" s="25">
        <v>43252</v>
      </c>
      <c r="AR397" t="s">
        <v>141</v>
      </c>
      <c r="AS397" t="s">
        <v>72</v>
      </c>
      <c r="AT397" t="s">
        <v>128</v>
      </c>
      <c r="AU397">
        <v>10</v>
      </c>
      <c r="AV397">
        <v>57669.14</v>
      </c>
    </row>
    <row r="398" spans="40:48" x14ac:dyDescent="0.25">
      <c r="AN398">
        <f>YEAR(FH[[#This Row],[Fecha]])</f>
        <v>2018</v>
      </c>
      <c r="AO398">
        <f>MONTH(FH[[#This Row],[Fecha]])</f>
        <v>7</v>
      </c>
      <c r="AP398">
        <f>WEEKNUM(FH[[#This Row],[Fecha]],2)</f>
        <v>26</v>
      </c>
      <c r="AQ398" s="25">
        <v>43282</v>
      </c>
      <c r="AR398" t="s">
        <v>141</v>
      </c>
      <c r="AS398" t="s">
        <v>72</v>
      </c>
      <c r="AT398" t="s">
        <v>128</v>
      </c>
      <c r="AU398">
        <v>50</v>
      </c>
      <c r="AV398">
        <v>310185.83</v>
      </c>
    </row>
    <row r="399" spans="40:48" x14ac:dyDescent="0.25">
      <c r="AN399">
        <f>YEAR(FH[[#This Row],[Fecha]])</f>
        <v>2018</v>
      </c>
      <c r="AO399">
        <f>MONTH(FH[[#This Row],[Fecha]])</f>
        <v>8</v>
      </c>
      <c r="AP399">
        <f>WEEKNUM(FH[[#This Row],[Fecha]],2)</f>
        <v>31</v>
      </c>
      <c r="AQ399" s="25">
        <v>43313</v>
      </c>
      <c r="AR399" t="s">
        <v>141</v>
      </c>
      <c r="AS399" t="s">
        <v>72</v>
      </c>
      <c r="AT399" t="s">
        <v>128</v>
      </c>
      <c r="AU399">
        <v>42</v>
      </c>
      <c r="AV399">
        <v>255157.08</v>
      </c>
    </row>
    <row r="400" spans="40:48" x14ac:dyDescent="0.25">
      <c r="AN400">
        <f>YEAR(FH[[#This Row],[Fecha]])</f>
        <v>2018</v>
      </c>
      <c r="AO400">
        <f>MONTH(FH[[#This Row],[Fecha]])</f>
        <v>9</v>
      </c>
      <c r="AP400">
        <f>WEEKNUM(FH[[#This Row],[Fecha]],2)</f>
        <v>35</v>
      </c>
      <c r="AQ400" s="25">
        <v>43344</v>
      </c>
      <c r="AR400" t="s">
        <v>141</v>
      </c>
      <c r="AS400" t="s">
        <v>72</v>
      </c>
      <c r="AT400" t="s">
        <v>128</v>
      </c>
      <c r="AU400">
        <v>45</v>
      </c>
      <c r="AV400">
        <v>268426.08</v>
      </c>
    </row>
    <row r="401" spans="40:48" x14ac:dyDescent="0.25">
      <c r="AN401">
        <f>YEAR(FH[[#This Row],[Fecha]])</f>
        <v>2018</v>
      </c>
      <c r="AO401">
        <f>MONTH(FH[[#This Row],[Fecha]])</f>
        <v>10</v>
      </c>
      <c r="AP401">
        <f>WEEKNUM(FH[[#This Row],[Fecha]],2)</f>
        <v>40</v>
      </c>
      <c r="AQ401" s="25">
        <v>43374</v>
      </c>
      <c r="AR401" t="s">
        <v>141</v>
      </c>
      <c r="AS401" t="s">
        <v>72</v>
      </c>
      <c r="AT401" t="s">
        <v>128</v>
      </c>
      <c r="AU401">
        <v>30</v>
      </c>
      <c r="AV401">
        <v>176540.6</v>
      </c>
    </row>
    <row r="402" spans="40:48" x14ac:dyDescent="0.25">
      <c r="AN402">
        <f>YEAR(FH[[#This Row],[Fecha]])</f>
        <v>2020</v>
      </c>
      <c r="AO402">
        <f>MONTH(FH[[#This Row],[Fecha]])</f>
        <v>8</v>
      </c>
      <c r="AP402">
        <f>WEEKNUM(FH[[#This Row],[Fecha]],2)</f>
        <v>31</v>
      </c>
      <c r="AQ402" s="25">
        <v>44044</v>
      </c>
      <c r="AR402" t="s">
        <v>141</v>
      </c>
      <c r="AS402" t="s">
        <v>72</v>
      </c>
      <c r="AT402" t="s">
        <v>128</v>
      </c>
      <c r="AU402">
        <v>9</v>
      </c>
      <c r="AV402">
        <v>47289.81</v>
      </c>
    </row>
    <row r="403" spans="40:48" x14ac:dyDescent="0.25">
      <c r="AN403">
        <f>YEAR(FH[[#This Row],[Fecha]])</f>
        <v>2020</v>
      </c>
      <c r="AO403">
        <f>MONTH(FH[[#This Row],[Fecha]])</f>
        <v>9</v>
      </c>
      <c r="AP403">
        <f>WEEKNUM(FH[[#This Row],[Fecha]],2)</f>
        <v>36</v>
      </c>
      <c r="AQ403" s="25">
        <v>44075</v>
      </c>
      <c r="AR403" t="s">
        <v>141</v>
      </c>
      <c r="AS403" t="s">
        <v>72</v>
      </c>
      <c r="AT403" t="s">
        <v>128</v>
      </c>
      <c r="AU403">
        <v>40</v>
      </c>
      <c r="AV403">
        <v>247609.65999999997</v>
      </c>
    </row>
    <row r="404" spans="40:48" x14ac:dyDescent="0.25">
      <c r="AN404">
        <f>YEAR(FH[[#This Row],[Fecha]])</f>
        <v>2020</v>
      </c>
      <c r="AO404">
        <f>MONTH(FH[[#This Row],[Fecha]])</f>
        <v>10</v>
      </c>
      <c r="AP404">
        <f>WEEKNUM(FH[[#This Row],[Fecha]],2)</f>
        <v>40</v>
      </c>
      <c r="AQ404" s="25">
        <v>44105</v>
      </c>
      <c r="AR404" t="s">
        <v>141</v>
      </c>
      <c r="AS404" t="s">
        <v>72</v>
      </c>
      <c r="AT404" t="s">
        <v>128</v>
      </c>
      <c r="AU404">
        <v>38</v>
      </c>
      <c r="AV404">
        <v>237163.03</v>
      </c>
    </row>
    <row r="405" spans="40:48" x14ac:dyDescent="0.25">
      <c r="AN405">
        <f>YEAR(FH[[#This Row],[Fecha]])</f>
        <v>2020</v>
      </c>
      <c r="AO405">
        <f>MONTH(FH[[#This Row],[Fecha]])</f>
        <v>11</v>
      </c>
      <c r="AP405">
        <f>WEEKNUM(FH[[#This Row],[Fecha]],2)</f>
        <v>44</v>
      </c>
      <c r="AQ405" s="25">
        <v>44136</v>
      </c>
      <c r="AR405" t="s">
        <v>141</v>
      </c>
      <c r="AS405" t="s">
        <v>72</v>
      </c>
      <c r="AT405" t="s">
        <v>128</v>
      </c>
      <c r="AU405">
        <v>43</v>
      </c>
      <c r="AV405">
        <v>277027.80000000005</v>
      </c>
    </row>
    <row r="406" spans="40:48" x14ac:dyDescent="0.25">
      <c r="AN406">
        <f>YEAR(FH[[#This Row],[Fecha]])</f>
        <v>2020</v>
      </c>
      <c r="AO406">
        <f>MONTH(FH[[#This Row],[Fecha]])</f>
        <v>12</v>
      </c>
      <c r="AP406">
        <f>WEEKNUM(FH[[#This Row],[Fecha]],2)</f>
        <v>49</v>
      </c>
      <c r="AQ406" s="25">
        <v>44166</v>
      </c>
      <c r="AR406" t="s">
        <v>141</v>
      </c>
      <c r="AS406" t="s">
        <v>72</v>
      </c>
      <c r="AT406" t="s">
        <v>128</v>
      </c>
      <c r="AU406">
        <v>50</v>
      </c>
      <c r="AV406">
        <v>336947.39</v>
      </c>
    </row>
    <row r="407" spans="40:48" x14ac:dyDescent="0.25">
      <c r="AN407">
        <f>YEAR(FH[[#This Row],[Fecha]])</f>
        <v>2018</v>
      </c>
      <c r="AO407">
        <f>MONTH(FH[[#This Row],[Fecha]])</f>
        <v>10</v>
      </c>
      <c r="AP407">
        <f>WEEKNUM(FH[[#This Row],[Fecha]],2)</f>
        <v>40</v>
      </c>
      <c r="AQ407" s="25">
        <v>43374</v>
      </c>
      <c r="AR407" t="s">
        <v>141</v>
      </c>
      <c r="AS407" t="s">
        <v>73</v>
      </c>
      <c r="AT407" t="s">
        <v>128</v>
      </c>
      <c r="AU407">
        <v>24</v>
      </c>
      <c r="AV407">
        <v>132822.07999999999</v>
      </c>
    </row>
    <row r="408" spans="40:48" x14ac:dyDescent="0.25">
      <c r="AN408">
        <f>YEAR(FH[[#This Row],[Fecha]])</f>
        <v>2018</v>
      </c>
      <c r="AO408">
        <f>MONTH(FH[[#This Row],[Fecha]])</f>
        <v>11</v>
      </c>
      <c r="AP408">
        <f>WEEKNUM(FH[[#This Row],[Fecha]],2)</f>
        <v>44</v>
      </c>
      <c r="AQ408" s="25">
        <v>43405</v>
      </c>
      <c r="AR408" t="s">
        <v>141</v>
      </c>
      <c r="AS408" t="s">
        <v>73</v>
      </c>
      <c r="AT408" t="s">
        <v>128</v>
      </c>
      <c r="AU408">
        <v>39</v>
      </c>
      <c r="AV408">
        <v>223341.50999999998</v>
      </c>
    </row>
    <row r="409" spans="40:48" x14ac:dyDescent="0.25">
      <c r="AN409">
        <f>YEAR(FH[[#This Row],[Fecha]])</f>
        <v>2018</v>
      </c>
      <c r="AO409">
        <f>MONTH(FH[[#This Row],[Fecha]])</f>
        <v>12</v>
      </c>
      <c r="AP409">
        <f>WEEKNUM(FH[[#This Row],[Fecha]],2)</f>
        <v>48</v>
      </c>
      <c r="AQ409" s="25">
        <v>43435</v>
      </c>
      <c r="AR409" t="s">
        <v>141</v>
      </c>
      <c r="AS409" t="s">
        <v>73</v>
      </c>
      <c r="AT409" t="s">
        <v>128</v>
      </c>
      <c r="AU409">
        <v>60</v>
      </c>
      <c r="AV409">
        <v>323678.56999999995</v>
      </c>
    </row>
    <row r="410" spans="40:48" x14ac:dyDescent="0.25">
      <c r="AN410">
        <f>YEAR(FH[[#This Row],[Fecha]])</f>
        <v>2019</v>
      </c>
      <c r="AO410">
        <f>MONTH(FH[[#This Row],[Fecha]])</f>
        <v>1</v>
      </c>
      <c r="AP410">
        <f>WEEKNUM(FH[[#This Row],[Fecha]],2)</f>
        <v>1</v>
      </c>
      <c r="AQ410" s="25">
        <v>43466</v>
      </c>
      <c r="AR410" t="s">
        <v>141</v>
      </c>
      <c r="AS410" t="s">
        <v>73</v>
      </c>
      <c r="AT410" t="s">
        <v>128</v>
      </c>
      <c r="AU410">
        <v>26</v>
      </c>
      <c r="AV410">
        <v>130526.91999999998</v>
      </c>
    </row>
    <row r="411" spans="40:48" x14ac:dyDescent="0.25">
      <c r="AN411">
        <f>YEAR(FH[[#This Row],[Fecha]])</f>
        <v>2020</v>
      </c>
      <c r="AO411">
        <f>MONTH(FH[[#This Row],[Fecha]])</f>
        <v>11</v>
      </c>
      <c r="AP411">
        <f>WEEKNUM(FH[[#This Row],[Fecha]],2)</f>
        <v>44</v>
      </c>
      <c r="AQ411" s="25">
        <v>44136</v>
      </c>
      <c r="AR411" t="s">
        <v>141</v>
      </c>
      <c r="AS411" t="s">
        <v>73</v>
      </c>
      <c r="AT411" t="s">
        <v>128</v>
      </c>
      <c r="AU411">
        <v>22</v>
      </c>
      <c r="AV411">
        <v>142172.24</v>
      </c>
    </row>
    <row r="412" spans="40:48" x14ac:dyDescent="0.25">
      <c r="AN412">
        <f>YEAR(FH[[#This Row],[Fecha]])</f>
        <v>2020</v>
      </c>
      <c r="AO412">
        <f>MONTH(FH[[#This Row],[Fecha]])</f>
        <v>12</v>
      </c>
      <c r="AP412">
        <f>WEEKNUM(FH[[#This Row],[Fecha]],2)</f>
        <v>49</v>
      </c>
      <c r="AQ412" s="25">
        <v>44166</v>
      </c>
      <c r="AR412" t="s">
        <v>141</v>
      </c>
      <c r="AS412" t="s">
        <v>73</v>
      </c>
      <c r="AT412" t="s">
        <v>128</v>
      </c>
      <c r="AU412">
        <v>43</v>
      </c>
      <c r="AV412">
        <v>287086.59999999998</v>
      </c>
    </row>
    <row r="413" spans="40:48" x14ac:dyDescent="0.25">
      <c r="AN413">
        <f>YEAR(FH[[#This Row],[Fecha]])</f>
        <v>2018</v>
      </c>
      <c r="AO413">
        <f>MONTH(FH[[#This Row],[Fecha]])</f>
        <v>1</v>
      </c>
      <c r="AP413">
        <f>WEEKNUM(FH[[#This Row],[Fecha]],2)</f>
        <v>1</v>
      </c>
      <c r="AQ413" s="25">
        <v>43101</v>
      </c>
      <c r="AR413" t="s">
        <v>141</v>
      </c>
      <c r="AS413" t="s">
        <v>76</v>
      </c>
      <c r="AT413" t="s">
        <v>128</v>
      </c>
      <c r="AU413">
        <v>36</v>
      </c>
      <c r="AV413">
        <v>174983.45</v>
      </c>
    </row>
    <row r="414" spans="40:48" x14ac:dyDescent="0.25">
      <c r="AN414">
        <f>YEAR(FH[[#This Row],[Fecha]])</f>
        <v>2019</v>
      </c>
      <c r="AO414">
        <f>MONTH(FH[[#This Row],[Fecha]])</f>
        <v>10</v>
      </c>
      <c r="AP414">
        <f>WEEKNUM(FH[[#This Row],[Fecha]],2)</f>
        <v>40</v>
      </c>
      <c r="AQ414" s="25">
        <v>43739</v>
      </c>
      <c r="AR414" t="s">
        <v>141</v>
      </c>
      <c r="AS414" t="s">
        <v>76</v>
      </c>
      <c r="AT414" t="s">
        <v>128</v>
      </c>
      <c r="AU414">
        <v>21</v>
      </c>
      <c r="AV414">
        <v>123882.8</v>
      </c>
    </row>
    <row r="415" spans="40:48" x14ac:dyDescent="0.25">
      <c r="AN415">
        <f>YEAR(FH[[#This Row],[Fecha]])</f>
        <v>2019</v>
      </c>
      <c r="AO415">
        <f>MONTH(FH[[#This Row],[Fecha]])</f>
        <v>11</v>
      </c>
      <c r="AP415">
        <f>WEEKNUM(FH[[#This Row],[Fecha]],2)</f>
        <v>44</v>
      </c>
      <c r="AQ415" s="25">
        <v>43770</v>
      </c>
      <c r="AR415" t="s">
        <v>141</v>
      </c>
      <c r="AS415" t="s">
        <v>76</v>
      </c>
      <c r="AT415" t="s">
        <v>128</v>
      </c>
      <c r="AU415">
        <v>39</v>
      </c>
      <c r="AV415">
        <v>206334.91999999998</v>
      </c>
    </row>
    <row r="416" spans="40:48" x14ac:dyDescent="0.25">
      <c r="AN416">
        <f>YEAR(FH[[#This Row],[Fecha]])</f>
        <v>2019</v>
      </c>
      <c r="AO416">
        <f>MONTH(FH[[#This Row],[Fecha]])</f>
        <v>12</v>
      </c>
      <c r="AP416">
        <f>WEEKNUM(FH[[#This Row],[Fecha]],2)</f>
        <v>48</v>
      </c>
      <c r="AQ416" s="25">
        <v>43800</v>
      </c>
      <c r="AR416" t="s">
        <v>141</v>
      </c>
      <c r="AS416" t="s">
        <v>76</v>
      </c>
      <c r="AT416" t="s">
        <v>128</v>
      </c>
      <c r="AU416">
        <v>42</v>
      </c>
      <c r="AV416">
        <v>226077.13999999996</v>
      </c>
    </row>
    <row r="417" spans="40:48" x14ac:dyDescent="0.25">
      <c r="AN417">
        <f>YEAR(FH[[#This Row],[Fecha]])</f>
        <v>2020</v>
      </c>
      <c r="AO417">
        <f>MONTH(FH[[#This Row],[Fecha]])</f>
        <v>1</v>
      </c>
      <c r="AP417">
        <f>WEEKNUM(FH[[#This Row],[Fecha]],2)</f>
        <v>1</v>
      </c>
      <c r="AQ417" s="25">
        <v>43831</v>
      </c>
      <c r="AR417" t="s">
        <v>141</v>
      </c>
      <c r="AS417" t="s">
        <v>76</v>
      </c>
      <c r="AT417" t="s">
        <v>128</v>
      </c>
      <c r="AU417">
        <v>26</v>
      </c>
      <c r="AV417">
        <v>144566.95000000001</v>
      </c>
    </row>
    <row r="418" spans="40:48" x14ac:dyDescent="0.25">
      <c r="AN418">
        <f>YEAR(FH[[#This Row],[Fecha]])</f>
        <v>2018</v>
      </c>
      <c r="AO418">
        <f>MONTH(FH[[#This Row],[Fecha]])</f>
        <v>1</v>
      </c>
      <c r="AP418">
        <f>WEEKNUM(FH[[#This Row],[Fecha]],2)</f>
        <v>1</v>
      </c>
      <c r="AQ418" s="25">
        <v>43101</v>
      </c>
      <c r="AR418" t="s">
        <v>141</v>
      </c>
      <c r="AS418" t="s">
        <v>77</v>
      </c>
      <c r="AT418" t="s">
        <v>128</v>
      </c>
      <c r="AU418">
        <v>53</v>
      </c>
      <c r="AV418">
        <v>260796.17000000004</v>
      </c>
    </row>
    <row r="419" spans="40:48" x14ac:dyDescent="0.25">
      <c r="AN419">
        <f>YEAR(FH[[#This Row],[Fecha]])</f>
        <v>2018</v>
      </c>
      <c r="AO419">
        <f>MONTH(FH[[#This Row],[Fecha]])</f>
        <v>2</v>
      </c>
      <c r="AP419">
        <f>WEEKNUM(FH[[#This Row],[Fecha]],2)</f>
        <v>5</v>
      </c>
      <c r="AQ419" s="25">
        <v>43132</v>
      </c>
      <c r="AR419" t="s">
        <v>141</v>
      </c>
      <c r="AS419" t="s">
        <v>77</v>
      </c>
      <c r="AT419" t="s">
        <v>128</v>
      </c>
      <c r="AU419">
        <v>34</v>
      </c>
      <c r="AV419">
        <v>168041.19</v>
      </c>
    </row>
    <row r="420" spans="40:48" x14ac:dyDescent="0.25">
      <c r="AN420">
        <f>YEAR(FH[[#This Row],[Fecha]])</f>
        <v>2020</v>
      </c>
      <c r="AO420">
        <f>MONTH(FH[[#This Row],[Fecha]])</f>
        <v>1</v>
      </c>
      <c r="AP420">
        <f>WEEKNUM(FH[[#This Row],[Fecha]],2)</f>
        <v>1</v>
      </c>
      <c r="AQ420" s="25">
        <v>43831</v>
      </c>
      <c r="AR420" t="s">
        <v>141</v>
      </c>
      <c r="AS420" t="s">
        <v>77</v>
      </c>
      <c r="AT420" t="s">
        <v>128</v>
      </c>
      <c r="AU420">
        <v>42</v>
      </c>
      <c r="AV420">
        <v>234371.64</v>
      </c>
    </row>
    <row r="421" spans="40:48" x14ac:dyDescent="0.25">
      <c r="AN421">
        <f>YEAR(FH[[#This Row],[Fecha]])</f>
        <v>2020</v>
      </c>
      <c r="AO421">
        <f>MONTH(FH[[#This Row],[Fecha]])</f>
        <v>2</v>
      </c>
      <c r="AP421">
        <f>WEEKNUM(FH[[#This Row],[Fecha]],2)</f>
        <v>5</v>
      </c>
      <c r="AQ421" s="25">
        <v>43862</v>
      </c>
      <c r="AR421" t="s">
        <v>141</v>
      </c>
      <c r="AS421" t="s">
        <v>77</v>
      </c>
      <c r="AT421" t="s">
        <v>128</v>
      </c>
      <c r="AU421">
        <v>36</v>
      </c>
      <c r="AV421">
        <v>190989.59999999998</v>
      </c>
    </row>
    <row r="422" spans="40:48" x14ac:dyDescent="0.25">
      <c r="AN422">
        <f>YEAR(FH[[#This Row],[Fecha]])</f>
        <v>2020</v>
      </c>
      <c r="AO422">
        <f>MONTH(FH[[#This Row],[Fecha]])</f>
        <v>3</v>
      </c>
      <c r="AP422">
        <f>WEEKNUM(FH[[#This Row],[Fecha]],2)</f>
        <v>9</v>
      </c>
      <c r="AQ422" s="25">
        <v>43891</v>
      </c>
      <c r="AR422" t="s">
        <v>141</v>
      </c>
      <c r="AS422" t="s">
        <v>77</v>
      </c>
      <c r="AT422" t="s">
        <v>128</v>
      </c>
      <c r="AU422">
        <v>51</v>
      </c>
      <c r="AV422">
        <v>281459.82999999996</v>
      </c>
    </row>
    <row r="423" spans="40:48" x14ac:dyDescent="0.25">
      <c r="AN423">
        <f>YEAR(FH[[#This Row],[Fecha]])</f>
        <v>2020</v>
      </c>
      <c r="AO423">
        <f>MONTH(FH[[#This Row],[Fecha]])</f>
        <v>4</v>
      </c>
      <c r="AP423">
        <f>WEEKNUM(FH[[#This Row],[Fecha]],2)</f>
        <v>14</v>
      </c>
      <c r="AQ423" s="25">
        <v>43922</v>
      </c>
      <c r="AR423" t="s">
        <v>141</v>
      </c>
      <c r="AS423" t="s">
        <v>77</v>
      </c>
      <c r="AT423" t="s">
        <v>128</v>
      </c>
      <c r="AU423">
        <v>28</v>
      </c>
      <c r="AV423">
        <v>169094.63999999998</v>
      </c>
    </row>
    <row r="424" spans="40:48" x14ac:dyDescent="0.25">
      <c r="AN424">
        <f>YEAR(FH[[#This Row],[Fecha]])</f>
        <v>2020</v>
      </c>
      <c r="AO424">
        <f>MONTH(FH[[#This Row],[Fecha]])</f>
        <v>5</v>
      </c>
      <c r="AP424">
        <f>WEEKNUM(FH[[#This Row],[Fecha]],2)</f>
        <v>18</v>
      </c>
      <c r="AQ424" s="25">
        <v>43952</v>
      </c>
      <c r="AR424" t="s">
        <v>141</v>
      </c>
      <c r="AS424" t="s">
        <v>77</v>
      </c>
      <c r="AT424" t="s">
        <v>128</v>
      </c>
      <c r="AU424">
        <v>36</v>
      </c>
      <c r="AV424">
        <v>215815.97</v>
      </c>
    </row>
    <row r="425" spans="40:48" x14ac:dyDescent="0.25">
      <c r="AN425">
        <f>YEAR(FH[[#This Row],[Fecha]])</f>
        <v>2019</v>
      </c>
      <c r="AO425">
        <f>MONTH(FH[[#This Row],[Fecha]])</f>
        <v>4</v>
      </c>
      <c r="AP425">
        <f>WEEKNUM(FH[[#This Row],[Fecha]],2)</f>
        <v>14</v>
      </c>
      <c r="AQ425" s="25">
        <v>43556</v>
      </c>
      <c r="AR425" t="s">
        <v>141</v>
      </c>
      <c r="AS425" t="s">
        <v>78</v>
      </c>
      <c r="AT425" t="s">
        <v>128</v>
      </c>
      <c r="AU425">
        <v>13</v>
      </c>
      <c r="AV425">
        <v>68731.47</v>
      </c>
    </row>
    <row r="426" spans="40:48" x14ac:dyDescent="0.25">
      <c r="AN426">
        <f>YEAR(FH[[#This Row],[Fecha]])</f>
        <v>2019</v>
      </c>
      <c r="AO426">
        <f>MONTH(FH[[#This Row],[Fecha]])</f>
        <v>5</v>
      </c>
      <c r="AP426">
        <f>WEEKNUM(FH[[#This Row],[Fecha]],2)</f>
        <v>18</v>
      </c>
      <c r="AQ426" s="25">
        <v>43586</v>
      </c>
      <c r="AR426" t="s">
        <v>141</v>
      </c>
      <c r="AS426" t="s">
        <v>78</v>
      </c>
      <c r="AT426" t="s">
        <v>128</v>
      </c>
      <c r="AU426">
        <v>14</v>
      </c>
      <c r="AV426">
        <v>78678.840000000011</v>
      </c>
    </row>
    <row r="427" spans="40:48" x14ac:dyDescent="0.25">
      <c r="AN427">
        <f>YEAR(FH[[#This Row],[Fecha]])</f>
        <v>2019</v>
      </c>
      <c r="AO427">
        <f>MONTH(FH[[#This Row],[Fecha]])</f>
        <v>6</v>
      </c>
      <c r="AP427">
        <f>WEEKNUM(FH[[#This Row],[Fecha]],2)</f>
        <v>22</v>
      </c>
      <c r="AQ427" s="25">
        <v>43617</v>
      </c>
      <c r="AR427" t="s">
        <v>141</v>
      </c>
      <c r="AS427" t="s">
        <v>78</v>
      </c>
      <c r="AT427" t="s">
        <v>128</v>
      </c>
      <c r="AU427">
        <v>12</v>
      </c>
      <c r="AV427">
        <v>73495.540000000008</v>
      </c>
    </row>
    <row r="428" spans="40:48" x14ac:dyDescent="0.25">
      <c r="AN428">
        <f>YEAR(FH[[#This Row],[Fecha]])</f>
        <v>2019</v>
      </c>
      <c r="AO428">
        <f>MONTH(FH[[#This Row],[Fecha]])</f>
        <v>7</v>
      </c>
      <c r="AP428">
        <f>WEEKNUM(FH[[#This Row],[Fecha]],2)</f>
        <v>27</v>
      </c>
      <c r="AQ428" s="25">
        <v>43647</v>
      </c>
      <c r="AR428" t="s">
        <v>141</v>
      </c>
      <c r="AS428" t="s">
        <v>78</v>
      </c>
      <c r="AT428" t="s">
        <v>128</v>
      </c>
      <c r="AU428">
        <v>16</v>
      </c>
      <c r="AV428">
        <v>71998.14</v>
      </c>
    </row>
    <row r="429" spans="40:48" x14ac:dyDescent="0.25">
      <c r="AN429">
        <f>YEAR(FH[[#This Row],[Fecha]])</f>
        <v>2019</v>
      </c>
      <c r="AO429">
        <f>MONTH(FH[[#This Row],[Fecha]])</f>
        <v>8</v>
      </c>
      <c r="AP429">
        <f>WEEKNUM(FH[[#This Row],[Fecha]],2)</f>
        <v>31</v>
      </c>
      <c r="AQ429" s="25">
        <v>43678</v>
      </c>
      <c r="AR429" t="s">
        <v>142</v>
      </c>
      <c r="AS429" t="s">
        <v>72</v>
      </c>
      <c r="AT429" t="s">
        <v>128</v>
      </c>
      <c r="AU429">
        <v>36</v>
      </c>
      <c r="AV429">
        <v>203047.67999999999</v>
      </c>
    </row>
    <row r="430" spans="40:48" x14ac:dyDescent="0.25">
      <c r="AN430">
        <f>YEAR(FH[[#This Row],[Fecha]])</f>
        <v>2019</v>
      </c>
      <c r="AO430">
        <f>MONTH(FH[[#This Row],[Fecha]])</f>
        <v>9</v>
      </c>
      <c r="AP430">
        <f>WEEKNUM(FH[[#This Row],[Fecha]],2)</f>
        <v>35</v>
      </c>
      <c r="AQ430" s="25">
        <v>43709</v>
      </c>
      <c r="AR430" t="s">
        <v>142</v>
      </c>
      <c r="AS430" t="s">
        <v>72</v>
      </c>
      <c r="AT430" t="s">
        <v>128</v>
      </c>
      <c r="AU430">
        <v>39</v>
      </c>
      <c r="AV430">
        <v>215026.49</v>
      </c>
    </row>
    <row r="431" spans="40:48" x14ac:dyDescent="0.25">
      <c r="AN431">
        <f>YEAR(FH[[#This Row],[Fecha]])</f>
        <v>2019</v>
      </c>
      <c r="AO431">
        <f>MONTH(FH[[#This Row],[Fecha]])</f>
        <v>10</v>
      </c>
      <c r="AP431">
        <f>WEEKNUM(FH[[#This Row],[Fecha]],2)</f>
        <v>40</v>
      </c>
      <c r="AQ431" s="25">
        <v>43739</v>
      </c>
      <c r="AR431" t="s">
        <v>142</v>
      </c>
      <c r="AS431" t="s">
        <v>72</v>
      </c>
      <c r="AT431" t="s">
        <v>128</v>
      </c>
      <c r="AU431">
        <v>51</v>
      </c>
      <c r="AV431">
        <v>296831.94</v>
      </c>
    </row>
    <row r="432" spans="40:48" x14ac:dyDescent="0.25">
      <c r="AN432">
        <f>YEAR(FH[[#This Row],[Fecha]])</f>
        <v>2019</v>
      </c>
      <c r="AO432">
        <f>MONTH(FH[[#This Row],[Fecha]])</f>
        <v>11</v>
      </c>
      <c r="AP432">
        <f>WEEKNUM(FH[[#This Row],[Fecha]],2)</f>
        <v>44</v>
      </c>
      <c r="AQ432" s="25">
        <v>43770</v>
      </c>
      <c r="AR432" t="s">
        <v>142</v>
      </c>
      <c r="AS432" t="s">
        <v>72</v>
      </c>
      <c r="AT432" t="s">
        <v>128</v>
      </c>
      <c r="AU432">
        <v>30</v>
      </c>
      <c r="AV432">
        <v>152990.26999999999</v>
      </c>
    </row>
    <row r="433" spans="40:48" x14ac:dyDescent="0.25">
      <c r="AN433">
        <f>YEAR(FH[[#This Row],[Fecha]])</f>
        <v>2018</v>
      </c>
      <c r="AO433">
        <f>MONTH(FH[[#This Row],[Fecha]])</f>
        <v>9</v>
      </c>
      <c r="AP433">
        <f>WEEKNUM(FH[[#This Row],[Fecha]],2)</f>
        <v>35</v>
      </c>
      <c r="AQ433" s="25">
        <v>43344</v>
      </c>
      <c r="AR433" t="s">
        <v>142</v>
      </c>
      <c r="AS433" t="s">
        <v>73</v>
      </c>
      <c r="AT433" t="s">
        <v>128</v>
      </c>
      <c r="AU433">
        <v>6</v>
      </c>
      <c r="AV433">
        <v>32192.67</v>
      </c>
    </row>
    <row r="434" spans="40:48" x14ac:dyDescent="0.25">
      <c r="AN434">
        <f>YEAR(FH[[#This Row],[Fecha]])</f>
        <v>2019</v>
      </c>
      <c r="AO434">
        <f>MONTH(FH[[#This Row],[Fecha]])</f>
        <v>11</v>
      </c>
      <c r="AP434">
        <f>WEEKNUM(FH[[#This Row],[Fecha]],2)</f>
        <v>44</v>
      </c>
      <c r="AQ434" s="25">
        <v>43770</v>
      </c>
      <c r="AR434" t="s">
        <v>142</v>
      </c>
      <c r="AS434" t="s">
        <v>73</v>
      </c>
      <c r="AT434" t="s">
        <v>128</v>
      </c>
      <c r="AU434">
        <v>30</v>
      </c>
      <c r="AV434">
        <v>157514</v>
      </c>
    </row>
    <row r="435" spans="40:48" x14ac:dyDescent="0.25">
      <c r="AN435">
        <f>YEAR(FH[[#This Row],[Fecha]])</f>
        <v>2019</v>
      </c>
      <c r="AO435">
        <f>MONTH(FH[[#This Row],[Fecha]])</f>
        <v>12</v>
      </c>
      <c r="AP435">
        <f>WEEKNUM(FH[[#This Row],[Fecha]],2)</f>
        <v>48</v>
      </c>
      <c r="AQ435" s="25">
        <v>43800</v>
      </c>
      <c r="AR435" t="s">
        <v>142</v>
      </c>
      <c r="AS435" t="s">
        <v>73</v>
      </c>
      <c r="AT435" t="s">
        <v>128</v>
      </c>
      <c r="AU435">
        <v>39</v>
      </c>
      <c r="AV435">
        <v>211064.2</v>
      </c>
    </row>
    <row r="436" spans="40:48" x14ac:dyDescent="0.25">
      <c r="AN436">
        <f>YEAR(FH[[#This Row],[Fecha]])</f>
        <v>2020</v>
      </c>
      <c r="AO436">
        <f>MONTH(FH[[#This Row],[Fecha]])</f>
        <v>1</v>
      </c>
      <c r="AP436">
        <f>WEEKNUM(FH[[#This Row],[Fecha]],2)</f>
        <v>1</v>
      </c>
      <c r="AQ436" s="25">
        <v>43831</v>
      </c>
      <c r="AR436" t="s">
        <v>142</v>
      </c>
      <c r="AS436" t="s">
        <v>73</v>
      </c>
      <c r="AT436" t="s">
        <v>128</v>
      </c>
      <c r="AU436">
        <v>24</v>
      </c>
      <c r="AV436">
        <v>131074.97</v>
      </c>
    </row>
    <row r="437" spans="40:48" x14ac:dyDescent="0.25">
      <c r="AN437">
        <f>YEAR(FH[[#This Row],[Fecha]])</f>
        <v>2018</v>
      </c>
      <c r="AO437">
        <f>MONTH(FH[[#This Row],[Fecha]])</f>
        <v>5</v>
      </c>
      <c r="AP437">
        <f>WEEKNUM(FH[[#This Row],[Fecha]],2)</f>
        <v>18</v>
      </c>
      <c r="AQ437" s="25">
        <v>43221</v>
      </c>
      <c r="AR437" t="s">
        <v>142</v>
      </c>
      <c r="AS437" t="s">
        <v>75</v>
      </c>
      <c r="AT437" t="s">
        <v>128</v>
      </c>
      <c r="AU437">
        <v>25</v>
      </c>
      <c r="AV437">
        <v>171420.25</v>
      </c>
    </row>
    <row r="438" spans="40:48" x14ac:dyDescent="0.25">
      <c r="AN438">
        <f>YEAR(FH[[#This Row],[Fecha]])</f>
        <v>2018</v>
      </c>
      <c r="AO438">
        <f>MONTH(FH[[#This Row],[Fecha]])</f>
        <v>6</v>
      </c>
      <c r="AP438">
        <f>WEEKNUM(FH[[#This Row],[Fecha]],2)</f>
        <v>22</v>
      </c>
      <c r="AQ438" s="25">
        <v>43252</v>
      </c>
      <c r="AR438" t="s">
        <v>142</v>
      </c>
      <c r="AS438" t="s">
        <v>75</v>
      </c>
      <c r="AT438" t="s">
        <v>128</v>
      </c>
      <c r="AU438">
        <v>43</v>
      </c>
      <c r="AV438">
        <v>260635.73</v>
      </c>
    </row>
    <row r="439" spans="40:48" x14ac:dyDescent="0.25">
      <c r="AN439">
        <f>YEAR(FH[[#This Row],[Fecha]])</f>
        <v>2018</v>
      </c>
      <c r="AO439">
        <f>MONTH(FH[[#This Row],[Fecha]])</f>
        <v>7</v>
      </c>
      <c r="AP439">
        <f>WEEKNUM(FH[[#This Row],[Fecha]],2)</f>
        <v>26</v>
      </c>
      <c r="AQ439" s="25">
        <v>43282</v>
      </c>
      <c r="AR439" t="s">
        <v>142</v>
      </c>
      <c r="AS439" t="s">
        <v>75</v>
      </c>
      <c r="AT439" t="s">
        <v>128</v>
      </c>
      <c r="AU439">
        <v>33</v>
      </c>
      <c r="AV439">
        <v>192979.08000000002</v>
      </c>
    </row>
    <row r="440" spans="40:48" x14ac:dyDescent="0.25">
      <c r="AN440">
        <f>YEAR(FH[[#This Row],[Fecha]])</f>
        <v>2018</v>
      </c>
      <c r="AO440">
        <f>MONTH(FH[[#This Row],[Fecha]])</f>
        <v>8</v>
      </c>
      <c r="AP440">
        <f>WEEKNUM(FH[[#This Row],[Fecha]],2)</f>
        <v>31</v>
      </c>
      <c r="AQ440" s="25">
        <v>43313</v>
      </c>
      <c r="AR440" t="s">
        <v>142</v>
      </c>
      <c r="AS440" t="s">
        <v>75</v>
      </c>
      <c r="AT440" t="s">
        <v>128</v>
      </c>
      <c r="AU440">
        <v>34</v>
      </c>
      <c r="AV440">
        <v>185859.19</v>
      </c>
    </row>
    <row r="441" spans="40:48" x14ac:dyDescent="0.25">
      <c r="AN441">
        <f>YEAR(FH[[#This Row],[Fecha]])</f>
        <v>2018</v>
      </c>
      <c r="AO441">
        <f>MONTH(FH[[#This Row],[Fecha]])</f>
        <v>9</v>
      </c>
      <c r="AP441">
        <f>WEEKNUM(FH[[#This Row],[Fecha]],2)</f>
        <v>35</v>
      </c>
      <c r="AQ441" s="25">
        <v>43344</v>
      </c>
      <c r="AR441" t="s">
        <v>142</v>
      </c>
      <c r="AS441" t="s">
        <v>75</v>
      </c>
      <c r="AT441" t="s">
        <v>128</v>
      </c>
      <c r="AU441">
        <v>37</v>
      </c>
      <c r="AV441">
        <v>196431.72</v>
      </c>
    </row>
    <row r="442" spans="40:48" x14ac:dyDescent="0.25">
      <c r="AN442">
        <f>YEAR(FH[[#This Row],[Fecha]])</f>
        <v>2018</v>
      </c>
      <c r="AO442">
        <f>MONTH(FH[[#This Row],[Fecha]])</f>
        <v>10</v>
      </c>
      <c r="AP442">
        <f>WEEKNUM(FH[[#This Row],[Fecha]],2)</f>
        <v>40</v>
      </c>
      <c r="AQ442" s="25">
        <v>43374</v>
      </c>
      <c r="AR442" t="s">
        <v>142</v>
      </c>
      <c r="AS442" t="s">
        <v>75</v>
      </c>
      <c r="AT442" t="s">
        <v>128</v>
      </c>
      <c r="AU442">
        <v>13</v>
      </c>
      <c r="AV442">
        <v>69346.14</v>
      </c>
    </row>
    <row r="443" spans="40:48" x14ac:dyDescent="0.25">
      <c r="AN443">
        <f>YEAR(FH[[#This Row],[Fecha]])</f>
        <v>2020</v>
      </c>
      <c r="AO443">
        <f>MONTH(FH[[#This Row],[Fecha]])</f>
        <v>11</v>
      </c>
      <c r="AP443">
        <f>WEEKNUM(FH[[#This Row],[Fecha]],2)</f>
        <v>44</v>
      </c>
      <c r="AQ443" s="25">
        <v>44136</v>
      </c>
      <c r="AR443" t="s">
        <v>142</v>
      </c>
      <c r="AS443" t="s">
        <v>75</v>
      </c>
      <c r="AT443" t="s">
        <v>128</v>
      </c>
      <c r="AU443">
        <v>10</v>
      </c>
      <c r="AV443">
        <v>63372.75</v>
      </c>
    </row>
    <row r="444" spans="40:48" x14ac:dyDescent="0.25">
      <c r="AN444">
        <f>YEAR(FH[[#This Row],[Fecha]])</f>
        <v>2020</v>
      </c>
      <c r="AO444">
        <f>MONTH(FH[[#This Row],[Fecha]])</f>
        <v>12</v>
      </c>
      <c r="AP444">
        <f>WEEKNUM(FH[[#This Row],[Fecha]],2)</f>
        <v>49</v>
      </c>
      <c r="AQ444" s="25">
        <v>44166</v>
      </c>
      <c r="AR444" t="s">
        <v>142</v>
      </c>
      <c r="AS444" t="s">
        <v>75</v>
      </c>
      <c r="AT444" t="s">
        <v>128</v>
      </c>
      <c r="AU444">
        <v>51</v>
      </c>
      <c r="AV444">
        <v>331030.51</v>
      </c>
    </row>
    <row r="445" spans="40:48" x14ac:dyDescent="0.25">
      <c r="AN445">
        <f>YEAR(FH[[#This Row],[Fecha]])</f>
        <v>2018</v>
      </c>
      <c r="AO445">
        <f>MONTH(FH[[#This Row],[Fecha]])</f>
        <v>7</v>
      </c>
      <c r="AP445">
        <f>WEEKNUM(FH[[#This Row],[Fecha]],2)</f>
        <v>26</v>
      </c>
      <c r="AQ445" s="25">
        <v>43282</v>
      </c>
      <c r="AR445" t="s">
        <v>142</v>
      </c>
      <c r="AS445" t="s">
        <v>76</v>
      </c>
      <c r="AT445" t="s">
        <v>128</v>
      </c>
      <c r="AU445">
        <v>14</v>
      </c>
      <c r="AV445">
        <v>82670.81</v>
      </c>
    </row>
    <row r="446" spans="40:48" x14ac:dyDescent="0.25">
      <c r="AN446">
        <f>YEAR(FH[[#This Row],[Fecha]])</f>
        <v>2018</v>
      </c>
      <c r="AO446">
        <f>MONTH(FH[[#This Row],[Fecha]])</f>
        <v>8</v>
      </c>
      <c r="AP446">
        <f>WEEKNUM(FH[[#This Row],[Fecha]],2)</f>
        <v>31</v>
      </c>
      <c r="AQ446" s="25">
        <v>43313</v>
      </c>
      <c r="AR446" t="s">
        <v>142</v>
      </c>
      <c r="AS446" t="s">
        <v>76</v>
      </c>
      <c r="AT446" t="s">
        <v>128</v>
      </c>
      <c r="AU446">
        <v>30</v>
      </c>
      <c r="AV446">
        <v>164116.28</v>
      </c>
    </row>
    <row r="447" spans="40:48" x14ac:dyDescent="0.25">
      <c r="AN447">
        <f>YEAR(FH[[#This Row],[Fecha]])</f>
        <v>2018</v>
      </c>
      <c r="AO447">
        <f>MONTH(FH[[#This Row],[Fecha]])</f>
        <v>9</v>
      </c>
      <c r="AP447">
        <f>WEEKNUM(FH[[#This Row],[Fecha]],2)</f>
        <v>35</v>
      </c>
      <c r="AQ447" s="25">
        <v>43344</v>
      </c>
      <c r="AR447" t="s">
        <v>142</v>
      </c>
      <c r="AS447" t="s">
        <v>76</v>
      </c>
      <c r="AT447" t="s">
        <v>128</v>
      </c>
      <c r="AU447">
        <v>41</v>
      </c>
      <c r="AV447">
        <v>218046.00999999998</v>
      </c>
    </row>
    <row r="448" spans="40:48" x14ac:dyDescent="0.25">
      <c r="AN448">
        <f>YEAR(FH[[#This Row],[Fecha]])</f>
        <v>2018</v>
      </c>
      <c r="AO448">
        <f>MONTH(FH[[#This Row],[Fecha]])</f>
        <v>10</v>
      </c>
      <c r="AP448">
        <f>WEEKNUM(FH[[#This Row],[Fecha]],2)</f>
        <v>40</v>
      </c>
      <c r="AQ448" s="25">
        <v>43374</v>
      </c>
      <c r="AR448" t="s">
        <v>142</v>
      </c>
      <c r="AS448" t="s">
        <v>76</v>
      </c>
      <c r="AT448" t="s">
        <v>128</v>
      </c>
      <c r="AU448">
        <v>19</v>
      </c>
      <c r="AV448">
        <v>102035.37</v>
      </c>
    </row>
    <row r="449" spans="40:48" x14ac:dyDescent="0.25">
      <c r="AN449">
        <f>YEAR(FH[[#This Row],[Fecha]])</f>
        <v>2018</v>
      </c>
      <c r="AO449">
        <f>MONTH(FH[[#This Row],[Fecha]])</f>
        <v>11</v>
      </c>
      <c r="AP449">
        <f>WEEKNUM(FH[[#This Row],[Fecha]],2)</f>
        <v>44</v>
      </c>
      <c r="AQ449" s="25">
        <v>43405</v>
      </c>
      <c r="AR449" t="s">
        <v>142</v>
      </c>
      <c r="AS449" t="s">
        <v>76</v>
      </c>
      <c r="AT449" t="s">
        <v>128</v>
      </c>
      <c r="AU449">
        <v>15</v>
      </c>
      <c r="AV449">
        <v>86848.320000000007</v>
      </c>
    </row>
    <row r="450" spans="40:48" x14ac:dyDescent="0.25">
      <c r="AN450">
        <f>YEAR(FH[[#This Row],[Fecha]])</f>
        <v>2018</v>
      </c>
      <c r="AO450">
        <f>MONTH(FH[[#This Row],[Fecha]])</f>
        <v>12</v>
      </c>
      <c r="AP450">
        <f>WEEKNUM(FH[[#This Row],[Fecha]],2)</f>
        <v>48</v>
      </c>
      <c r="AQ450" s="25">
        <v>43435</v>
      </c>
      <c r="AR450" t="s">
        <v>142</v>
      </c>
      <c r="AS450" t="s">
        <v>76</v>
      </c>
      <c r="AT450" t="s">
        <v>128</v>
      </c>
      <c r="AU450">
        <v>31</v>
      </c>
      <c r="AV450">
        <v>173024.99</v>
      </c>
    </row>
    <row r="451" spans="40:48" x14ac:dyDescent="0.25">
      <c r="AN451">
        <f>YEAR(FH[[#This Row],[Fecha]])</f>
        <v>2018</v>
      </c>
      <c r="AO451">
        <f>MONTH(FH[[#This Row],[Fecha]])</f>
        <v>11</v>
      </c>
      <c r="AP451">
        <f>WEEKNUM(FH[[#This Row],[Fecha]],2)</f>
        <v>44</v>
      </c>
      <c r="AQ451" s="25">
        <v>43405</v>
      </c>
      <c r="AR451" t="s">
        <v>142</v>
      </c>
      <c r="AS451" t="s">
        <v>77</v>
      </c>
      <c r="AT451" t="s">
        <v>128</v>
      </c>
      <c r="AU451">
        <v>9</v>
      </c>
      <c r="AV451">
        <v>52864.95</v>
      </c>
    </row>
    <row r="452" spans="40:48" x14ac:dyDescent="0.25">
      <c r="AN452">
        <f>YEAR(FH[[#This Row],[Fecha]])</f>
        <v>2018</v>
      </c>
      <c r="AO452">
        <f>MONTH(FH[[#This Row],[Fecha]])</f>
        <v>12</v>
      </c>
      <c r="AP452">
        <f>WEEKNUM(FH[[#This Row],[Fecha]],2)</f>
        <v>48</v>
      </c>
      <c r="AQ452" s="25">
        <v>43435</v>
      </c>
      <c r="AR452" t="s">
        <v>142</v>
      </c>
      <c r="AS452" t="s">
        <v>77</v>
      </c>
      <c r="AT452" t="s">
        <v>128</v>
      </c>
      <c r="AU452">
        <v>46</v>
      </c>
      <c r="AV452">
        <v>242510.11</v>
      </c>
    </row>
    <row r="453" spans="40:48" x14ac:dyDescent="0.25">
      <c r="AN453">
        <f>YEAR(FH[[#This Row],[Fecha]])</f>
        <v>2019</v>
      </c>
      <c r="AO453">
        <f>MONTH(FH[[#This Row],[Fecha]])</f>
        <v>1</v>
      </c>
      <c r="AP453">
        <f>WEEKNUM(FH[[#This Row],[Fecha]],2)</f>
        <v>1</v>
      </c>
      <c r="AQ453" s="25">
        <v>43466</v>
      </c>
      <c r="AR453" t="s">
        <v>142</v>
      </c>
      <c r="AS453" t="s">
        <v>77</v>
      </c>
      <c r="AT453" t="s">
        <v>128</v>
      </c>
      <c r="AU453">
        <v>22</v>
      </c>
      <c r="AV453">
        <v>99272.35</v>
      </c>
    </row>
    <row r="454" spans="40:48" x14ac:dyDescent="0.25">
      <c r="AN454">
        <f>YEAR(FH[[#This Row],[Fecha]])</f>
        <v>2019</v>
      </c>
      <c r="AO454">
        <f>MONTH(FH[[#This Row],[Fecha]])</f>
        <v>4</v>
      </c>
      <c r="AP454">
        <f>WEEKNUM(FH[[#This Row],[Fecha]],2)</f>
        <v>14</v>
      </c>
      <c r="AQ454" s="25">
        <v>43556</v>
      </c>
      <c r="AR454" t="s">
        <v>142</v>
      </c>
      <c r="AS454" t="s">
        <v>74</v>
      </c>
      <c r="AT454" t="s">
        <v>128</v>
      </c>
      <c r="AU454">
        <v>12</v>
      </c>
      <c r="AV454">
        <v>56225.25</v>
      </c>
    </row>
    <row r="455" spans="40:48" x14ac:dyDescent="0.25">
      <c r="AN455">
        <f>YEAR(FH[[#This Row],[Fecha]])</f>
        <v>2019</v>
      </c>
      <c r="AO455">
        <f>MONTH(FH[[#This Row],[Fecha]])</f>
        <v>7</v>
      </c>
      <c r="AP455">
        <f>WEEKNUM(FH[[#This Row],[Fecha]],2)</f>
        <v>27</v>
      </c>
      <c r="AQ455" s="25">
        <v>43647</v>
      </c>
      <c r="AR455" t="s">
        <v>142</v>
      </c>
      <c r="AS455" t="s">
        <v>74</v>
      </c>
      <c r="AT455" t="s">
        <v>128</v>
      </c>
      <c r="AU455">
        <v>9</v>
      </c>
      <c r="AV455">
        <v>45842.25</v>
      </c>
    </row>
    <row r="456" spans="40:48" x14ac:dyDescent="0.25">
      <c r="AN456">
        <f>YEAR(FH[[#This Row],[Fecha]])</f>
        <v>2020</v>
      </c>
      <c r="AO456">
        <f>MONTH(FH[[#This Row],[Fecha]])</f>
        <v>1</v>
      </c>
      <c r="AP456">
        <f>WEEKNUM(FH[[#This Row],[Fecha]],2)</f>
        <v>1</v>
      </c>
      <c r="AQ456" s="25">
        <v>43831</v>
      </c>
      <c r="AR456" t="s">
        <v>142</v>
      </c>
      <c r="AS456" t="s">
        <v>74</v>
      </c>
      <c r="AT456" t="s">
        <v>128</v>
      </c>
      <c r="AU456">
        <v>9</v>
      </c>
      <c r="AV456">
        <v>49400.86</v>
      </c>
    </row>
    <row r="457" spans="40:48" x14ac:dyDescent="0.25">
      <c r="AN457">
        <f>YEAR(FH[[#This Row],[Fecha]])</f>
        <v>2018</v>
      </c>
      <c r="AO457">
        <f>MONTH(FH[[#This Row],[Fecha]])</f>
        <v>4</v>
      </c>
      <c r="AP457">
        <f>WEEKNUM(FH[[#This Row],[Fecha]],2)</f>
        <v>13</v>
      </c>
      <c r="AQ457" s="25">
        <v>43191</v>
      </c>
      <c r="AR457" t="s">
        <v>142</v>
      </c>
      <c r="AS457" t="s">
        <v>78</v>
      </c>
      <c r="AT457" t="s">
        <v>128</v>
      </c>
      <c r="AU457">
        <v>14</v>
      </c>
      <c r="AV457">
        <v>72647.16</v>
      </c>
    </row>
    <row r="458" spans="40:48" x14ac:dyDescent="0.25">
      <c r="AN458">
        <f>YEAR(FH[[#This Row],[Fecha]])</f>
        <v>2018</v>
      </c>
      <c r="AO458">
        <f>MONTH(FH[[#This Row],[Fecha]])</f>
        <v>5</v>
      </c>
      <c r="AP458">
        <f>WEEKNUM(FH[[#This Row],[Fecha]],2)</f>
        <v>18</v>
      </c>
      <c r="AQ458" s="25">
        <v>43221</v>
      </c>
      <c r="AR458" t="s">
        <v>142</v>
      </c>
      <c r="AS458" t="s">
        <v>78</v>
      </c>
      <c r="AT458" t="s">
        <v>128</v>
      </c>
      <c r="AU458">
        <v>9</v>
      </c>
      <c r="AV458">
        <v>61223.469999999994</v>
      </c>
    </row>
    <row r="459" spans="40:48" x14ac:dyDescent="0.25">
      <c r="AN459">
        <f>YEAR(FH[[#This Row],[Fecha]])</f>
        <v>2018</v>
      </c>
      <c r="AO459">
        <f>MONTH(FH[[#This Row],[Fecha]])</f>
        <v>6</v>
      </c>
      <c r="AP459">
        <f>WEEKNUM(FH[[#This Row],[Fecha]],2)</f>
        <v>22</v>
      </c>
      <c r="AQ459" s="25">
        <v>43252</v>
      </c>
      <c r="AR459" t="s">
        <v>142</v>
      </c>
      <c r="AS459" t="s">
        <v>78</v>
      </c>
      <c r="AT459" t="s">
        <v>128</v>
      </c>
      <c r="AU459">
        <v>9</v>
      </c>
      <c r="AV459">
        <v>54259.68</v>
      </c>
    </row>
    <row r="460" spans="40:48" x14ac:dyDescent="0.25">
      <c r="AN460">
        <f>YEAR(FH[[#This Row],[Fecha]])</f>
        <v>2018</v>
      </c>
      <c r="AO460">
        <f>MONTH(FH[[#This Row],[Fecha]])</f>
        <v>7</v>
      </c>
      <c r="AP460">
        <f>WEEKNUM(FH[[#This Row],[Fecha]],2)</f>
        <v>26</v>
      </c>
      <c r="AQ460" s="25">
        <v>43282</v>
      </c>
      <c r="AR460" t="s">
        <v>142</v>
      </c>
      <c r="AS460" t="s">
        <v>78</v>
      </c>
      <c r="AT460" t="s">
        <v>128</v>
      </c>
      <c r="AU460">
        <v>17</v>
      </c>
      <c r="AV460">
        <v>93206.810000000012</v>
      </c>
    </row>
    <row r="461" spans="40:48" x14ac:dyDescent="0.25">
      <c r="AN461">
        <f>YEAR(FH[[#This Row],[Fecha]])</f>
        <v>2018</v>
      </c>
      <c r="AO461">
        <f>MONTH(FH[[#This Row],[Fecha]])</f>
        <v>8</v>
      </c>
      <c r="AP461">
        <f>WEEKNUM(FH[[#This Row],[Fecha]],2)</f>
        <v>31</v>
      </c>
      <c r="AQ461" s="25">
        <v>43313</v>
      </c>
      <c r="AR461" t="s">
        <v>142</v>
      </c>
      <c r="AS461" t="s">
        <v>78</v>
      </c>
      <c r="AT461" t="s">
        <v>128</v>
      </c>
      <c r="AU461">
        <v>12</v>
      </c>
      <c r="AV461">
        <v>65314.79</v>
      </c>
    </row>
    <row r="462" spans="40:48" x14ac:dyDescent="0.25">
      <c r="AN462">
        <f>YEAR(FH[[#This Row],[Fecha]])</f>
        <v>2018</v>
      </c>
      <c r="AO462">
        <f>MONTH(FH[[#This Row],[Fecha]])</f>
        <v>9</v>
      </c>
      <c r="AP462">
        <f>WEEKNUM(FH[[#This Row],[Fecha]],2)</f>
        <v>35</v>
      </c>
      <c r="AQ462" s="25">
        <v>43344</v>
      </c>
      <c r="AR462" t="s">
        <v>142</v>
      </c>
      <c r="AS462" t="s">
        <v>78</v>
      </c>
      <c r="AT462" t="s">
        <v>128</v>
      </c>
      <c r="AU462">
        <v>16</v>
      </c>
      <c r="AV462">
        <v>74411.520000000004</v>
      </c>
    </row>
    <row r="463" spans="40:48" x14ac:dyDescent="0.25">
      <c r="AN463">
        <f>YEAR(FH[[#This Row],[Fecha]])</f>
        <v>2018</v>
      </c>
      <c r="AO463">
        <f>MONTH(FH[[#This Row],[Fecha]])</f>
        <v>10</v>
      </c>
      <c r="AP463">
        <f>WEEKNUM(FH[[#This Row],[Fecha]],2)</f>
        <v>40</v>
      </c>
      <c r="AQ463" s="25">
        <v>43374</v>
      </c>
      <c r="AR463" t="s">
        <v>142</v>
      </c>
      <c r="AS463" t="s">
        <v>78</v>
      </c>
      <c r="AT463" t="s">
        <v>128</v>
      </c>
      <c r="AU463">
        <v>12</v>
      </c>
      <c r="AV463">
        <v>58651.18</v>
      </c>
    </row>
    <row r="464" spans="40:48" x14ac:dyDescent="0.25">
      <c r="AN464">
        <f>YEAR(FH[[#This Row],[Fecha]])</f>
        <v>2018</v>
      </c>
      <c r="AO464">
        <f>MONTH(FH[[#This Row],[Fecha]])</f>
        <v>1</v>
      </c>
      <c r="AP464">
        <f>WEEKNUM(FH[[#This Row],[Fecha]],2)</f>
        <v>1</v>
      </c>
      <c r="AQ464" s="25">
        <v>43101</v>
      </c>
      <c r="AR464" t="s">
        <v>143</v>
      </c>
      <c r="AS464" t="s">
        <v>72</v>
      </c>
      <c r="AT464" t="s">
        <v>128</v>
      </c>
      <c r="AU464">
        <v>21</v>
      </c>
      <c r="AV464">
        <v>95190.82</v>
      </c>
    </row>
    <row r="465" spans="40:48" x14ac:dyDescent="0.25">
      <c r="AN465">
        <f>YEAR(FH[[#This Row],[Fecha]])</f>
        <v>2018</v>
      </c>
      <c r="AO465">
        <f>MONTH(FH[[#This Row],[Fecha]])</f>
        <v>2</v>
      </c>
      <c r="AP465">
        <f>WEEKNUM(FH[[#This Row],[Fecha]],2)</f>
        <v>5</v>
      </c>
      <c r="AQ465" s="25">
        <v>43132</v>
      </c>
      <c r="AR465" t="s">
        <v>143</v>
      </c>
      <c r="AS465" t="s">
        <v>72</v>
      </c>
      <c r="AT465" t="s">
        <v>128</v>
      </c>
      <c r="AU465">
        <v>40</v>
      </c>
      <c r="AV465">
        <v>175537.91999999998</v>
      </c>
    </row>
    <row r="466" spans="40:48" x14ac:dyDescent="0.25">
      <c r="AN466">
        <f>YEAR(FH[[#This Row],[Fecha]])</f>
        <v>2018</v>
      </c>
      <c r="AO466">
        <f>MONTH(FH[[#This Row],[Fecha]])</f>
        <v>3</v>
      </c>
      <c r="AP466">
        <f>WEEKNUM(FH[[#This Row],[Fecha]],2)</f>
        <v>9</v>
      </c>
      <c r="AQ466" s="25">
        <v>43160</v>
      </c>
      <c r="AR466" t="s">
        <v>143</v>
      </c>
      <c r="AS466" t="s">
        <v>72</v>
      </c>
      <c r="AT466" t="s">
        <v>128</v>
      </c>
      <c r="AU466">
        <v>32</v>
      </c>
      <c r="AV466">
        <v>148449.34</v>
      </c>
    </row>
    <row r="467" spans="40:48" x14ac:dyDescent="0.25">
      <c r="AN467">
        <f>YEAR(FH[[#This Row],[Fecha]])</f>
        <v>2018</v>
      </c>
      <c r="AO467">
        <f>MONTH(FH[[#This Row],[Fecha]])</f>
        <v>4</v>
      </c>
      <c r="AP467">
        <f>WEEKNUM(FH[[#This Row],[Fecha]],2)</f>
        <v>13</v>
      </c>
      <c r="AQ467" s="25">
        <v>43191</v>
      </c>
      <c r="AR467" t="s">
        <v>143</v>
      </c>
      <c r="AS467" t="s">
        <v>72</v>
      </c>
      <c r="AT467" t="s">
        <v>128</v>
      </c>
      <c r="AU467">
        <v>39</v>
      </c>
      <c r="AV467">
        <v>190295.04000000001</v>
      </c>
    </row>
    <row r="468" spans="40:48" x14ac:dyDescent="0.25">
      <c r="AN468">
        <f>YEAR(FH[[#This Row],[Fecha]])</f>
        <v>2020</v>
      </c>
      <c r="AO468">
        <f>MONTH(FH[[#This Row],[Fecha]])</f>
        <v>6</v>
      </c>
      <c r="AP468">
        <f>WEEKNUM(FH[[#This Row],[Fecha]],2)</f>
        <v>23</v>
      </c>
      <c r="AQ468" s="25">
        <v>43983</v>
      </c>
      <c r="AR468" t="s">
        <v>143</v>
      </c>
      <c r="AS468" t="s">
        <v>72</v>
      </c>
      <c r="AT468" t="s">
        <v>128</v>
      </c>
      <c r="AU468">
        <v>48</v>
      </c>
      <c r="AV468">
        <v>2050565.79</v>
      </c>
    </row>
    <row r="469" spans="40:48" x14ac:dyDescent="0.25">
      <c r="AN469">
        <f>YEAR(FH[[#This Row],[Fecha]])</f>
        <v>2020</v>
      </c>
      <c r="AO469">
        <f>MONTH(FH[[#This Row],[Fecha]])</f>
        <v>7</v>
      </c>
      <c r="AP469">
        <f>WEEKNUM(FH[[#This Row],[Fecha]],2)</f>
        <v>27</v>
      </c>
      <c r="AQ469" s="25">
        <v>44013</v>
      </c>
      <c r="AR469" t="s">
        <v>143</v>
      </c>
      <c r="AS469" t="s">
        <v>72</v>
      </c>
      <c r="AT469" t="s">
        <v>128</v>
      </c>
      <c r="AU469">
        <v>9</v>
      </c>
      <c r="AV469">
        <v>52426.54</v>
      </c>
    </row>
    <row r="470" spans="40:48" x14ac:dyDescent="0.25">
      <c r="AN470">
        <f>YEAR(FH[[#This Row],[Fecha]])</f>
        <v>2018</v>
      </c>
      <c r="AO470">
        <f>MONTH(FH[[#This Row],[Fecha]])</f>
        <v>7</v>
      </c>
      <c r="AP470">
        <f>WEEKNUM(FH[[#This Row],[Fecha]],2)</f>
        <v>26</v>
      </c>
      <c r="AQ470" s="25">
        <v>43282</v>
      </c>
      <c r="AR470" t="s">
        <v>143</v>
      </c>
      <c r="AS470" t="s">
        <v>73</v>
      </c>
      <c r="AT470" t="s">
        <v>128</v>
      </c>
      <c r="AU470">
        <v>47</v>
      </c>
      <c r="AV470">
        <v>259616.25999999998</v>
      </c>
    </row>
    <row r="471" spans="40:48" x14ac:dyDescent="0.25">
      <c r="AN471">
        <f>YEAR(FH[[#This Row],[Fecha]])</f>
        <v>2018</v>
      </c>
      <c r="AO471">
        <f>MONTH(FH[[#This Row],[Fecha]])</f>
        <v>8</v>
      </c>
      <c r="AP471">
        <f>WEEKNUM(FH[[#This Row],[Fecha]],2)</f>
        <v>31</v>
      </c>
      <c r="AQ471" s="25">
        <v>43313</v>
      </c>
      <c r="AR471" t="s">
        <v>143</v>
      </c>
      <c r="AS471" t="s">
        <v>73</v>
      </c>
      <c r="AT471" t="s">
        <v>128</v>
      </c>
      <c r="AU471">
        <v>24</v>
      </c>
      <c r="AV471">
        <v>133505.61000000002</v>
      </c>
    </row>
    <row r="472" spans="40:48" x14ac:dyDescent="0.25">
      <c r="AN472">
        <f>YEAR(FH[[#This Row],[Fecha]])</f>
        <v>2018</v>
      </c>
      <c r="AO472">
        <f>MONTH(FH[[#This Row],[Fecha]])</f>
        <v>9</v>
      </c>
      <c r="AP472">
        <f>WEEKNUM(FH[[#This Row],[Fecha]],2)</f>
        <v>35</v>
      </c>
      <c r="AQ472" s="25">
        <v>43344</v>
      </c>
      <c r="AR472" t="s">
        <v>143</v>
      </c>
      <c r="AS472" t="s">
        <v>73</v>
      </c>
      <c r="AT472" t="s">
        <v>128</v>
      </c>
      <c r="AU472">
        <v>14</v>
      </c>
      <c r="AV472">
        <v>77562.16</v>
      </c>
    </row>
    <row r="473" spans="40:48" x14ac:dyDescent="0.25">
      <c r="AN473">
        <f>YEAR(FH[[#This Row],[Fecha]])</f>
        <v>2020</v>
      </c>
      <c r="AO473">
        <f>MONTH(FH[[#This Row],[Fecha]])</f>
        <v>10</v>
      </c>
      <c r="AP473">
        <f>WEEKNUM(FH[[#This Row],[Fecha]],2)</f>
        <v>40</v>
      </c>
      <c r="AQ473" s="25">
        <v>44105</v>
      </c>
      <c r="AR473" t="s">
        <v>143</v>
      </c>
      <c r="AS473" t="s">
        <v>73</v>
      </c>
      <c r="AT473" t="s">
        <v>128</v>
      </c>
      <c r="AU473">
        <v>13</v>
      </c>
      <c r="AV473">
        <v>75036.19</v>
      </c>
    </row>
    <row r="474" spans="40:48" x14ac:dyDescent="0.25">
      <c r="AN474">
        <f>YEAR(FH[[#This Row],[Fecha]])</f>
        <v>2018</v>
      </c>
      <c r="AO474">
        <f>MONTH(FH[[#This Row],[Fecha]])</f>
        <v>9</v>
      </c>
      <c r="AP474">
        <f>WEEKNUM(FH[[#This Row],[Fecha]],2)</f>
        <v>35</v>
      </c>
      <c r="AQ474" s="25">
        <v>43344</v>
      </c>
      <c r="AR474" t="s">
        <v>143</v>
      </c>
      <c r="AS474" t="s">
        <v>75</v>
      </c>
      <c r="AT474" t="s">
        <v>128</v>
      </c>
      <c r="AU474">
        <v>6</v>
      </c>
      <c r="AV474">
        <v>34268.559999999998</v>
      </c>
    </row>
    <row r="475" spans="40:48" x14ac:dyDescent="0.25">
      <c r="AN475">
        <f>YEAR(FH[[#This Row],[Fecha]])</f>
        <v>2019</v>
      </c>
      <c r="AO475">
        <f>MONTH(FH[[#This Row],[Fecha]])</f>
        <v>1</v>
      </c>
      <c r="AP475">
        <f>WEEKNUM(FH[[#This Row],[Fecha]],2)</f>
        <v>1</v>
      </c>
      <c r="AQ475" s="25">
        <v>43466</v>
      </c>
      <c r="AR475" t="s">
        <v>143</v>
      </c>
      <c r="AS475" t="s">
        <v>75</v>
      </c>
      <c r="AT475" t="s">
        <v>128</v>
      </c>
      <c r="AU475">
        <v>6</v>
      </c>
      <c r="AV475">
        <v>33279.21</v>
      </c>
    </row>
    <row r="476" spans="40:48" x14ac:dyDescent="0.25">
      <c r="AN476">
        <f>YEAR(FH[[#This Row],[Fecha]])</f>
        <v>2019</v>
      </c>
      <c r="AO476">
        <f>MONTH(FH[[#This Row],[Fecha]])</f>
        <v>2</v>
      </c>
      <c r="AP476">
        <f>WEEKNUM(FH[[#This Row],[Fecha]],2)</f>
        <v>5</v>
      </c>
      <c r="AQ476" s="25">
        <v>43497</v>
      </c>
      <c r="AR476" t="s">
        <v>143</v>
      </c>
      <c r="AS476" t="s">
        <v>75</v>
      </c>
      <c r="AT476" t="s">
        <v>128</v>
      </c>
      <c r="AU476">
        <v>35</v>
      </c>
      <c r="AV476">
        <v>170526.5</v>
      </c>
    </row>
    <row r="477" spans="40:48" x14ac:dyDescent="0.25">
      <c r="AN477">
        <f>YEAR(FH[[#This Row],[Fecha]])</f>
        <v>2019</v>
      </c>
      <c r="AO477">
        <f>MONTH(FH[[#This Row],[Fecha]])</f>
        <v>3</v>
      </c>
      <c r="AP477">
        <f>WEEKNUM(FH[[#This Row],[Fecha]],2)</f>
        <v>9</v>
      </c>
      <c r="AQ477" s="25">
        <v>43525</v>
      </c>
      <c r="AR477" t="s">
        <v>143</v>
      </c>
      <c r="AS477" t="s">
        <v>75</v>
      </c>
      <c r="AT477" t="s">
        <v>128</v>
      </c>
      <c r="AU477">
        <v>21</v>
      </c>
      <c r="AV477">
        <v>101874.82</v>
      </c>
    </row>
    <row r="478" spans="40:48" x14ac:dyDescent="0.25">
      <c r="AN478">
        <f>YEAR(FH[[#This Row],[Fecha]])</f>
        <v>2019</v>
      </c>
      <c r="AO478">
        <f>MONTH(FH[[#This Row],[Fecha]])</f>
        <v>4</v>
      </c>
      <c r="AP478">
        <f>WEEKNUM(FH[[#This Row],[Fecha]],2)</f>
        <v>14</v>
      </c>
      <c r="AQ478" s="25">
        <v>43556</v>
      </c>
      <c r="AR478" t="s">
        <v>143</v>
      </c>
      <c r="AS478" t="s">
        <v>75</v>
      </c>
      <c r="AT478" t="s">
        <v>128</v>
      </c>
      <c r="AU478">
        <v>14</v>
      </c>
      <c r="AV478">
        <v>69177.66</v>
      </c>
    </row>
    <row r="479" spans="40:48" x14ac:dyDescent="0.25">
      <c r="AN479">
        <f>YEAR(FH[[#This Row],[Fecha]])</f>
        <v>2020</v>
      </c>
      <c r="AO479">
        <f>MONTH(FH[[#This Row],[Fecha]])</f>
        <v>11</v>
      </c>
      <c r="AP479">
        <f>WEEKNUM(FH[[#This Row],[Fecha]],2)</f>
        <v>44</v>
      </c>
      <c r="AQ479" s="25">
        <v>44136</v>
      </c>
      <c r="AR479" t="s">
        <v>143</v>
      </c>
      <c r="AS479" t="s">
        <v>75</v>
      </c>
      <c r="AT479" t="s">
        <v>128</v>
      </c>
      <c r="AU479">
        <v>3</v>
      </c>
      <c r="AV479">
        <v>17739.93</v>
      </c>
    </row>
    <row r="480" spans="40:48" x14ac:dyDescent="0.25">
      <c r="AN480">
        <f>YEAR(FH[[#This Row],[Fecha]])</f>
        <v>2019</v>
      </c>
      <c r="AO480">
        <f>MONTH(FH[[#This Row],[Fecha]])</f>
        <v>6</v>
      </c>
      <c r="AP480">
        <f>WEEKNUM(FH[[#This Row],[Fecha]],2)</f>
        <v>22</v>
      </c>
      <c r="AQ480" s="25">
        <v>43617</v>
      </c>
      <c r="AR480" t="s">
        <v>143</v>
      </c>
      <c r="AS480" t="s">
        <v>76</v>
      </c>
      <c r="AT480" t="s">
        <v>128</v>
      </c>
      <c r="AU480">
        <v>7</v>
      </c>
      <c r="AV480">
        <v>35826.300000000003</v>
      </c>
    </row>
    <row r="481" spans="40:48" x14ac:dyDescent="0.25">
      <c r="AN481">
        <f>YEAR(FH[[#This Row],[Fecha]])</f>
        <v>2019</v>
      </c>
      <c r="AO481">
        <f>MONTH(FH[[#This Row],[Fecha]])</f>
        <v>7</v>
      </c>
      <c r="AP481">
        <f>WEEKNUM(FH[[#This Row],[Fecha]],2)</f>
        <v>27</v>
      </c>
      <c r="AQ481" s="25">
        <v>43647</v>
      </c>
      <c r="AR481" t="s">
        <v>143</v>
      </c>
      <c r="AS481" t="s">
        <v>76</v>
      </c>
      <c r="AT481" t="s">
        <v>128</v>
      </c>
      <c r="AU481">
        <v>42</v>
      </c>
      <c r="AV481">
        <v>214391.72000000003</v>
      </c>
    </row>
    <row r="482" spans="40:48" x14ac:dyDescent="0.25">
      <c r="AN482">
        <f>YEAR(FH[[#This Row],[Fecha]])</f>
        <v>2019</v>
      </c>
      <c r="AO482">
        <f>MONTH(FH[[#This Row],[Fecha]])</f>
        <v>8</v>
      </c>
      <c r="AP482">
        <f>WEEKNUM(FH[[#This Row],[Fecha]],2)</f>
        <v>31</v>
      </c>
      <c r="AQ482" s="25">
        <v>43678</v>
      </c>
      <c r="AR482" t="s">
        <v>143</v>
      </c>
      <c r="AS482" t="s">
        <v>76</v>
      </c>
      <c r="AT482" t="s">
        <v>128</v>
      </c>
      <c r="AU482">
        <v>17</v>
      </c>
      <c r="AV482">
        <v>92992.59</v>
      </c>
    </row>
    <row r="483" spans="40:48" x14ac:dyDescent="0.25">
      <c r="AN483">
        <f>YEAR(FH[[#This Row],[Fecha]])</f>
        <v>2019</v>
      </c>
      <c r="AO483">
        <f>MONTH(FH[[#This Row],[Fecha]])</f>
        <v>11</v>
      </c>
      <c r="AP483">
        <f>WEEKNUM(FH[[#This Row],[Fecha]],2)</f>
        <v>44</v>
      </c>
      <c r="AQ483" s="25">
        <v>43770</v>
      </c>
      <c r="AR483" t="s">
        <v>143</v>
      </c>
      <c r="AS483" t="s">
        <v>77</v>
      </c>
      <c r="AT483" t="s">
        <v>128</v>
      </c>
      <c r="AU483">
        <v>17</v>
      </c>
      <c r="AV483">
        <v>87730.7</v>
      </c>
    </row>
    <row r="484" spans="40:48" x14ac:dyDescent="0.25">
      <c r="AN484">
        <f>YEAR(FH[[#This Row],[Fecha]])</f>
        <v>2019</v>
      </c>
      <c r="AO484">
        <f>MONTH(FH[[#This Row],[Fecha]])</f>
        <v>2</v>
      </c>
      <c r="AP484">
        <f>WEEKNUM(FH[[#This Row],[Fecha]],2)</f>
        <v>5</v>
      </c>
      <c r="AQ484" s="25">
        <v>43497</v>
      </c>
      <c r="AR484" t="s">
        <v>143</v>
      </c>
      <c r="AS484" t="s">
        <v>78</v>
      </c>
      <c r="AT484" t="s">
        <v>128</v>
      </c>
      <c r="AU484">
        <v>5</v>
      </c>
      <c r="AV484">
        <v>21905.93</v>
      </c>
    </row>
    <row r="485" spans="40:48" x14ac:dyDescent="0.25">
      <c r="AN485">
        <f>YEAR(FH[[#This Row],[Fecha]])</f>
        <v>2018</v>
      </c>
      <c r="AO485">
        <f>MONTH(FH[[#This Row],[Fecha]])</f>
        <v>1</v>
      </c>
      <c r="AP485">
        <f>WEEKNUM(FH[[#This Row],[Fecha]],2)</f>
        <v>1</v>
      </c>
      <c r="AQ485" s="25">
        <v>43101</v>
      </c>
      <c r="AR485" t="s">
        <v>144</v>
      </c>
      <c r="AS485" t="s">
        <v>72</v>
      </c>
      <c r="AT485" t="s">
        <v>128</v>
      </c>
      <c r="AU485">
        <v>9</v>
      </c>
      <c r="AV485">
        <v>41805.21</v>
      </c>
    </row>
    <row r="486" spans="40:48" x14ac:dyDescent="0.25">
      <c r="AN486">
        <f>YEAR(FH[[#This Row],[Fecha]])</f>
        <v>2019</v>
      </c>
      <c r="AO486">
        <f>MONTH(FH[[#This Row],[Fecha]])</f>
        <v>11</v>
      </c>
      <c r="AP486">
        <f>WEEKNUM(FH[[#This Row],[Fecha]],2)</f>
        <v>44</v>
      </c>
      <c r="AQ486" s="25">
        <v>43770</v>
      </c>
      <c r="AR486" t="s">
        <v>144</v>
      </c>
      <c r="AS486" t="s">
        <v>72</v>
      </c>
      <c r="AT486" t="s">
        <v>128</v>
      </c>
      <c r="AU486">
        <v>12</v>
      </c>
      <c r="AV486">
        <v>65459.77</v>
      </c>
    </row>
    <row r="487" spans="40:48" x14ac:dyDescent="0.25">
      <c r="AN487">
        <f>YEAR(FH[[#This Row],[Fecha]])</f>
        <v>2019</v>
      </c>
      <c r="AO487">
        <f>MONTH(FH[[#This Row],[Fecha]])</f>
        <v>12</v>
      </c>
      <c r="AP487">
        <f>WEEKNUM(FH[[#This Row],[Fecha]],2)</f>
        <v>48</v>
      </c>
      <c r="AQ487" s="25">
        <v>43800</v>
      </c>
      <c r="AR487" t="s">
        <v>144</v>
      </c>
      <c r="AS487" t="s">
        <v>72</v>
      </c>
      <c r="AT487" t="s">
        <v>128</v>
      </c>
      <c r="AU487">
        <v>39</v>
      </c>
      <c r="AV487">
        <v>207002.1</v>
      </c>
    </row>
    <row r="488" spans="40:48" x14ac:dyDescent="0.25">
      <c r="AN488">
        <f>YEAR(FH[[#This Row],[Fecha]])</f>
        <v>2020</v>
      </c>
      <c r="AO488">
        <f>MONTH(FH[[#This Row],[Fecha]])</f>
        <v>1</v>
      </c>
      <c r="AP488">
        <f>WEEKNUM(FH[[#This Row],[Fecha]],2)</f>
        <v>1</v>
      </c>
      <c r="AQ488" s="25">
        <v>43831</v>
      </c>
      <c r="AR488" t="s">
        <v>144</v>
      </c>
      <c r="AS488" t="s">
        <v>72</v>
      </c>
      <c r="AT488" t="s">
        <v>128</v>
      </c>
      <c r="AU488">
        <v>24</v>
      </c>
      <c r="AV488">
        <v>127709.29000000001</v>
      </c>
    </row>
    <row r="489" spans="40:48" x14ac:dyDescent="0.25">
      <c r="AN489">
        <f>YEAR(FH[[#This Row],[Fecha]])</f>
        <v>2018</v>
      </c>
      <c r="AO489">
        <f>MONTH(FH[[#This Row],[Fecha]])</f>
        <v>1</v>
      </c>
      <c r="AP489">
        <f>WEEKNUM(FH[[#This Row],[Fecha]],2)</f>
        <v>1</v>
      </c>
      <c r="AQ489" s="25">
        <v>43101</v>
      </c>
      <c r="AR489" t="s">
        <v>144</v>
      </c>
      <c r="AS489" t="s">
        <v>73</v>
      </c>
      <c r="AT489" t="s">
        <v>128</v>
      </c>
      <c r="AU489">
        <v>40</v>
      </c>
      <c r="AV489">
        <v>192806.85</v>
      </c>
    </row>
    <row r="490" spans="40:48" x14ac:dyDescent="0.25">
      <c r="AN490">
        <f>YEAR(FH[[#This Row],[Fecha]])</f>
        <v>2018</v>
      </c>
      <c r="AO490">
        <f>MONTH(FH[[#This Row],[Fecha]])</f>
        <v>2</v>
      </c>
      <c r="AP490">
        <f>WEEKNUM(FH[[#This Row],[Fecha]],2)</f>
        <v>5</v>
      </c>
      <c r="AQ490" s="25">
        <v>43132</v>
      </c>
      <c r="AR490" t="s">
        <v>144</v>
      </c>
      <c r="AS490" t="s">
        <v>73</v>
      </c>
      <c r="AT490" t="s">
        <v>128</v>
      </c>
      <c r="AU490">
        <v>30</v>
      </c>
      <c r="AV490">
        <v>139768.02000000002</v>
      </c>
    </row>
    <row r="491" spans="40:48" x14ac:dyDescent="0.25">
      <c r="AN491">
        <f>YEAR(FH[[#This Row],[Fecha]])</f>
        <v>2018</v>
      </c>
      <c r="AO491">
        <f>MONTH(FH[[#This Row],[Fecha]])</f>
        <v>10</v>
      </c>
      <c r="AP491">
        <f>WEEKNUM(FH[[#This Row],[Fecha]],2)</f>
        <v>40</v>
      </c>
      <c r="AQ491" s="25">
        <v>43374</v>
      </c>
      <c r="AR491" t="s">
        <v>144</v>
      </c>
      <c r="AS491" t="s">
        <v>75</v>
      </c>
      <c r="AT491" t="s">
        <v>128</v>
      </c>
      <c r="AU491">
        <v>27</v>
      </c>
      <c r="AV491">
        <v>144391.60999999999</v>
      </c>
    </row>
    <row r="492" spans="40:48" x14ac:dyDescent="0.25">
      <c r="AN492">
        <f>YEAR(FH[[#This Row],[Fecha]])</f>
        <v>2018</v>
      </c>
      <c r="AO492">
        <f>MONTH(FH[[#This Row],[Fecha]])</f>
        <v>11</v>
      </c>
      <c r="AP492">
        <f>WEEKNUM(FH[[#This Row],[Fecha]],2)</f>
        <v>44</v>
      </c>
      <c r="AQ492" s="25">
        <v>43405</v>
      </c>
      <c r="AR492" t="s">
        <v>144</v>
      </c>
      <c r="AS492" t="s">
        <v>75</v>
      </c>
      <c r="AT492" t="s">
        <v>128</v>
      </c>
      <c r="AU492">
        <v>24</v>
      </c>
      <c r="AV492">
        <v>130767.26000000001</v>
      </c>
    </row>
    <row r="493" spans="40:48" x14ac:dyDescent="0.25">
      <c r="AN493">
        <f>YEAR(FH[[#This Row],[Fecha]])</f>
        <v>2018</v>
      </c>
      <c r="AO493">
        <f>MONTH(FH[[#This Row],[Fecha]])</f>
        <v>12</v>
      </c>
      <c r="AP493">
        <f>WEEKNUM(FH[[#This Row],[Fecha]],2)</f>
        <v>48</v>
      </c>
      <c r="AQ493" s="25">
        <v>43435</v>
      </c>
      <c r="AR493" t="s">
        <v>144</v>
      </c>
      <c r="AS493" t="s">
        <v>75</v>
      </c>
      <c r="AT493" t="s">
        <v>128</v>
      </c>
      <c r="AU493">
        <v>44</v>
      </c>
      <c r="AV493">
        <v>216278.65999999997</v>
      </c>
    </row>
    <row r="494" spans="40:48" x14ac:dyDescent="0.25">
      <c r="AN494">
        <f>YEAR(FH[[#This Row],[Fecha]])</f>
        <v>2019</v>
      </c>
      <c r="AO494">
        <f>MONTH(FH[[#This Row],[Fecha]])</f>
        <v>1</v>
      </c>
      <c r="AP494">
        <f>WEEKNUM(FH[[#This Row],[Fecha]],2)</f>
        <v>1</v>
      </c>
      <c r="AQ494" s="25">
        <v>43466</v>
      </c>
      <c r="AR494" t="s">
        <v>144</v>
      </c>
      <c r="AS494" t="s">
        <v>75</v>
      </c>
      <c r="AT494" t="s">
        <v>128</v>
      </c>
      <c r="AU494">
        <v>25</v>
      </c>
      <c r="AV494">
        <v>120125.95999999999</v>
      </c>
    </row>
    <row r="495" spans="40:48" x14ac:dyDescent="0.25">
      <c r="AN495">
        <f>YEAR(FH[[#This Row],[Fecha]])</f>
        <v>2019</v>
      </c>
      <c r="AO495">
        <f>MONTH(FH[[#This Row],[Fecha]])</f>
        <v>3</v>
      </c>
      <c r="AP495">
        <f>WEEKNUM(FH[[#This Row],[Fecha]],2)</f>
        <v>9</v>
      </c>
      <c r="AQ495" s="25">
        <v>43525</v>
      </c>
      <c r="AR495" t="s">
        <v>144</v>
      </c>
      <c r="AS495" t="s">
        <v>75</v>
      </c>
      <c r="AT495" t="s">
        <v>128</v>
      </c>
      <c r="AU495">
        <v>9</v>
      </c>
      <c r="AV495">
        <v>45659.89</v>
      </c>
    </row>
    <row r="496" spans="40:48" x14ac:dyDescent="0.25">
      <c r="AN496">
        <f>YEAR(FH[[#This Row],[Fecha]])</f>
        <v>2018</v>
      </c>
      <c r="AO496">
        <f>MONTH(FH[[#This Row],[Fecha]])</f>
        <v>10</v>
      </c>
      <c r="AP496">
        <f>WEEKNUM(FH[[#This Row],[Fecha]],2)</f>
        <v>40</v>
      </c>
      <c r="AQ496" s="25">
        <v>43374</v>
      </c>
      <c r="AR496" t="s">
        <v>144</v>
      </c>
      <c r="AS496" t="s">
        <v>76</v>
      </c>
      <c r="AT496" t="s">
        <v>128</v>
      </c>
      <c r="AU496">
        <v>31</v>
      </c>
      <c r="AV496">
        <v>162667.07999999999</v>
      </c>
    </row>
    <row r="497" spans="40:48" x14ac:dyDescent="0.25">
      <c r="AN497">
        <f>YEAR(FH[[#This Row],[Fecha]])</f>
        <v>2018</v>
      </c>
      <c r="AO497">
        <f>MONTH(FH[[#This Row],[Fecha]])</f>
        <v>11</v>
      </c>
      <c r="AP497">
        <f>WEEKNUM(FH[[#This Row],[Fecha]],2)</f>
        <v>44</v>
      </c>
      <c r="AQ497" s="25">
        <v>43405</v>
      </c>
      <c r="AR497" t="s">
        <v>144</v>
      </c>
      <c r="AS497" t="s">
        <v>76</v>
      </c>
      <c r="AT497" t="s">
        <v>128</v>
      </c>
      <c r="AU497">
        <v>12</v>
      </c>
      <c r="AV497">
        <v>59674.93</v>
      </c>
    </row>
    <row r="498" spans="40:48" x14ac:dyDescent="0.25">
      <c r="AN498">
        <f>YEAR(FH[[#This Row],[Fecha]])</f>
        <v>2018</v>
      </c>
      <c r="AO498">
        <f>MONTH(FH[[#This Row],[Fecha]])</f>
        <v>12</v>
      </c>
      <c r="AP498">
        <f>WEEKNUM(FH[[#This Row],[Fecha]],2)</f>
        <v>48</v>
      </c>
      <c r="AQ498" s="25">
        <v>43435</v>
      </c>
      <c r="AR498" t="s">
        <v>144</v>
      </c>
      <c r="AS498" t="s">
        <v>76</v>
      </c>
      <c r="AT498" t="s">
        <v>128</v>
      </c>
      <c r="AU498">
        <v>21</v>
      </c>
      <c r="AV498">
        <v>100753.22</v>
      </c>
    </row>
    <row r="499" spans="40:48" x14ac:dyDescent="0.25">
      <c r="AN499">
        <f>YEAR(FH[[#This Row],[Fecha]])</f>
        <v>2019</v>
      </c>
      <c r="AO499">
        <f>MONTH(FH[[#This Row],[Fecha]])</f>
        <v>1</v>
      </c>
      <c r="AP499">
        <f>WEEKNUM(FH[[#This Row],[Fecha]],2)</f>
        <v>1</v>
      </c>
      <c r="AQ499" s="25">
        <v>43466</v>
      </c>
      <c r="AR499" t="s">
        <v>144</v>
      </c>
      <c r="AS499" t="s">
        <v>76</v>
      </c>
      <c r="AT499" t="s">
        <v>128</v>
      </c>
      <c r="AU499">
        <v>33</v>
      </c>
      <c r="AV499">
        <v>165877.56</v>
      </c>
    </row>
    <row r="500" spans="40:48" x14ac:dyDescent="0.25">
      <c r="AN500">
        <f>YEAR(FH[[#This Row],[Fecha]])</f>
        <v>2019</v>
      </c>
      <c r="AO500">
        <f>MONTH(FH[[#This Row],[Fecha]])</f>
        <v>2</v>
      </c>
      <c r="AP500">
        <f>WEEKNUM(FH[[#This Row],[Fecha]],2)</f>
        <v>5</v>
      </c>
      <c r="AQ500" s="25">
        <v>43497</v>
      </c>
      <c r="AR500" t="s">
        <v>144</v>
      </c>
      <c r="AS500" t="s">
        <v>76</v>
      </c>
      <c r="AT500" t="s">
        <v>128</v>
      </c>
      <c r="AU500">
        <v>37</v>
      </c>
      <c r="AV500">
        <v>189150.97999999998</v>
      </c>
    </row>
    <row r="501" spans="40:48" x14ac:dyDescent="0.25">
      <c r="AN501">
        <f>YEAR(FH[[#This Row],[Fecha]])</f>
        <v>2019</v>
      </c>
      <c r="AO501">
        <f>MONTH(FH[[#This Row],[Fecha]])</f>
        <v>3</v>
      </c>
      <c r="AP501">
        <f>WEEKNUM(FH[[#This Row],[Fecha]],2)</f>
        <v>9</v>
      </c>
      <c r="AQ501" s="25">
        <v>43525</v>
      </c>
      <c r="AR501" t="s">
        <v>144</v>
      </c>
      <c r="AS501" t="s">
        <v>76</v>
      </c>
      <c r="AT501" t="s">
        <v>128</v>
      </c>
      <c r="AU501">
        <v>35</v>
      </c>
      <c r="AV501">
        <v>177718.60000000003</v>
      </c>
    </row>
    <row r="502" spans="40:48" x14ac:dyDescent="0.25">
      <c r="AN502">
        <f>YEAR(FH[[#This Row],[Fecha]])</f>
        <v>2019</v>
      </c>
      <c r="AO502">
        <f>MONTH(FH[[#This Row],[Fecha]])</f>
        <v>4</v>
      </c>
      <c r="AP502">
        <f>WEEKNUM(FH[[#This Row],[Fecha]],2)</f>
        <v>14</v>
      </c>
      <c r="AQ502" s="25">
        <v>43556</v>
      </c>
      <c r="AR502" t="s">
        <v>144</v>
      </c>
      <c r="AS502" t="s">
        <v>76</v>
      </c>
      <c r="AT502" t="s">
        <v>128</v>
      </c>
      <c r="AU502">
        <v>18</v>
      </c>
      <c r="AV502">
        <v>93326.34</v>
      </c>
    </row>
    <row r="503" spans="40:48" x14ac:dyDescent="0.25">
      <c r="AN503">
        <f>YEAR(FH[[#This Row],[Fecha]])</f>
        <v>2019</v>
      </c>
      <c r="AO503">
        <f>MONTH(FH[[#This Row],[Fecha]])</f>
        <v>1</v>
      </c>
      <c r="AP503">
        <f>WEEKNUM(FH[[#This Row],[Fecha]],2)</f>
        <v>1</v>
      </c>
      <c r="AQ503" s="25">
        <v>43466</v>
      </c>
      <c r="AR503" t="s">
        <v>144</v>
      </c>
      <c r="AS503" t="s">
        <v>77</v>
      </c>
      <c r="AT503" t="s">
        <v>128</v>
      </c>
      <c r="AU503">
        <v>20</v>
      </c>
      <c r="AV503">
        <v>108523.85</v>
      </c>
    </row>
    <row r="504" spans="40:48" x14ac:dyDescent="0.25">
      <c r="AN504">
        <f>YEAR(FH[[#This Row],[Fecha]])</f>
        <v>2019</v>
      </c>
      <c r="AO504">
        <f>MONTH(FH[[#This Row],[Fecha]])</f>
        <v>2</v>
      </c>
      <c r="AP504">
        <f>WEEKNUM(FH[[#This Row],[Fecha]],2)</f>
        <v>5</v>
      </c>
      <c r="AQ504" s="25">
        <v>43497</v>
      </c>
      <c r="AR504" t="s">
        <v>144</v>
      </c>
      <c r="AS504" t="s">
        <v>77</v>
      </c>
      <c r="AT504" t="s">
        <v>128</v>
      </c>
      <c r="AU504">
        <v>44</v>
      </c>
      <c r="AV504">
        <v>224993.36000000002</v>
      </c>
    </row>
    <row r="505" spans="40:48" x14ac:dyDescent="0.25">
      <c r="AN505">
        <f>YEAR(FH[[#This Row],[Fecha]])</f>
        <v>2019</v>
      </c>
      <c r="AO505">
        <f>MONTH(FH[[#This Row],[Fecha]])</f>
        <v>3</v>
      </c>
      <c r="AP505">
        <f>WEEKNUM(FH[[#This Row],[Fecha]],2)</f>
        <v>9</v>
      </c>
      <c r="AQ505" s="25">
        <v>43525</v>
      </c>
      <c r="AR505" t="s">
        <v>144</v>
      </c>
      <c r="AS505" t="s">
        <v>77</v>
      </c>
      <c r="AT505" t="s">
        <v>128</v>
      </c>
      <c r="AU505">
        <v>39</v>
      </c>
      <c r="AV505">
        <v>198098.43</v>
      </c>
    </row>
    <row r="506" spans="40:48" x14ac:dyDescent="0.25">
      <c r="AN506">
        <f>YEAR(FH[[#This Row],[Fecha]])</f>
        <v>2019</v>
      </c>
      <c r="AO506">
        <f>MONTH(FH[[#This Row],[Fecha]])</f>
        <v>4</v>
      </c>
      <c r="AP506">
        <f>WEEKNUM(FH[[#This Row],[Fecha]],2)</f>
        <v>14</v>
      </c>
      <c r="AQ506" s="25">
        <v>43556</v>
      </c>
      <c r="AR506" t="s">
        <v>144</v>
      </c>
      <c r="AS506" t="s">
        <v>77</v>
      </c>
      <c r="AT506" t="s">
        <v>128</v>
      </c>
      <c r="AU506">
        <v>49</v>
      </c>
      <c r="AV506">
        <v>253167.41999999998</v>
      </c>
    </row>
    <row r="507" spans="40:48" x14ac:dyDescent="0.25">
      <c r="AN507">
        <f>YEAR(FH[[#This Row],[Fecha]])</f>
        <v>2019</v>
      </c>
      <c r="AO507">
        <f>MONTH(FH[[#This Row],[Fecha]])</f>
        <v>5</v>
      </c>
      <c r="AP507">
        <f>WEEKNUM(FH[[#This Row],[Fecha]],2)</f>
        <v>18</v>
      </c>
      <c r="AQ507" s="25">
        <v>43586</v>
      </c>
      <c r="AR507" t="s">
        <v>144</v>
      </c>
      <c r="AS507" t="s">
        <v>77</v>
      </c>
      <c r="AT507" t="s">
        <v>128</v>
      </c>
      <c r="AU507">
        <v>39</v>
      </c>
      <c r="AV507">
        <v>211785.42</v>
      </c>
    </row>
    <row r="508" spans="40:48" x14ac:dyDescent="0.25">
      <c r="AN508">
        <f>YEAR(FH[[#This Row],[Fecha]])</f>
        <v>2019</v>
      </c>
      <c r="AO508">
        <f>MONTH(FH[[#This Row],[Fecha]])</f>
        <v>6</v>
      </c>
      <c r="AP508">
        <f>WEEKNUM(FH[[#This Row],[Fecha]],2)</f>
        <v>22</v>
      </c>
      <c r="AQ508" s="25">
        <v>43617</v>
      </c>
      <c r="AR508" t="s">
        <v>144</v>
      </c>
      <c r="AS508" t="s">
        <v>77</v>
      </c>
      <c r="AT508" t="s">
        <v>128</v>
      </c>
      <c r="AU508">
        <v>34</v>
      </c>
      <c r="AV508">
        <v>180784.97999999998</v>
      </c>
    </row>
    <row r="509" spans="40:48" x14ac:dyDescent="0.25">
      <c r="AN509">
        <f>YEAR(FH[[#This Row],[Fecha]])</f>
        <v>2019</v>
      </c>
      <c r="AO509">
        <f>MONTH(FH[[#This Row],[Fecha]])</f>
        <v>7</v>
      </c>
      <c r="AP509">
        <f>WEEKNUM(FH[[#This Row],[Fecha]],2)</f>
        <v>27</v>
      </c>
      <c r="AQ509" s="25">
        <v>43647</v>
      </c>
      <c r="AR509" t="s">
        <v>144</v>
      </c>
      <c r="AS509" t="s">
        <v>77</v>
      </c>
      <c r="AT509" t="s">
        <v>128</v>
      </c>
      <c r="AU509">
        <v>24</v>
      </c>
      <c r="AV509">
        <v>111959.91</v>
      </c>
    </row>
    <row r="510" spans="40:48" x14ac:dyDescent="0.25">
      <c r="AN510">
        <f>YEAR(FH[[#This Row],[Fecha]])</f>
        <v>2019</v>
      </c>
      <c r="AO510">
        <f>MONTH(FH[[#This Row],[Fecha]])</f>
        <v>8</v>
      </c>
      <c r="AP510">
        <f>WEEKNUM(FH[[#This Row],[Fecha]],2)</f>
        <v>31</v>
      </c>
      <c r="AQ510" s="25">
        <v>43678</v>
      </c>
      <c r="AR510" t="s">
        <v>144</v>
      </c>
      <c r="AS510" t="s">
        <v>77</v>
      </c>
      <c r="AT510" t="s">
        <v>128</v>
      </c>
      <c r="AU510">
        <v>9</v>
      </c>
      <c r="AV510">
        <v>42672.21</v>
      </c>
    </row>
    <row r="511" spans="40:48" x14ac:dyDescent="0.25">
      <c r="AN511">
        <f>YEAR(FH[[#This Row],[Fecha]])</f>
        <v>2019</v>
      </c>
      <c r="AO511">
        <f>MONTH(FH[[#This Row],[Fecha]])</f>
        <v>4</v>
      </c>
      <c r="AP511">
        <f>WEEKNUM(FH[[#This Row],[Fecha]],2)</f>
        <v>14</v>
      </c>
      <c r="AQ511" s="25">
        <v>43556</v>
      </c>
      <c r="AR511" t="s">
        <v>144</v>
      </c>
      <c r="AS511" t="s">
        <v>74</v>
      </c>
      <c r="AT511" t="s">
        <v>128</v>
      </c>
      <c r="AU511">
        <v>6</v>
      </c>
      <c r="AV511">
        <v>30719.26</v>
      </c>
    </row>
    <row r="512" spans="40:48" x14ac:dyDescent="0.25">
      <c r="AN512">
        <f>YEAR(FH[[#This Row],[Fecha]])</f>
        <v>2018</v>
      </c>
      <c r="AO512">
        <f>MONTH(FH[[#This Row],[Fecha]])</f>
        <v>10</v>
      </c>
      <c r="AP512">
        <f>WEEKNUM(FH[[#This Row],[Fecha]],2)</f>
        <v>40</v>
      </c>
      <c r="AQ512" s="25">
        <v>43374</v>
      </c>
      <c r="AR512" t="s">
        <v>144</v>
      </c>
      <c r="AS512" t="s">
        <v>78</v>
      </c>
      <c r="AT512" t="s">
        <v>128</v>
      </c>
      <c r="AU512">
        <v>3</v>
      </c>
      <c r="AV512">
        <v>14361.84</v>
      </c>
    </row>
    <row r="513" spans="40:48" x14ac:dyDescent="0.25">
      <c r="AN513">
        <f>YEAR(FH[[#This Row],[Fecha]])</f>
        <v>2018</v>
      </c>
      <c r="AO513">
        <f>MONTH(FH[[#This Row],[Fecha]])</f>
        <v>11</v>
      </c>
      <c r="AP513">
        <f>WEEKNUM(FH[[#This Row],[Fecha]],2)</f>
        <v>44</v>
      </c>
      <c r="AQ513" s="25">
        <v>43405</v>
      </c>
      <c r="AR513" t="s">
        <v>144</v>
      </c>
      <c r="AS513" t="s">
        <v>78</v>
      </c>
      <c r="AT513" t="s">
        <v>128</v>
      </c>
      <c r="AU513">
        <v>13</v>
      </c>
      <c r="AV513">
        <v>66387.41</v>
      </c>
    </row>
    <row r="514" spans="40:48" x14ac:dyDescent="0.25">
      <c r="AN514">
        <f>YEAR(FH[[#This Row],[Fecha]])</f>
        <v>2018</v>
      </c>
      <c r="AO514">
        <f>MONTH(FH[[#This Row],[Fecha]])</f>
        <v>12</v>
      </c>
      <c r="AP514">
        <f>WEEKNUM(FH[[#This Row],[Fecha]],2)</f>
        <v>48</v>
      </c>
      <c r="AQ514" s="25">
        <v>43435</v>
      </c>
      <c r="AR514" t="s">
        <v>144</v>
      </c>
      <c r="AS514" t="s">
        <v>78</v>
      </c>
      <c r="AT514" t="s">
        <v>128</v>
      </c>
      <c r="AU514">
        <v>9</v>
      </c>
      <c r="AV514">
        <v>48221.25</v>
      </c>
    </row>
    <row r="515" spans="40:48" x14ac:dyDescent="0.25">
      <c r="AN515">
        <f>YEAR(FH[[#This Row],[Fecha]])</f>
        <v>2018</v>
      </c>
      <c r="AO515">
        <f>MONTH(FH[[#This Row],[Fecha]])</f>
        <v>2</v>
      </c>
      <c r="AP515">
        <f>WEEKNUM(FH[[#This Row],[Fecha]],2)</f>
        <v>5</v>
      </c>
      <c r="AQ515" s="25">
        <v>43132</v>
      </c>
      <c r="AR515" t="s">
        <v>145</v>
      </c>
      <c r="AS515" t="s">
        <v>73</v>
      </c>
      <c r="AT515" t="s">
        <v>128</v>
      </c>
      <c r="AU515">
        <v>11</v>
      </c>
      <c r="AV515">
        <v>48445.120000000003</v>
      </c>
    </row>
    <row r="516" spans="40:48" x14ac:dyDescent="0.25">
      <c r="AN516">
        <f>YEAR(FH[[#This Row],[Fecha]])</f>
        <v>2018</v>
      </c>
      <c r="AO516">
        <f>MONTH(FH[[#This Row],[Fecha]])</f>
        <v>3</v>
      </c>
      <c r="AP516">
        <f>WEEKNUM(FH[[#This Row],[Fecha]],2)</f>
        <v>9</v>
      </c>
      <c r="AQ516" s="25">
        <v>43160</v>
      </c>
      <c r="AR516" t="s">
        <v>145</v>
      </c>
      <c r="AS516" t="s">
        <v>73</v>
      </c>
      <c r="AT516" t="s">
        <v>128</v>
      </c>
      <c r="AU516">
        <v>34</v>
      </c>
      <c r="AV516">
        <v>161474.75</v>
      </c>
    </row>
    <row r="517" spans="40:48" x14ac:dyDescent="0.25">
      <c r="AN517">
        <f>YEAR(FH[[#This Row],[Fecha]])</f>
        <v>2018</v>
      </c>
      <c r="AO517">
        <f>MONTH(FH[[#This Row],[Fecha]])</f>
        <v>4</v>
      </c>
      <c r="AP517">
        <f>WEEKNUM(FH[[#This Row],[Fecha]],2)</f>
        <v>13</v>
      </c>
      <c r="AQ517" s="25">
        <v>43191</v>
      </c>
      <c r="AR517" t="s">
        <v>145</v>
      </c>
      <c r="AS517" t="s">
        <v>73</v>
      </c>
      <c r="AT517" t="s">
        <v>128</v>
      </c>
      <c r="AU517">
        <v>49</v>
      </c>
      <c r="AV517">
        <v>248298.97</v>
      </c>
    </row>
    <row r="518" spans="40:48" x14ac:dyDescent="0.25">
      <c r="AN518">
        <f>YEAR(FH[[#This Row],[Fecha]])</f>
        <v>2018</v>
      </c>
      <c r="AO518">
        <f>MONTH(FH[[#This Row],[Fecha]])</f>
        <v>5</v>
      </c>
      <c r="AP518">
        <f>WEEKNUM(FH[[#This Row],[Fecha]],2)</f>
        <v>18</v>
      </c>
      <c r="AQ518" s="25">
        <v>43221</v>
      </c>
      <c r="AR518" t="s">
        <v>145</v>
      </c>
      <c r="AS518" t="s">
        <v>73</v>
      </c>
      <c r="AT518" t="s">
        <v>128</v>
      </c>
      <c r="AU518">
        <v>41</v>
      </c>
      <c r="AV518">
        <v>344076.66</v>
      </c>
    </row>
    <row r="519" spans="40:48" x14ac:dyDescent="0.25">
      <c r="AN519">
        <f>YEAR(FH[[#This Row],[Fecha]])</f>
        <v>2018</v>
      </c>
      <c r="AO519">
        <f>MONTH(FH[[#This Row],[Fecha]])</f>
        <v>6</v>
      </c>
      <c r="AP519">
        <f>WEEKNUM(FH[[#This Row],[Fecha]],2)</f>
        <v>22</v>
      </c>
      <c r="AQ519" s="25">
        <v>43252</v>
      </c>
      <c r="AR519" t="s">
        <v>145</v>
      </c>
      <c r="AS519" t="s">
        <v>73</v>
      </c>
      <c r="AT519" t="s">
        <v>128</v>
      </c>
      <c r="AU519">
        <v>37</v>
      </c>
      <c r="AV519">
        <v>219696.3</v>
      </c>
    </row>
    <row r="520" spans="40:48" x14ac:dyDescent="0.25">
      <c r="AN520">
        <f>YEAR(FH[[#This Row],[Fecha]])</f>
        <v>2020</v>
      </c>
      <c r="AO520">
        <f>MONTH(FH[[#This Row],[Fecha]])</f>
        <v>6</v>
      </c>
      <c r="AP520">
        <f>WEEKNUM(FH[[#This Row],[Fecha]],2)</f>
        <v>23</v>
      </c>
      <c r="AQ520" s="25">
        <v>43983</v>
      </c>
      <c r="AR520" t="s">
        <v>145</v>
      </c>
      <c r="AS520" t="s">
        <v>73</v>
      </c>
      <c r="AT520" t="s">
        <v>128</v>
      </c>
      <c r="AU520">
        <v>48</v>
      </c>
      <c r="AV520">
        <v>3100245.41</v>
      </c>
    </row>
    <row r="521" spans="40:48" x14ac:dyDescent="0.25">
      <c r="AN521">
        <f>YEAR(FH[[#This Row],[Fecha]])</f>
        <v>2020</v>
      </c>
      <c r="AO521">
        <f>MONTH(FH[[#This Row],[Fecha]])</f>
        <v>7</v>
      </c>
      <c r="AP521">
        <f>WEEKNUM(FH[[#This Row],[Fecha]],2)</f>
        <v>27</v>
      </c>
      <c r="AQ521" s="25">
        <v>44013</v>
      </c>
      <c r="AR521" t="s">
        <v>145</v>
      </c>
      <c r="AS521" t="s">
        <v>73</v>
      </c>
      <c r="AT521" t="s">
        <v>128</v>
      </c>
      <c r="AU521">
        <v>27</v>
      </c>
      <c r="AV521">
        <v>159340.16</v>
      </c>
    </row>
    <row r="522" spans="40:48" x14ac:dyDescent="0.25">
      <c r="AN522">
        <f>YEAR(FH[[#This Row],[Fecha]])</f>
        <v>2020</v>
      </c>
      <c r="AO522">
        <f>MONTH(FH[[#This Row],[Fecha]])</f>
        <v>8</v>
      </c>
      <c r="AP522">
        <f>WEEKNUM(FH[[#This Row],[Fecha]],2)</f>
        <v>31</v>
      </c>
      <c r="AQ522" s="25">
        <v>44044</v>
      </c>
      <c r="AR522" t="s">
        <v>145</v>
      </c>
      <c r="AS522" t="s">
        <v>73</v>
      </c>
      <c r="AT522" t="s">
        <v>128</v>
      </c>
      <c r="AU522">
        <v>30</v>
      </c>
      <c r="AV522">
        <v>175775.76</v>
      </c>
    </row>
    <row r="523" spans="40:48" x14ac:dyDescent="0.25">
      <c r="AN523">
        <f>YEAR(FH[[#This Row],[Fecha]])</f>
        <v>2020</v>
      </c>
      <c r="AO523">
        <f>MONTH(FH[[#This Row],[Fecha]])</f>
        <v>9</v>
      </c>
      <c r="AP523">
        <f>WEEKNUM(FH[[#This Row],[Fecha]],2)</f>
        <v>36</v>
      </c>
      <c r="AQ523" s="25">
        <v>44075</v>
      </c>
      <c r="AR523" t="s">
        <v>145</v>
      </c>
      <c r="AS523" t="s">
        <v>73</v>
      </c>
      <c r="AT523" t="s">
        <v>128</v>
      </c>
      <c r="AU523">
        <v>34</v>
      </c>
      <c r="AV523">
        <v>197977.49</v>
      </c>
    </row>
    <row r="524" spans="40:48" x14ac:dyDescent="0.25">
      <c r="AN524">
        <f>YEAR(FH[[#This Row],[Fecha]])</f>
        <v>2020</v>
      </c>
      <c r="AO524">
        <f>MONTH(FH[[#This Row],[Fecha]])</f>
        <v>10</v>
      </c>
      <c r="AP524">
        <f>WEEKNUM(FH[[#This Row],[Fecha]],2)</f>
        <v>40</v>
      </c>
      <c r="AQ524" s="25">
        <v>44105</v>
      </c>
      <c r="AR524" t="s">
        <v>145</v>
      </c>
      <c r="AS524" t="s">
        <v>73</v>
      </c>
      <c r="AT524" t="s">
        <v>128</v>
      </c>
      <c r="AU524">
        <v>6</v>
      </c>
      <c r="AV524">
        <v>35031.54</v>
      </c>
    </row>
    <row r="525" spans="40:48" x14ac:dyDescent="0.25">
      <c r="AN525">
        <f>YEAR(FH[[#This Row],[Fecha]])</f>
        <v>2018</v>
      </c>
      <c r="AO525">
        <f>MONTH(FH[[#This Row],[Fecha]])</f>
        <v>1</v>
      </c>
      <c r="AP525">
        <f>WEEKNUM(FH[[#This Row],[Fecha]],2)</f>
        <v>1</v>
      </c>
      <c r="AQ525" s="25">
        <v>43101</v>
      </c>
      <c r="AR525" t="s">
        <v>145</v>
      </c>
      <c r="AS525" t="s">
        <v>75</v>
      </c>
      <c r="AT525" t="s">
        <v>128</v>
      </c>
      <c r="AU525">
        <v>10</v>
      </c>
      <c r="AV525">
        <v>46686.66</v>
      </c>
    </row>
    <row r="526" spans="40:48" x14ac:dyDescent="0.25">
      <c r="AN526">
        <f>YEAR(FH[[#This Row],[Fecha]])</f>
        <v>2019</v>
      </c>
      <c r="AO526">
        <f>MONTH(FH[[#This Row],[Fecha]])</f>
        <v>4</v>
      </c>
      <c r="AP526">
        <f>WEEKNUM(FH[[#This Row],[Fecha]],2)</f>
        <v>14</v>
      </c>
      <c r="AQ526" s="25">
        <v>43556</v>
      </c>
      <c r="AR526" t="s">
        <v>145</v>
      </c>
      <c r="AS526" t="s">
        <v>76</v>
      </c>
      <c r="AT526" t="s">
        <v>128</v>
      </c>
      <c r="AU526">
        <v>15</v>
      </c>
      <c r="AV526">
        <v>75737.489999999991</v>
      </c>
    </row>
    <row r="527" spans="40:48" x14ac:dyDescent="0.25">
      <c r="AN527">
        <f>YEAR(FH[[#This Row],[Fecha]])</f>
        <v>2019</v>
      </c>
      <c r="AO527">
        <f>MONTH(FH[[#This Row],[Fecha]])</f>
        <v>5</v>
      </c>
      <c r="AP527">
        <f>WEEKNUM(FH[[#This Row],[Fecha]],2)</f>
        <v>18</v>
      </c>
      <c r="AQ527" s="25">
        <v>43586</v>
      </c>
      <c r="AR527" t="s">
        <v>145</v>
      </c>
      <c r="AS527" t="s">
        <v>76</v>
      </c>
      <c r="AT527" t="s">
        <v>128</v>
      </c>
      <c r="AU527">
        <v>33</v>
      </c>
      <c r="AV527">
        <v>163807.38</v>
      </c>
    </row>
    <row r="528" spans="40:48" x14ac:dyDescent="0.25">
      <c r="AN528">
        <f>YEAR(FH[[#This Row],[Fecha]])</f>
        <v>2019</v>
      </c>
      <c r="AO528">
        <f>MONTH(FH[[#This Row],[Fecha]])</f>
        <v>6</v>
      </c>
      <c r="AP528">
        <f>WEEKNUM(FH[[#This Row],[Fecha]],2)</f>
        <v>22</v>
      </c>
      <c r="AQ528" s="25">
        <v>43617</v>
      </c>
      <c r="AR528" t="s">
        <v>145</v>
      </c>
      <c r="AS528" t="s">
        <v>76</v>
      </c>
      <c r="AT528" t="s">
        <v>128</v>
      </c>
      <c r="AU528">
        <v>20</v>
      </c>
      <c r="AV528">
        <v>103654.95000000001</v>
      </c>
    </row>
    <row r="529" spans="40:48" x14ac:dyDescent="0.25">
      <c r="AN529">
        <f>YEAR(FH[[#This Row],[Fecha]])</f>
        <v>2019</v>
      </c>
      <c r="AO529">
        <f>MONTH(FH[[#This Row],[Fecha]])</f>
        <v>7</v>
      </c>
      <c r="AP529">
        <f>WEEKNUM(FH[[#This Row],[Fecha]],2)</f>
        <v>27</v>
      </c>
      <c r="AQ529" s="25">
        <v>43647</v>
      </c>
      <c r="AR529" t="s">
        <v>145</v>
      </c>
      <c r="AS529" t="s">
        <v>77</v>
      </c>
      <c r="AT529" t="s">
        <v>128</v>
      </c>
      <c r="AU529">
        <v>21</v>
      </c>
      <c r="AV529">
        <v>106457.31000000001</v>
      </c>
    </row>
    <row r="530" spans="40:48" x14ac:dyDescent="0.25">
      <c r="AN530">
        <f>YEAR(FH[[#This Row],[Fecha]])</f>
        <v>2019</v>
      </c>
      <c r="AO530">
        <f>MONTH(FH[[#This Row],[Fecha]])</f>
        <v>8</v>
      </c>
      <c r="AP530">
        <f>WEEKNUM(FH[[#This Row],[Fecha]],2)</f>
        <v>31</v>
      </c>
      <c r="AQ530" s="25">
        <v>43678</v>
      </c>
      <c r="AR530" t="s">
        <v>145</v>
      </c>
      <c r="AS530" t="s">
        <v>77</v>
      </c>
      <c r="AT530" t="s">
        <v>128</v>
      </c>
      <c r="AU530">
        <v>24</v>
      </c>
      <c r="AV530">
        <v>128783.31000000001</v>
      </c>
    </row>
    <row r="531" spans="40:48" x14ac:dyDescent="0.25">
      <c r="AN531">
        <f>YEAR(FH[[#This Row],[Fecha]])</f>
        <v>2019</v>
      </c>
      <c r="AO531">
        <f>MONTH(FH[[#This Row],[Fecha]])</f>
        <v>9</v>
      </c>
      <c r="AP531">
        <f>WEEKNUM(FH[[#This Row],[Fecha]],2)</f>
        <v>35</v>
      </c>
      <c r="AQ531" s="25">
        <v>43709</v>
      </c>
      <c r="AR531" t="s">
        <v>145</v>
      </c>
      <c r="AS531" t="s">
        <v>77</v>
      </c>
      <c r="AT531" t="s">
        <v>128</v>
      </c>
      <c r="AU531">
        <v>33</v>
      </c>
      <c r="AV531">
        <v>165880.04999999999</v>
      </c>
    </row>
    <row r="532" spans="40:48" x14ac:dyDescent="0.25">
      <c r="AN532">
        <f>YEAR(FH[[#This Row],[Fecha]])</f>
        <v>2019</v>
      </c>
      <c r="AO532">
        <f>MONTH(FH[[#This Row],[Fecha]])</f>
        <v>10</v>
      </c>
      <c r="AP532">
        <f>WEEKNUM(FH[[#This Row],[Fecha]],2)</f>
        <v>40</v>
      </c>
      <c r="AQ532" s="25">
        <v>43739</v>
      </c>
      <c r="AR532" t="s">
        <v>145</v>
      </c>
      <c r="AS532" t="s">
        <v>77</v>
      </c>
      <c r="AT532" t="s">
        <v>128</v>
      </c>
      <c r="AU532">
        <v>51</v>
      </c>
      <c r="AV532">
        <v>278530.65000000002</v>
      </c>
    </row>
    <row r="533" spans="40:48" x14ac:dyDescent="0.25">
      <c r="AN533">
        <f>YEAR(FH[[#This Row],[Fecha]])</f>
        <v>2019</v>
      </c>
      <c r="AO533">
        <f>MONTH(FH[[#This Row],[Fecha]])</f>
        <v>11</v>
      </c>
      <c r="AP533">
        <f>WEEKNUM(FH[[#This Row],[Fecha]],2)</f>
        <v>44</v>
      </c>
      <c r="AQ533" s="25">
        <v>43770</v>
      </c>
      <c r="AR533" t="s">
        <v>145</v>
      </c>
      <c r="AS533" t="s">
        <v>77</v>
      </c>
      <c r="AT533" t="s">
        <v>128</v>
      </c>
      <c r="AU533">
        <v>18</v>
      </c>
      <c r="AV533">
        <v>95995.48</v>
      </c>
    </row>
    <row r="534" spans="40:48" x14ac:dyDescent="0.25">
      <c r="AN534">
        <f>YEAR(FH[[#This Row],[Fecha]])</f>
        <v>2018</v>
      </c>
      <c r="AO534">
        <f>MONTH(FH[[#This Row],[Fecha]])</f>
        <v>12</v>
      </c>
      <c r="AP534">
        <f>WEEKNUM(FH[[#This Row],[Fecha]],2)</f>
        <v>48</v>
      </c>
      <c r="AQ534" s="25">
        <v>43435</v>
      </c>
      <c r="AR534" t="s">
        <v>145</v>
      </c>
      <c r="AS534" t="s">
        <v>78</v>
      </c>
      <c r="AT534" t="s">
        <v>128</v>
      </c>
      <c r="AU534">
        <v>6</v>
      </c>
      <c r="AV534">
        <v>25554.09</v>
      </c>
    </row>
    <row r="535" spans="40:48" x14ac:dyDescent="0.25">
      <c r="AN535">
        <f>YEAR(FH[[#This Row],[Fecha]])</f>
        <v>2019</v>
      </c>
      <c r="AO535">
        <f>MONTH(FH[[#This Row],[Fecha]])</f>
        <v>1</v>
      </c>
      <c r="AP535">
        <f>WEEKNUM(FH[[#This Row],[Fecha]],2)</f>
        <v>1</v>
      </c>
      <c r="AQ535" s="25">
        <v>43466</v>
      </c>
      <c r="AR535" t="s">
        <v>145</v>
      </c>
      <c r="AS535" t="s">
        <v>78</v>
      </c>
      <c r="AT535" t="s">
        <v>128</v>
      </c>
      <c r="AU535">
        <v>13</v>
      </c>
      <c r="AV535">
        <v>66500.52</v>
      </c>
    </row>
    <row r="536" spans="40:48" x14ac:dyDescent="0.25">
      <c r="AN536">
        <f>YEAR(FH[[#This Row],[Fecha]])</f>
        <v>2018</v>
      </c>
      <c r="AO536">
        <f>MONTH(FH[[#This Row],[Fecha]])</f>
        <v>1</v>
      </c>
      <c r="AP536">
        <f>WEEKNUM(FH[[#This Row],[Fecha]],2)</f>
        <v>1</v>
      </c>
      <c r="AQ536" s="25">
        <v>43101</v>
      </c>
      <c r="AR536" t="s">
        <v>146</v>
      </c>
      <c r="AS536" t="s">
        <v>73</v>
      </c>
      <c r="AT536" t="s">
        <v>128</v>
      </c>
      <c r="AU536">
        <v>9</v>
      </c>
      <c r="AV536">
        <v>40767.68</v>
      </c>
    </row>
    <row r="537" spans="40:48" x14ac:dyDescent="0.25">
      <c r="AN537">
        <f>YEAR(FH[[#This Row],[Fecha]])</f>
        <v>2019</v>
      </c>
      <c r="AO537">
        <f>MONTH(FH[[#This Row],[Fecha]])</f>
        <v>5</v>
      </c>
      <c r="AP537">
        <f>WEEKNUM(FH[[#This Row],[Fecha]],2)</f>
        <v>18</v>
      </c>
      <c r="AQ537" s="25">
        <v>43586</v>
      </c>
      <c r="AR537" t="s">
        <v>147</v>
      </c>
      <c r="AS537" t="s">
        <v>75</v>
      </c>
      <c r="AT537" t="s">
        <v>128</v>
      </c>
      <c r="AU537">
        <v>9</v>
      </c>
      <c r="AV537">
        <v>46628.160000000003</v>
      </c>
    </row>
    <row r="538" spans="40:48" x14ac:dyDescent="0.25">
      <c r="AN538">
        <f>YEAR(FH[[#This Row],[Fecha]])</f>
        <v>2019</v>
      </c>
      <c r="AO538">
        <f>MONTH(FH[[#This Row],[Fecha]])</f>
        <v>6</v>
      </c>
      <c r="AP538">
        <f>WEEKNUM(FH[[#This Row],[Fecha]],2)</f>
        <v>22</v>
      </c>
      <c r="AQ538" s="25">
        <v>43617</v>
      </c>
      <c r="AR538" t="s">
        <v>147</v>
      </c>
      <c r="AS538" t="s">
        <v>75</v>
      </c>
      <c r="AT538" t="s">
        <v>128</v>
      </c>
      <c r="AU538">
        <v>9</v>
      </c>
      <c r="AV538">
        <v>50811.6</v>
      </c>
    </row>
    <row r="539" spans="40:48" x14ac:dyDescent="0.25">
      <c r="AN539">
        <f>YEAR(FH[[#This Row],[Fecha]])</f>
        <v>2018</v>
      </c>
      <c r="AO539">
        <f>MONTH(FH[[#This Row],[Fecha]])</f>
        <v>4</v>
      </c>
      <c r="AP539">
        <f>WEEKNUM(FH[[#This Row],[Fecha]],2)</f>
        <v>13</v>
      </c>
      <c r="AQ539" s="25">
        <v>43191</v>
      </c>
      <c r="AR539" t="s">
        <v>147</v>
      </c>
      <c r="AS539" t="s">
        <v>74</v>
      </c>
      <c r="AT539" t="s">
        <v>128</v>
      </c>
      <c r="AU539">
        <v>12</v>
      </c>
      <c r="AV539">
        <v>59690.44</v>
      </c>
    </row>
    <row r="540" spans="40:48" x14ac:dyDescent="0.25">
      <c r="AN540">
        <f>YEAR(FH[[#This Row],[Fecha]])</f>
        <v>2018</v>
      </c>
      <c r="AO540">
        <f>MONTH(FH[[#This Row],[Fecha]])</f>
        <v>1</v>
      </c>
      <c r="AP540">
        <f>WEEKNUM(FH[[#This Row],[Fecha]],2)</f>
        <v>1</v>
      </c>
      <c r="AQ540" s="25">
        <v>43101</v>
      </c>
      <c r="AR540" t="s">
        <v>148</v>
      </c>
      <c r="AS540" t="s">
        <v>72</v>
      </c>
      <c r="AT540" t="s">
        <v>156</v>
      </c>
      <c r="AU540">
        <v>974</v>
      </c>
      <c r="AV540">
        <v>27652.66</v>
      </c>
    </row>
    <row r="541" spans="40:48" x14ac:dyDescent="0.25">
      <c r="AN541">
        <f>YEAR(FH[[#This Row],[Fecha]])</f>
        <v>2018</v>
      </c>
      <c r="AO541">
        <f>MONTH(FH[[#This Row],[Fecha]])</f>
        <v>2</v>
      </c>
      <c r="AP541">
        <f>WEEKNUM(FH[[#This Row],[Fecha]],2)</f>
        <v>5</v>
      </c>
      <c r="AQ541" s="25">
        <v>43132</v>
      </c>
      <c r="AR541" t="s">
        <v>148</v>
      </c>
      <c r="AS541" t="s">
        <v>72</v>
      </c>
      <c r="AT541" t="s">
        <v>156</v>
      </c>
      <c r="AU541">
        <v>731</v>
      </c>
      <c r="AV541">
        <v>20758.379999999997</v>
      </c>
    </row>
    <row r="542" spans="40:48" x14ac:dyDescent="0.25">
      <c r="AN542">
        <f>YEAR(FH[[#This Row],[Fecha]])</f>
        <v>2018</v>
      </c>
      <c r="AO542">
        <f>MONTH(FH[[#This Row],[Fecha]])</f>
        <v>3</v>
      </c>
      <c r="AP542">
        <f>WEEKNUM(FH[[#This Row],[Fecha]],2)</f>
        <v>9</v>
      </c>
      <c r="AQ542" s="25">
        <v>43160</v>
      </c>
      <c r="AR542" t="s">
        <v>148</v>
      </c>
      <c r="AS542" t="s">
        <v>72</v>
      </c>
      <c r="AT542" t="s">
        <v>156</v>
      </c>
      <c r="AU542">
        <v>698</v>
      </c>
      <c r="AV542">
        <v>19822.98</v>
      </c>
    </row>
    <row r="543" spans="40:48" x14ac:dyDescent="0.25">
      <c r="AN543">
        <f>YEAR(FH[[#This Row],[Fecha]])</f>
        <v>2018</v>
      </c>
      <c r="AO543">
        <f>MONTH(FH[[#This Row],[Fecha]])</f>
        <v>4</v>
      </c>
      <c r="AP543">
        <f>WEEKNUM(FH[[#This Row],[Fecha]],2)</f>
        <v>13</v>
      </c>
      <c r="AQ543" s="25">
        <v>43191</v>
      </c>
      <c r="AR543" t="s">
        <v>148</v>
      </c>
      <c r="AS543" t="s">
        <v>72</v>
      </c>
      <c r="AT543" t="s">
        <v>156</v>
      </c>
      <c r="AU543">
        <v>668</v>
      </c>
      <c r="AV543">
        <v>18971.18</v>
      </c>
    </row>
    <row r="544" spans="40:48" x14ac:dyDescent="0.25">
      <c r="AN544">
        <f>YEAR(FH[[#This Row],[Fecha]])</f>
        <v>2018</v>
      </c>
      <c r="AO544">
        <f>MONTH(FH[[#This Row],[Fecha]])</f>
        <v>5</v>
      </c>
      <c r="AP544">
        <f>WEEKNUM(FH[[#This Row],[Fecha]],2)</f>
        <v>18</v>
      </c>
      <c r="AQ544" s="25">
        <v>43221</v>
      </c>
      <c r="AR544" t="s">
        <v>148</v>
      </c>
      <c r="AS544" t="s">
        <v>72</v>
      </c>
      <c r="AT544" t="s">
        <v>156</v>
      </c>
      <c r="AU544">
        <v>126</v>
      </c>
      <c r="AV544">
        <v>3578.4</v>
      </c>
    </row>
    <row r="545" spans="40:48" x14ac:dyDescent="0.25">
      <c r="AN545">
        <f>YEAR(FH[[#This Row],[Fecha]])</f>
        <v>2018</v>
      </c>
      <c r="AO545">
        <f>MONTH(FH[[#This Row],[Fecha]])</f>
        <v>7</v>
      </c>
      <c r="AP545">
        <f>WEEKNUM(FH[[#This Row],[Fecha]],2)</f>
        <v>26</v>
      </c>
      <c r="AQ545" s="25">
        <v>43282</v>
      </c>
      <c r="AR545" t="s">
        <v>148</v>
      </c>
      <c r="AS545" t="s">
        <v>72</v>
      </c>
      <c r="AT545" t="s">
        <v>156</v>
      </c>
      <c r="AU545">
        <v>1204</v>
      </c>
      <c r="AV545">
        <v>34193.599999999999</v>
      </c>
    </row>
    <row r="546" spans="40:48" x14ac:dyDescent="0.25">
      <c r="AN546">
        <f>YEAR(FH[[#This Row],[Fecha]])</f>
        <v>2018</v>
      </c>
      <c r="AO546">
        <f>MONTH(FH[[#This Row],[Fecha]])</f>
        <v>8</v>
      </c>
      <c r="AP546">
        <f>WEEKNUM(FH[[#This Row],[Fecha]],2)</f>
        <v>31</v>
      </c>
      <c r="AQ546" s="25">
        <v>43313</v>
      </c>
      <c r="AR546" t="s">
        <v>148</v>
      </c>
      <c r="AS546" t="s">
        <v>72</v>
      </c>
      <c r="AT546" t="s">
        <v>156</v>
      </c>
      <c r="AU546">
        <v>1142</v>
      </c>
      <c r="AV546">
        <v>32437.989999999998</v>
      </c>
    </row>
    <row r="547" spans="40:48" x14ac:dyDescent="0.25">
      <c r="AN547">
        <f>YEAR(FH[[#This Row],[Fecha]])</f>
        <v>2018</v>
      </c>
      <c r="AO547">
        <f>MONTH(FH[[#This Row],[Fecha]])</f>
        <v>1</v>
      </c>
      <c r="AP547">
        <f>WEEKNUM(FH[[#This Row],[Fecha]],2)</f>
        <v>1</v>
      </c>
      <c r="AQ547" s="25">
        <v>43101</v>
      </c>
      <c r="AR547" t="s">
        <v>148</v>
      </c>
      <c r="AS547" t="s">
        <v>73</v>
      </c>
      <c r="AT547" t="s">
        <v>156</v>
      </c>
      <c r="AU547">
        <v>1151</v>
      </c>
      <c r="AV547">
        <v>32677.829999999998</v>
      </c>
    </row>
    <row r="548" spans="40:48" x14ac:dyDescent="0.25">
      <c r="AN548">
        <f>YEAR(FH[[#This Row],[Fecha]])</f>
        <v>2018</v>
      </c>
      <c r="AO548">
        <f>MONTH(FH[[#This Row],[Fecha]])</f>
        <v>2</v>
      </c>
      <c r="AP548">
        <f>WEEKNUM(FH[[#This Row],[Fecha]],2)</f>
        <v>5</v>
      </c>
      <c r="AQ548" s="25">
        <v>43132</v>
      </c>
      <c r="AR548" t="s">
        <v>148</v>
      </c>
      <c r="AS548" t="s">
        <v>73</v>
      </c>
      <c r="AT548" t="s">
        <v>156</v>
      </c>
      <c r="AU548">
        <v>898</v>
      </c>
      <c r="AV548">
        <v>25500.720000000001</v>
      </c>
    </row>
    <row r="549" spans="40:48" x14ac:dyDescent="0.25">
      <c r="AN549">
        <f>YEAR(FH[[#This Row],[Fecha]])</f>
        <v>2018</v>
      </c>
      <c r="AO549">
        <f>MONTH(FH[[#This Row],[Fecha]])</f>
        <v>3</v>
      </c>
      <c r="AP549">
        <f>WEEKNUM(FH[[#This Row],[Fecha]],2)</f>
        <v>9</v>
      </c>
      <c r="AQ549" s="25">
        <v>43160</v>
      </c>
      <c r="AR549" t="s">
        <v>148</v>
      </c>
      <c r="AS549" t="s">
        <v>73</v>
      </c>
      <c r="AT549" t="s">
        <v>156</v>
      </c>
      <c r="AU549">
        <v>855</v>
      </c>
      <c r="AV549">
        <v>24281.73</v>
      </c>
    </row>
    <row r="550" spans="40:48" x14ac:dyDescent="0.25">
      <c r="AN550">
        <f>YEAR(FH[[#This Row],[Fecha]])</f>
        <v>2018</v>
      </c>
      <c r="AO550">
        <f>MONTH(FH[[#This Row],[Fecha]])</f>
        <v>4</v>
      </c>
      <c r="AP550">
        <f>WEEKNUM(FH[[#This Row],[Fecha]],2)</f>
        <v>13</v>
      </c>
      <c r="AQ550" s="25">
        <v>43191</v>
      </c>
      <c r="AR550" t="s">
        <v>148</v>
      </c>
      <c r="AS550" t="s">
        <v>73</v>
      </c>
      <c r="AT550" t="s">
        <v>156</v>
      </c>
      <c r="AU550">
        <v>813</v>
      </c>
      <c r="AV550">
        <v>23089.18</v>
      </c>
    </row>
    <row r="551" spans="40:48" x14ac:dyDescent="0.25">
      <c r="AN551">
        <f>YEAR(FH[[#This Row],[Fecha]])</f>
        <v>2018</v>
      </c>
      <c r="AO551">
        <f>MONTH(FH[[#This Row],[Fecha]])</f>
        <v>5</v>
      </c>
      <c r="AP551">
        <f>WEEKNUM(FH[[#This Row],[Fecha]],2)</f>
        <v>18</v>
      </c>
      <c r="AQ551" s="25">
        <v>43221</v>
      </c>
      <c r="AR551" t="s">
        <v>148</v>
      </c>
      <c r="AS551" t="s">
        <v>73</v>
      </c>
      <c r="AT551" t="s">
        <v>156</v>
      </c>
      <c r="AU551">
        <v>1049</v>
      </c>
      <c r="AV551">
        <v>29791.599999999999</v>
      </c>
    </row>
    <row r="552" spans="40:48" x14ac:dyDescent="0.25">
      <c r="AN552">
        <f>YEAR(FH[[#This Row],[Fecha]])</f>
        <v>2018</v>
      </c>
      <c r="AO552">
        <f>MONTH(FH[[#This Row],[Fecha]])</f>
        <v>6</v>
      </c>
      <c r="AP552">
        <f>WEEKNUM(FH[[#This Row],[Fecha]],2)</f>
        <v>22</v>
      </c>
      <c r="AQ552" s="25">
        <v>43252</v>
      </c>
      <c r="AR552" t="s">
        <v>148</v>
      </c>
      <c r="AS552" t="s">
        <v>73</v>
      </c>
      <c r="AT552" t="s">
        <v>156</v>
      </c>
      <c r="AU552">
        <v>816</v>
      </c>
      <c r="AV552">
        <v>23174.400000000001</v>
      </c>
    </row>
    <row r="553" spans="40:48" x14ac:dyDescent="0.25">
      <c r="AN553">
        <f>YEAR(FH[[#This Row],[Fecha]])</f>
        <v>2018</v>
      </c>
      <c r="AO553">
        <f>MONTH(FH[[#This Row],[Fecha]])</f>
        <v>7</v>
      </c>
      <c r="AP553">
        <f>WEEKNUM(FH[[#This Row],[Fecha]],2)</f>
        <v>26</v>
      </c>
      <c r="AQ553" s="25">
        <v>43282</v>
      </c>
      <c r="AR553" t="s">
        <v>148</v>
      </c>
      <c r="AS553" t="s">
        <v>73</v>
      </c>
      <c r="AT553" t="s">
        <v>156</v>
      </c>
      <c r="AU553">
        <v>974</v>
      </c>
      <c r="AV553">
        <v>27661.599999999999</v>
      </c>
    </row>
    <row r="554" spans="40:48" x14ac:dyDescent="0.25">
      <c r="AN554">
        <f>YEAR(FH[[#This Row],[Fecha]])</f>
        <v>2018</v>
      </c>
      <c r="AO554">
        <f>MONTH(FH[[#This Row],[Fecha]])</f>
        <v>8</v>
      </c>
      <c r="AP554">
        <f>WEEKNUM(FH[[#This Row],[Fecha]],2)</f>
        <v>31</v>
      </c>
      <c r="AQ554" s="25">
        <v>43313</v>
      </c>
      <c r="AR554" t="s">
        <v>148</v>
      </c>
      <c r="AS554" t="s">
        <v>73</v>
      </c>
      <c r="AT554" t="s">
        <v>156</v>
      </c>
      <c r="AU554">
        <v>729</v>
      </c>
      <c r="AV554">
        <v>20706.919999999998</v>
      </c>
    </row>
    <row r="555" spans="40:48" x14ac:dyDescent="0.25">
      <c r="AN555">
        <f>YEAR(FH[[#This Row],[Fecha]])</f>
        <v>2018</v>
      </c>
      <c r="AO555">
        <f>MONTH(FH[[#This Row],[Fecha]])</f>
        <v>1</v>
      </c>
      <c r="AP555">
        <f>WEEKNUM(FH[[#This Row],[Fecha]],2)</f>
        <v>1</v>
      </c>
      <c r="AQ555" s="25">
        <v>43101</v>
      </c>
      <c r="AR555" t="s">
        <v>148</v>
      </c>
      <c r="AS555" t="s">
        <v>75</v>
      </c>
      <c r="AT555" t="s">
        <v>156</v>
      </c>
      <c r="AU555">
        <v>1201</v>
      </c>
      <c r="AV555">
        <v>34097.42</v>
      </c>
    </row>
    <row r="556" spans="40:48" x14ac:dyDescent="0.25">
      <c r="AN556">
        <f>YEAR(FH[[#This Row],[Fecha]])</f>
        <v>2018</v>
      </c>
      <c r="AO556">
        <f>MONTH(FH[[#This Row],[Fecha]])</f>
        <v>2</v>
      </c>
      <c r="AP556">
        <f>WEEKNUM(FH[[#This Row],[Fecha]],2)</f>
        <v>5</v>
      </c>
      <c r="AQ556" s="25">
        <v>43132</v>
      </c>
      <c r="AR556" t="s">
        <v>148</v>
      </c>
      <c r="AS556" t="s">
        <v>75</v>
      </c>
      <c r="AT556" t="s">
        <v>156</v>
      </c>
      <c r="AU556">
        <v>925</v>
      </c>
      <c r="AV556">
        <v>26267.43</v>
      </c>
    </row>
    <row r="557" spans="40:48" x14ac:dyDescent="0.25">
      <c r="AN557">
        <f>YEAR(FH[[#This Row],[Fecha]])</f>
        <v>2018</v>
      </c>
      <c r="AO557">
        <f>MONTH(FH[[#This Row],[Fecha]])</f>
        <v>3</v>
      </c>
      <c r="AP557">
        <f>WEEKNUM(FH[[#This Row],[Fecha]],2)</f>
        <v>9</v>
      </c>
      <c r="AQ557" s="25">
        <v>43160</v>
      </c>
      <c r="AR557" t="s">
        <v>148</v>
      </c>
      <c r="AS557" t="s">
        <v>75</v>
      </c>
      <c r="AT557" t="s">
        <v>156</v>
      </c>
      <c r="AU557">
        <v>894</v>
      </c>
      <c r="AV557">
        <v>25389.31</v>
      </c>
    </row>
    <row r="558" spans="40:48" x14ac:dyDescent="0.25">
      <c r="AN558">
        <f>YEAR(FH[[#This Row],[Fecha]])</f>
        <v>2018</v>
      </c>
      <c r="AO558">
        <f>MONTH(FH[[#This Row],[Fecha]])</f>
        <v>4</v>
      </c>
      <c r="AP558">
        <f>WEEKNUM(FH[[#This Row],[Fecha]],2)</f>
        <v>13</v>
      </c>
      <c r="AQ558" s="25">
        <v>43191</v>
      </c>
      <c r="AR558" t="s">
        <v>148</v>
      </c>
      <c r="AS558" t="s">
        <v>75</v>
      </c>
      <c r="AT558" t="s">
        <v>156</v>
      </c>
      <c r="AU558">
        <v>736</v>
      </c>
      <c r="AV558">
        <v>20902.36</v>
      </c>
    </row>
    <row r="559" spans="40:48" x14ac:dyDescent="0.25">
      <c r="AN559">
        <f>YEAR(FH[[#This Row],[Fecha]])</f>
        <v>2018</v>
      </c>
      <c r="AO559">
        <f>MONTH(FH[[#This Row],[Fecha]])</f>
        <v>5</v>
      </c>
      <c r="AP559">
        <f>WEEKNUM(FH[[#This Row],[Fecha]],2)</f>
        <v>18</v>
      </c>
      <c r="AQ559" s="25">
        <v>43221</v>
      </c>
      <c r="AR559" t="s">
        <v>148</v>
      </c>
      <c r="AS559" t="s">
        <v>75</v>
      </c>
      <c r="AT559" t="s">
        <v>156</v>
      </c>
      <c r="AU559">
        <v>288</v>
      </c>
      <c r="AV559">
        <v>8179.2</v>
      </c>
    </row>
    <row r="560" spans="40:48" x14ac:dyDescent="0.25">
      <c r="AN560">
        <f>YEAR(FH[[#This Row],[Fecha]])</f>
        <v>2018</v>
      </c>
      <c r="AO560">
        <f>MONTH(FH[[#This Row],[Fecha]])</f>
        <v>6</v>
      </c>
      <c r="AP560">
        <f>WEEKNUM(FH[[#This Row],[Fecha]],2)</f>
        <v>22</v>
      </c>
      <c r="AQ560" s="25">
        <v>43252</v>
      </c>
      <c r="AR560" t="s">
        <v>148</v>
      </c>
      <c r="AS560" t="s">
        <v>75</v>
      </c>
      <c r="AT560" t="s">
        <v>156</v>
      </c>
      <c r="AU560">
        <v>738</v>
      </c>
      <c r="AV560">
        <v>20959.199999999997</v>
      </c>
    </row>
    <row r="561" spans="40:48" x14ac:dyDescent="0.25">
      <c r="AN561">
        <f>YEAR(FH[[#This Row],[Fecha]])</f>
        <v>2018</v>
      </c>
      <c r="AO561">
        <f>MONTH(FH[[#This Row],[Fecha]])</f>
        <v>7</v>
      </c>
      <c r="AP561">
        <f>WEEKNUM(FH[[#This Row],[Fecha]],2)</f>
        <v>26</v>
      </c>
      <c r="AQ561" s="25">
        <v>43282</v>
      </c>
      <c r="AR561" t="s">
        <v>148</v>
      </c>
      <c r="AS561" t="s">
        <v>75</v>
      </c>
      <c r="AT561" t="s">
        <v>156</v>
      </c>
      <c r="AU561">
        <v>950</v>
      </c>
      <c r="AV561">
        <v>26980</v>
      </c>
    </row>
    <row r="562" spans="40:48" x14ac:dyDescent="0.25">
      <c r="AN562">
        <f>YEAR(FH[[#This Row],[Fecha]])</f>
        <v>2018</v>
      </c>
      <c r="AO562">
        <f>MONTH(FH[[#This Row],[Fecha]])</f>
        <v>8</v>
      </c>
      <c r="AP562">
        <f>WEEKNUM(FH[[#This Row],[Fecha]],2)</f>
        <v>31</v>
      </c>
      <c r="AQ562" s="25">
        <v>43313</v>
      </c>
      <c r="AR562" t="s">
        <v>148</v>
      </c>
      <c r="AS562" t="s">
        <v>75</v>
      </c>
      <c r="AT562" t="s">
        <v>156</v>
      </c>
      <c r="AU562">
        <v>768</v>
      </c>
      <c r="AV562">
        <v>21814.67</v>
      </c>
    </row>
    <row r="563" spans="40:48" x14ac:dyDescent="0.25">
      <c r="AN563">
        <f>YEAR(FH[[#This Row],[Fecha]])</f>
        <v>2018</v>
      </c>
      <c r="AO563">
        <f>MONTH(FH[[#This Row],[Fecha]])</f>
        <v>1</v>
      </c>
      <c r="AP563">
        <f>WEEKNUM(FH[[#This Row],[Fecha]],2)</f>
        <v>1</v>
      </c>
      <c r="AQ563" s="25">
        <v>43101</v>
      </c>
      <c r="AR563" t="s">
        <v>148</v>
      </c>
      <c r="AS563" t="s">
        <v>76</v>
      </c>
      <c r="AT563" t="s">
        <v>156</v>
      </c>
      <c r="AU563">
        <v>1352</v>
      </c>
      <c r="AV563">
        <v>38384.379999999997</v>
      </c>
    </row>
    <row r="564" spans="40:48" x14ac:dyDescent="0.25">
      <c r="AN564">
        <f>YEAR(FH[[#This Row],[Fecha]])</f>
        <v>2018</v>
      </c>
      <c r="AO564">
        <f>MONTH(FH[[#This Row],[Fecha]])</f>
        <v>2</v>
      </c>
      <c r="AP564">
        <f>WEEKNUM(FH[[#This Row],[Fecha]],2)</f>
        <v>5</v>
      </c>
      <c r="AQ564" s="25">
        <v>43132</v>
      </c>
      <c r="AR564" t="s">
        <v>148</v>
      </c>
      <c r="AS564" t="s">
        <v>76</v>
      </c>
      <c r="AT564" t="s">
        <v>156</v>
      </c>
      <c r="AU564">
        <v>1045</v>
      </c>
      <c r="AV564">
        <v>29675.11</v>
      </c>
    </row>
    <row r="565" spans="40:48" x14ac:dyDescent="0.25">
      <c r="AN565">
        <f>YEAR(FH[[#This Row],[Fecha]])</f>
        <v>2018</v>
      </c>
      <c r="AO565">
        <f>MONTH(FH[[#This Row],[Fecha]])</f>
        <v>3</v>
      </c>
      <c r="AP565">
        <f>WEEKNUM(FH[[#This Row],[Fecha]],2)</f>
        <v>9</v>
      </c>
      <c r="AQ565" s="25">
        <v>43160</v>
      </c>
      <c r="AR565" t="s">
        <v>148</v>
      </c>
      <c r="AS565" t="s">
        <v>76</v>
      </c>
      <c r="AT565" t="s">
        <v>156</v>
      </c>
      <c r="AU565">
        <v>1040</v>
      </c>
      <c r="AV565">
        <v>29535.68</v>
      </c>
    </row>
    <row r="566" spans="40:48" x14ac:dyDescent="0.25">
      <c r="AN566">
        <f>YEAR(FH[[#This Row],[Fecha]])</f>
        <v>2018</v>
      </c>
      <c r="AO566">
        <f>MONTH(FH[[#This Row],[Fecha]])</f>
        <v>4</v>
      </c>
      <c r="AP566">
        <f>WEEKNUM(FH[[#This Row],[Fecha]],2)</f>
        <v>13</v>
      </c>
      <c r="AQ566" s="25">
        <v>43191</v>
      </c>
      <c r="AR566" t="s">
        <v>148</v>
      </c>
      <c r="AS566" t="s">
        <v>76</v>
      </c>
      <c r="AT566" t="s">
        <v>156</v>
      </c>
      <c r="AU566">
        <v>1124</v>
      </c>
      <c r="AV566">
        <v>31921.550000000003</v>
      </c>
    </row>
    <row r="567" spans="40:48" x14ac:dyDescent="0.25">
      <c r="AN567">
        <f>YEAR(FH[[#This Row],[Fecha]])</f>
        <v>2018</v>
      </c>
      <c r="AO567">
        <f>MONTH(FH[[#This Row],[Fecha]])</f>
        <v>5</v>
      </c>
      <c r="AP567">
        <f>WEEKNUM(FH[[#This Row],[Fecha]],2)</f>
        <v>18</v>
      </c>
      <c r="AQ567" s="25">
        <v>43221</v>
      </c>
      <c r="AR567" t="s">
        <v>148</v>
      </c>
      <c r="AS567" t="s">
        <v>76</v>
      </c>
      <c r="AT567" t="s">
        <v>156</v>
      </c>
      <c r="AU567">
        <v>1104</v>
      </c>
      <c r="AV567">
        <v>31353.59</v>
      </c>
    </row>
    <row r="568" spans="40:48" x14ac:dyDescent="0.25">
      <c r="AN568">
        <f>YEAR(FH[[#This Row],[Fecha]])</f>
        <v>2018</v>
      </c>
      <c r="AO568">
        <f>MONTH(FH[[#This Row],[Fecha]])</f>
        <v>6</v>
      </c>
      <c r="AP568">
        <f>WEEKNUM(FH[[#This Row],[Fecha]],2)</f>
        <v>22</v>
      </c>
      <c r="AQ568" s="25">
        <v>43252</v>
      </c>
      <c r="AR568" t="s">
        <v>148</v>
      </c>
      <c r="AS568" t="s">
        <v>76</v>
      </c>
      <c r="AT568" t="s">
        <v>156</v>
      </c>
      <c r="AU568">
        <v>933</v>
      </c>
      <c r="AV568">
        <v>26497.200000000001</v>
      </c>
    </row>
    <row r="569" spans="40:48" x14ac:dyDescent="0.25">
      <c r="AN569">
        <f>YEAR(FH[[#This Row],[Fecha]])</f>
        <v>2018</v>
      </c>
      <c r="AO569">
        <f>MONTH(FH[[#This Row],[Fecha]])</f>
        <v>7</v>
      </c>
      <c r="AP569">
        <f>WEEKNUM(FH[[#This Row],[Fecha]],2)</f>
        <v>26</v>
      </c>
      <c r="AQ569" s="25">
        <v>43282</v>
      </c>
      <c r="AR569" t="s">
        <v>148</v>
      </c>
      <c r="AS569" t="s">
        <v>76</v>
      </c>
      <c r="AT569" t="s">
        <v>156</v>
      </c>
      <c r="AU569">
        <v>1025</v>
      </c>
      <c r="AV569">
        <v>29109.999999999996</v>
      </c>
    </row>
    <row r="570" spans="40:48" x14ac:dyDescent="0.25">
      <c r="AN570">
        <f>YEAR(FH[[#This Row],[Fecha]])</f>
        <v>2018</v>
      </c>
      <c r="AO570">
        <f>MONTH(FH[[#This Row],[Fecha]])</f>
        <v>1</v>
      </c>
      <c r="AP570">
        <f>WEEKNUM(FH[[#This Row],[Fecha]],2)</f>
        <v>1</v>
      </c>
      <c r="AQ570" s="25">
        <v>43101</v>
      </c>
      <c r="AR570" t="s">
        <v>148</v>
      </c>
      <c r="AS570" t="s">
        <v>77</v>
      </c>
      <c r="AT570" t="s">
        <v>156</v>
      </c>
      <c r="AU570">
        <v>1422</v>
      </c>
      <c r="AV570">
        <v>40371.82</v>
      </c>
    </row>
    <row r="571" spans="40:48" x14ac:dyDescent="0.25">
      <c r="AN571">
        <f>YEAR(FH[[#This Row],[Fecha]])</f>
        <v>2018</v>
      </c>
      <c r="AO571">
        <f>MONTH(FH[[#This Row],[Fecha]])</f>
        <v>2</v>
      </c>
      <c r="AP571">
        <f>WEEKNUM(FH[[#This Row],[Fecha]],2)</f>
        <v>5</v>
      </c>
      <c r="AQ571" s="25">
        <v>43132</v>
      </c>
      <c r="AR571" t="s">
        <v>148</v>
      </c>
      <c r="AS571" t="s">
        <v>77</v>
      </c>
      <c r="AT571" t="s">
        <v>156</v>
      </c>
      <c r="AU571">
        <v>1123</v>
      </c>
      <c r="AV571">
        <v>31890.080000000002</v>
      </c>
    </row>
    <row r="572" spans="40:48" x14ac:dyDescent="0.25">
      <c r="AN572">
        <f>YEAR(FH[[#This Row],[Fecha]])</f>
        <v>2018</v>
      </c>
      <c r="AO572">
        <f>MONTH(FH[[#This Row],[Fecha]])</f>
        <v>3</v>
      </c>
      <c r="AP572">
        <f>WEEKNUM(FH[[#This Row],[Fecha]],2)</f>
        <v>9</v>
      </c>
      <c r="AQ572" s="25">
        <v>43160</v>
      </c>
      <c r="AR572" t="s">
        <v>148</v>
      </c>
      <c r="AS572" t="s">
        <v>77</v>
      </c>
      <c r="AT572" t="s">
        <v>156</v>
      </c>
      <c r="AU572">
        <v>1103</v>
      </c>
      <c r="AV572">
        <v>31324.850000000002</v>
      </c>
    </row>
    <row r="573" spans="40:48" x14ac:dyDescent="0.25">
      <c r="AN573">
        <f>YEAR(FH[[#This Row],[Fecha]])</f>
        <v>2018</v>
      </c>
      <c r="AO573">
        <f>MONTH(FH[[#This Row],[Fecha]])</f>
        <v>4</v>
      </c>
      <c r="AP573">
        <f>WEEKNUM(FH[[#This Row],[Fecha]],2)</f>
        <v>13</v>
      </c>
      <c r="AQ573" s="25">
        <v>43191</v>
      </c>
      <c r="AR573" t="s">
        <v>148</v>
      </c>
      <c r="AS573" t="s">
        <v>77</v>
      </c>
      <c r="AT573" t="s">
        <v>156</v>
      </c>
      <c r="AU573">
        <v>969</v>
      </c>
      <c r="AV573">
        <v>27519.55</v>
      </c>
    </row>
    <row r="574" spans="40:48" x14ac:dyDescent="0.25">
      <c r="AN574">
        <f>YEAR(FH[[#This Row],[Fecha]])</f>
        <v>2018</v>
      </c>
      <c r="AO574">
        <f>MONTH(FH[[#This Row],[Fecha]])</f>
        <v>5</v>
      </c>
      <c r="AP574">
        <f>WEEKNUM(FH[[#This Row],[Fecha]],2)</f>
        <v>18</v>
      </c>
      <c r="AQ574" s="25">
        <v>43221</v>
      </c>
      <c r="AR574" t="s">
        <v>148</v>
      </c>
      <c r="AS574" t="s">
        <v>77</v>
      </c>
      <c r="AT574" t="s">
        <v>156</v>
      </c>
      <c r="AU574">
        <v>1267</v>
      </c>
      <c r="AV574">
        <v>35982.78</v>
      </c>
    </row>
    <row r="575" spans="40:48" x14ac:dyDescent="0.25">
      <c r="AN575">
        <f>YEAR(FH[[#This Row],[Fecha]])</f>
        <v>2018</v>
      </c>
      <c r="AO575">
        <f>MONTH(FH[[#This Row],[Fecha]])</f>
        <v>6</v>
      </c>
      <c r="AP575">
        <f>WEEKNUM(FH[[#This Row],[Fecha]],2)</f>
        <v>22</v>
      </c>
      <c r="AQ575" s="25">
        <v>43252</v>
      </c>
      <c r="AR575" t="s">
        <v>148</v>
      </c>
      <c r="AS575" t="s">
        <v>77</v>
      </c>
      <c r="AT575" t="s">
        <v>156</v>
      </c>
      <c r="AU575">
        <v>1027</v>
      </c>
      <c r="AV575">
        <v>29166.799999999999</v>
      </c>
    </row>
    <row r="576" spans="40:48" x14ac:dyDescent="0.25">
      <c r="AN576">
        <f>YEAR(FH[[#This Row],[Fecha]])</f>
        <v>2018</v>
      </c>
      <c r="AO576">
        <f>MONTH(FH[[#This Row],[Fecha]])</f>
        <v>7</v>
      </c>
      <c r="AP576">
        <f>WEEKNUM(FH[[#This Row],[Fecha]],2)</f>
        <v>26</v>
      </c>
      <c r="AQ576" s="25">
        <v>43282</v>
      </c>
      <c r="AR576" t="s">
        <v>148</v>
      </c>
      <c r="AS576" t="s">
        <v>77</v>
      </c>
      <c r="AT576" t="s">
        <v>156</v>
      </c>
      <c r="AU576">
        <v>1274</v>
      </c>
      <c r="AV576">
        <v>36181.599999999999</v>
      </c>
    </row>
    <row r="577" spans="40:48" x14ac:dyDescent="0.25">
      <c r="AN577">
        <f>YEAR(FH[[#This Row],[Fecha]])</f>
        <v>2018</v>
      </c>
      <c r="AO577">
        <f>MONTH(FH[[#This Row],[Fecha]])</f>
        <v>8</v>
      </c>
      <c r="AP577">
        <f>WEEKNUM(FH[[#This Row],[Fecha]],2)</f>
        <v>31</v>
      </c>
      <c r="AQ577" s="25">
        <v>43313</v>
      </c>
      <c r="AR577" t="s">
        <v>148</v>
      </c>
      <c r="AS577" t="s">
        <v>77</v>
      </c>
      <c r="AT577" t="s">
        <v>156</v>
      </c>
      <c r="AU577">
        <v>969</v>
      </c>
      <c r="AV577">
        <v>27524.13</v>
      </c>
    </row>
    <row r="578" spans="40:48" x14ac:dyDescent="0.25">
      <c r="AN578">
        <f>YEAR(FH[[#This Row],[Fecha]])</f>
        <v>2018</v>
      </c>
      <c r="AO578">
        <f>MONTH(FH[[#This Row],[Fecha]])</f>
        <v>1</v>
      </c>
      <c r="AP578">
        <f>WEEKNUM(FH[[#This Row],[Fecha]],2)</f>
        <v>1</v>
      </c>
      <c r="AQ578" s="25">
        <v>43101</v>
      </c>
      <c r="AR578" t="s">
        <v>148</v>
      </c>
      <c r="AS578" t="s">
        <v>74</v>
      </c>
      <c r="AT578" t="s">
        <v>156</v>
      </c>
      <c r="AU578">
        <v>357</v>
      </c>
      <c r="AV578">
        <v>10134.98</v>
      </c>
    </row>
    <row r="579" spans="40:48" x14ac:dyDescent="0.25">
      <c r="AN579">
        <f>YEAR(FH[[#This Row],[Fecha]])</f>
        <v>2018</v>
      </c>
      <c r="AO579">
        <f>MONTH(FH[[#This Row],[Fecha]])</f>
        <v>2</v>
      </c>
      <c r="AP579">
        <f>WEEKNUM(FH[[#This Row],[Fecha]],2)</f>
        <v>5</v>
      </c>
      <c r="AQ579" s="25">
        <v>43132</v>
      </c>
      <c r="AR579" t="s">
        <v>148</v>
      </c>
      <c r="AS579" t="s">
        <v>74</v>
      </c>
      <c r="AT579" t="s">
        <v>156</v>
      </c>
      <c r="AU579">
        <v>6</v>
      </c>
      <c r="AV579">
        <v>170.38</v>
      </c>
    </row>
    <row r="580" spans="40:48" x14ac:dyDescent="0.25">
      <c r="AN580">
        <f>YEAR(FH[[#This Row],[Fecha]])</f>
        <v>2018</v>
      </c>
      <c r="AO580">
        <f>MONTH(FH[[#This Row],[Fecha]])</f>
        <v>3</v>
      </c>
      <c r="AP580">
        <f>WEEKNUM(FH[[#This Row],[Fecha]],2)</f>
        <v>9</v>
      </c>
      <c r="AQ580" s="25">
        <v>43160</v>
      </c>
      <c r="AR580" t="s">
        <v>148</v>
      </c>
      <c r="AS580" t="s">
        <v>74</v>
      </c>
      <c r="AT580" t="s">
        <v>156</v>
      </c>
      <c r="AU580">
        <v>807</v>
      </c>
      <c r="AV580">
        <v>22918.57</v>
      </c>
    </row>
    <row r="581" spans="40:48" x14ac:dyDescent="0.25">
      <c r="AN581">
        <f>YEAR(FH[[#This Row],[Fecha]])</f>
        <v>2018</v>
      </c>
      <c r="AO581">
        <f>MONTH(FH[[#This Row],[Fecha]])</f>
        <v>4</v>
      </c>
      <c r="AP581">
        <f>WEEKNUM(FH[[#This Row],[Fecha]],2)</f>
        <v>13</v>
      </c>
      <c r="AQ581" s="25">
        <v>43191</v>
      </c>
      <c r="AR581" t="s">
        <v>148</v>
      </c>
      <c r="AS581" t="s">
        <v>74</v>
      </c>
      <c r="AT581" t="s">
        <v>156</v>
      </c>
      <c r="AU581">
        <v>1165</v>
      </c>
      <c r="AV581">
        <v>33085.939999999995</v>
      </c>
    </row>
    <row r="582" spans="40:48" x14ac:dyDescent="0.25">
      <c r="AN582">
        <f>YEAR(FH[[#This Row],[Fecha]])</f>
        <v>2018</v>
      </c>
      <c r="AO582">
        <f>MONTH(FH[[#This Row],[Fecha]])</f>
        <v>5</v>
      </c>
      <c r="AP582">
        <f>WEEKNUM(FH[[#This Row],[Fecha]],2)</f>
        <v>18</v>
      </c>
      <c r="AQ582" s="25">
        <v>43221</v>
      </c>
      <c r="AR582" t="s">
        <v>148</v>
      </c>
      <c r="AS582" t="s">
        <v>74</v>
      </c>
      <c r="AT582" t="s">
        <v>156</v>
      </c>
      <c r="AU582">
        <v>1425</v>
      </c>
      <c r="AV582">
        <v>40469.979999999996</v>
      </c>
    </row>
    <row r="583" spans="40:48" x14ac:dyDescent="0.25">
      <c r="AN583">
        <f>YEAR(FH[[#This Row],[Fecha]])</f>
        <v>2018</v>
      </c>
      <c r="AO583">
        <f>MONTH(FH[[#This Row],[Fecha]])</f>
        <v>6</v>
      </c>
      <c r="AP583">
        <f>WEEKNUM(FH[[#This Row],[Fecha]],2)</f>
        <v>22</v>
      </c>
      <c r="AQ583" s="25">
        <v>43252</v>
      </c>
      <c r="AR583" t="s">
        <v>148</v>
      </c>
      <c r="AS583" t="s">
        <v>74</v>
      </c>
      <c r="AT583" t="s">
        <v>156</v>
      </c>
      <c r="AU583">
        <v>1139</v>
      </c>
      <c r="AV583">
        <v>32347.599999999999</v>
      </c>
    </row>
    <row r="584" spans="40:48" x14ac:dyDescent="0.25">
      <c r="AN584">
        <f>YEAR(FH[[#This Row],[Fecha]])</f>
        <v>2018</v>
      </c>
      <c r="AO584">
        <f>MONTH(FH[[#This Row],[Fecha]])</f>
        <v>7</v>
      </c>
      <c r="AP584">
        <f>WEEKNUM(FH[[#This Row],[Fecha]],2)</f>
        <v>26</v>
      </c>
      <c r="AQ584" s="25">
        <v>43282</v>
      </c>
      <c r="AR584" t="s">
        <v>148</v>
      </c>
      <c r="AS584" t="s">
        <v>74</v>
      </c>
      <c r="AT584" t="s">
        <v>156</v>
      </c>
      <c r="AU584">
        <v>1401</v>
      </c>
      <c r="AV584">
        <v>39788.400000000001</v>
      </c>
    </row>
    <row r="585" spans="40:48" x14ac:dyDescent="0.25">
      <c r="AN585">
        <f>YEAR(FH[[#This Row],[Fecha]])</f>
        <v>2018</v>
      </c>
      <c r="AO585">
        <f>MONTH(FH[[#This Row],[Fecha]])</f>
        <v>8</v>
      </c>
      <c r="AP585">
        <f>WEEKNUM(FH[[#This Row],[Fecha]],2)</f>
        <v>31</v>
      </c>
      <c r="AQ585" s="25">
        <v>43313</v>
      </c>
      <c r="AR585" t="s">
        <v>148</v>
      </c>
      <c r="AS585" t="s">
        <v>74</v>
      </c>
      <c r="AT585" t="s">
        <v>156</v>
      </c>
      <c r="AU585">
        <v>1108</v>
      </c>
      <c r="AV585">
        <v>31472.29</v>
      </c>
    </row>
    <row r="586" spans="40:48" x14ac:dyDescent="0.25">
      <c r="AN586">
        <f>YEAR(FH[[#This Row],[Fecha]])</f>
        <v>2018</v>
      </c>
      <c r="AO586">
        <f>MONTH(FH[[#This Row],[Fecha]])</f>
        <v>1</v>
      </c>
      <c r="AP586">
        <f>WEEKNUM(FH[[#This Row],[Fecha]],2)</f>
        <v>1</v>
      </c>
      <c r="AQ586" s="25">
        <v>43101</v>
      </c>
      <c r="AR586" t="s">
        <v>148</v>
      </c>
      <c r="AS586" t="s">
        <v>78</v>
      </c>
      <c r="AT586" t="s">
        <v>156</v>
      </c>
      <c r="AU586">
        <v>354</v>
      </c>
      <c r="AV586">
        <v>10050.400000000001</v>
      </c>
    </row>
    <row r="587" spans="40:48" x14ac:dyDescent="0.25">
      <c r="AN587">
        <f>YEAR(FH[[#This Row],[Fecha]])</f>
        <v>2018</v>
      </c>
      <c r="AO587">
        <f>MONTH(FH[[#This Row],[Fecha]])</f>
        <v>2</v>
      </c>
      <c r="AP587">
        <f>WEEKNUM(FH[[#This Row],[Fecha]],2)</f>
        <v>5</v>
      </c>
      <c r="AQ587" s="25">
        <v>43132</v>
      </c>
      <c r="AR587" t="s">
        <v>148</v>
      </c>
      <c r="AS587" t="s">
        <v>78</v>
      </c>
      <c r="AT587" t="s">
        <v>156</v>
      </c>
      <c r="AU587">
        <v>299</v>
      </c>
      <c r="AV587">
        <v>8490.7699999999986</v>
      </c>
    </row>
    <row r="588" spans="40:48" x14ac:dyDescent="0.25">
      <c r="AN588">
        <f>YEAR(FH[[#This Row],[Fecha]])</f>
        <v>2018</v>
      </c>
      <c r="AO588">
        <f>MONTH(FH[[#This Row],[Fecha]])</f>
        <v>3</v>
      </c>
      <c r="AP588">
        <f>WEEKNUM(FH[[#This Row],[Fecha]],2)</f>
        <v>9</v>
      </c>
      <c r="AQ588" s="25">
        <v>43160</v>
      </c>
      <c r="AR588" t="s">
        <v>148</v>
      </c>
      <c r="AS588" t="s">
        <v>78</v>
      </c>
      <c r="AT588" t="s">
        <v>156</v>
      </c>
      <c r="AU588">
        <v>211</v>
      </c>
      <c r="AV588">
        <v>5992.3099999999995</v>
      </c>
    </row>
    <row r="589" spans="40:48" x14ac:dyDescent="0.25">
      <c r="AN589">
        <f>YEAR(FH[[#This Row],[Fecha]])</f>
        <v>2018</v>
      </c>
      <c r="AO589">
        <f>MONTH(FH[[#This Row],[Fecha]])</f>
        <v>4</v>
      </c>
      <c r="AP589">
        <f>WEEKNUM(FH[[#This Row],[Fecha]],2)</f>
        <v>13</v>
      </c>
      <c r="AQ589" s="25">
        <v>43191</v>
      </c>
      <c r="AR589" t="s">
        <v>148</v>
      </c>
      <c r="AS589" t="s">
        <v>78</v>
      </c>
      <c r="AT589" t="s">
        <v>156</v>
      </c>
      <c r="AU589">
        <v>8</v>
      </c>
      <c r="AV589">
        <v>227.2</v>
      </c>
    </row>
    <row r="590" spans="40:48" x14ac:dyDescent="0.25">
      <c r="AN590">
        <f>YEAR(FH[[#This Row],[Fecha]])</f>
        <v>2018</v>
      </c>
      <c r="AO590">
        <f>MONTH(FH[[#This Row],[Fecha]])</f>
        <v>5</v>
      </c>
      <c r="AP590">
        <f>WEEKNUM(FH[[#This Row],[Fecha]],2)</f>
        <v>18</v>
      </c>
      <c r="AQ590" s="25">
        <v>43221</v>
      </c>
      <c r="AR590" t="s">
        <v>148</v>
      </c>
      <c r="AS590" t="s">
        <v>78</v>
      </c>
      <c r="AT590" t="s">
        <v>156</v>
      </c>
      <c r="AU590">
        <v>290</v>
      </c>
      <c r="AV590">
        <v>8236</v>
      </c>
    </row>
    <row r="591" spans="40:48" x14ac:dyDescent="0.25">
      <c r="AN591">
        <f>YEAR(FH[[#This Row],[Fecha]])</f>
        <v>2018</v>
      </c>
      <c r="AO591">
        <f>MONTH(FH[[#This Row],[Fecha]])</f>
        <v>6</v>
      </c>
      <c r="AP591">
        <f>WEEKNUM(FH[[#This Row],[Fecha]],2)</f>
        <v>22</v>
      </c>
      <c r="AQ591" s="25">
        <v>43252</v>
      </c>
      <c r="AR591" t="s">
        <v>148</v>
      </c>
      <c r="AS591" t="s">
        <v>78</v>
      </c>
      <c r="AT591" t="s">
        <v>156</v>
      </c>
      <c r="AU591">
        <v>289</v>
      </c>
      <c r="AV591">
        <v>8207.6</v>
      </c>
    </row>
    <row r="592" spans="40:48" x14ac:dyDescent="0.25">
      <c r="AN592">
        <f>YEAR(FH[[#This Row],[Fecha]])</f>
        <v>2018</v>
      </c>
      <c r="AO592">
        <f>MONTH(FH[[#This Row],[Fecha]])</f>
        <v>7</v>
      </c>
      <c r="AP592">
        <f>WEEKNUM(FH[[#This Row],[Fecha]],2)</f>
        <v>26</v>
      </c>
      <c r="AQ592" s="25">
        <v>43282</v>
      </c>
      <c r="AR592" t="s">
        <v>148</v>
      </c>
      <c r="AS592" t="s">
        <v>78</v>
      </c>
      <c r="AT592" t="s">
        <v>156</v>
      </c>
      <c r="AU592">
        <v>331</v>
      </c>
      <c r="AV592">
        <v>9400.4</v>
      </c>
    </row>
    <row r="593" spans="40:48" x14ac:dyDescent="0.25">
      <c r="AN593">
        <f>YEAR(FH[[#This Row],[Fecha]])</f>
        <v>2018</v>
      </c>
      <c r="AO593">
        <f>MONTH(FH[[#This Row],[Fecha]])</f>
        <v>8</v>
      </c>
      <c r="AP593">
        <f>WEEKNUM(FH[[#This Row],[Fecha]],2)</f>
        <v>31</v>
      </c>
      <c r="AQ593" s="25">
        <v>43313</v>
      </c>
      <c r="AR593" t="s">
        <v>148</v>
      </c>
      <c r="AS593" t="s">
        <v>78</v>
      </c>
      <c r="AT593" t="s">
        <v>156</v>
      </c>
      <c r="AU593">
        <v>277</v>
      </c>
      <c r="AV593">
        <v>7868.0700000000006</v>
      </c>
    </row>
    <row r="594" spans="40:48" x14ac:dyDescent="0.25">
      <c r="AN594">
        <f>YEAR(FH[[#This Row],[Fecha]])</f>
        <v>2018</v>
      </c>
      <c r="AO594">
        <f>MONTH(FH[[#This Row],[Fecha]])</f>
        <v>9</v>
      </c>
      <c r="AP594">
        <f>WEEKNUM(FH[[#This Row],[Fecha]],2)</f>
        <v>35</v>
      </c>
      <c r="AQ594" s="25">
        <v>43344</v>
      </c>
      <c r="AR594" t="s">
        <v>148</v>
      </c>
      <c r="AS594" t="s">
        <v>72</v>
      </c>
      <c r="AT594" t="s">
        <v>156</v>
      </c>
      <c r="AU594">
        <v>1153</v>
      </c>
      <c r="AV594">
        <v>33719.339999999997</v>
      </c>
    </row>
    <row r="595" spans="40:48" x14ac:dyDescent="0.25">
      <c r="AN595">
        <f>YEAR(FH[[#This Row],[Fecha]])</f>
        <v>2018</v>
      </c>
      <c r="AO595">
        <f>MONTH(FH[[#This Row],[Fecha]])</f>
        <v>10</v>
      </c>
      <c r="AP595">
        <f>WEEKNUM(FH[[#This Row],[Fecha]],2)</f>
        <v>40</v>
      </c>
      <c r="AQ595" s="25">
        <v>43374</v>
      </c>
      <c r="AR595" t="s">
        <v>148</v>
      </c>
      <c r="AS595" t="s">
        <v>72</v>
      </c>
      <c r="AT595" t="s">
        <v>156</v>
      </c>
      <c r="AU595">
        <v>1423</v>
      </c>
      <c r="AV595">
        <v>42074.259999999995</v>
      </c>
    </row>
    <row r="596" spans="40:48" x14ac:dyDescent="0.25">
      <c r="AN596">
        <f>YEAR(FH[[#This Row],[Fecha]])</f>
        <v>2018</v>
      </c>
      <c r="AO596">
        <f>MONTH(FH[[#This Row],[Fecha]])</f>
        <v>11</v>
      </c>
      <c r="AP596">
        <f>WEEKNUM(FH[[#This Row],[Fecha]],2)</f>
        <v>44</v>
      </c>
      <c r="AQ596" s="25">
        <v>43405</v>
      </c>
      <c r="AR596" t="s">
        <v>148</v>
      </c>
      <c r="AS596" t="s">
        <v>72</v>
      </c>
      <c r="AT596" t="s">
        <v>156</v>
      </c>
      <c r="AU596">
        <v>1139</v>
      </c>
      <c r="AV596">
        <v>33925.25</v>
      </c>
    </row>
    <row r="597" spans="40:48" x14ac:dyDescent="0.25">
      <c r="AN597">
        <f>YEAR(FH[[#This Row],[Fecha]])</f>
        <v>2018</v>
      </c>
      <c r="AO597">
        <f>MONTH(FH[[#This Row],[Fecha]])</f>
        <v>12</v>
      </c>
      <c r="AP597">
        <f>WEEKNUM(FH[[#This Row],[Fecha]],2)</f>
        <v>48</v>
      </c>
      <c r="AQ597" s="25">
        <v>43435</v>
      </c>
      <c r="AR597" t="s">
        <v>148</v>
      </c>
      <c r="AS597" t="s">
        <v>72</v>
      </c>
      <c r="AT597" t="s">
        <v>156</v>
      </c>
      <c r="AU597">
        <v>1426</v>
      </c>
      <c r="AV597">
        <v>42492.350000000006</v>
      </c>
    </row>
    <row r="598" spans="40:48" x14ac:dyDescent="0.25">
      <c r="AN598">
        <f>YEAR(FH[[#This Row],[Fecha]])</f>
        <v>2019</v>
      </c>
      <c r="AO598">
        <f>MONTH(FH[[#This Row],[Fecha]])</f>
        <v>1</v>
      </c>
      <c r="AP598">
        <f>WEEKNUM(FH[[#This Row],[Fecha]],2)</f>
        <v>1</v>
      </c>
      <c r="AQ598" s="25">
        <v>43466</v>
      </c>
      <c r="AR598" t="s">
        <v>148</v>
      </c>
      <c r="AS598" t="s">
        <v>72</v>
      </c>
      <c r="AT598" t="s">
        <v>156</v>
      </c>
      <c r="AU598">
        <v>1124</v>
      </c>
      <c r="AV598">
        <v>33494.770000000004</v>
      </c>
    </row>
    <row r="599" spans="40:48" x14ac:dyDescent="0.25">
      <c r="AN599">
        <f>YEAR(FH[[#This Row],[Fecha]])</f>
        <v>2019</v>
      </c>
      <c r="AO599">
        <f>MONTH(FH[[#This Row],[Fecha]])</f>
        <v>2</v>
      </c>
      <c r="AP599">
        <f>WEEKNUM(FH[[#This Row],[Fecha]],2)</f>
        <v>5</v>
      </c>
      <c r="AQ599" s="25">
        <v>43497</v>
      </c>
      <c r="AR599" t="s">
        <v>148</v>
      </c>
      <c r="AS599" t="s">
        <v>72</v>
      </c>
      <c r="AT599" t="s">
        <v>156</v>
      </c>
      <c r="AU599">
        <v>1112</v>
      </c>
      <c r="AV599">
        <v>32804.33</v>
      </c>
    </row>
    <row r="600" spans="40:48" x14ac:dyDescent="0.25">
      <c r="AN600">
        <f>YEAR(FH[[#This Row],[Fecha]])</f>
        <v>2019</v>
      </c>
      <c r="AO600">
        <f>MONTH(FH[[#This Row],[Fecha]])</f>
        <v>3</v>
      </c>
      <c r="AP600">
        <f>WEEKNUM(FH[[#This Row],[Fecha]],2)</f>
        <v>9</v>
      </c>
      <c r="AQ600" s="25">
        <v>43525</v>
      </c>
      <c r="AR600" t="s">
        <v>148</v>
      </c>
      <c r="AS600" t="s">
        <v>72</v>
      </c>
      <c r="AT600" t="s">
        <v>156</v>
      </c>
      <c r="AU600">
        <v>1092</v>
      </c>
      <c r="AV600">
        <v>31945.489999999998</v>
      </c>
    </row>
    <row r="601" spans="40:48" x14ac:dyDescent="0.25">
      <c r="AN601">
        <f>YEAR(FH[[#This Row],[Fecha]])</f>
        <v>2019</v>
      </c>
      <c r="AO601">
        <f>MONTH(FH[[#This Row],[Fecha]])</f>
        <v>4</v>
      </c>
      <c r="AP601">
        <f>WEEKNUM(FH[[#This Row],[Fecha]],2)</f>
        <v>14</v>
      </c>
      <c r="AQ601" s="25">
        <v>43556</v>
      </c>
      <c r="AR601" t="s">
        <v>148</v>
      </c>
      <c r="AS601" t="s">
        <v>72</v>
      </c>
      <c r="AT601" t="s">
        <v>156</v>
      </c>
      <c r="AU601">
        <v>1323</v>
      </c>
      <c r="AV601">
        <v>38661.919999999998</v>
      </c>
    </row>
    <row r="602" spans="40:48" x14ac:dyDescent="0.25">
      <c r="AN602">
        <f>YEAR(FH[[#This Row],[Fecha]])</f>
        <v>2019</v>
      </c>
      <c r="AO602">
        <f>MONTH(FH[[#This Row],[Fecha]])</f>
        <v>5</v>
      </c>
      <c r="AP602">
        <f>WEEKNUM(FH[[#This Row],[Fecha]],2)</f>
        <v>18</v>
      </c>
      <c r="AQ602" s="25">
        <v>43586</v>
      </c>
      <c r="AR602" t="s">
        <v>148</v>
      </c>
      <c r="AS602" t="s">
        <v>72</v>
      </c>
      <c r="AT602" t="s">
        <v>156</v>
      </c>
      <c r="AU602">
        <v>1019</v>
      </c>
      <c r="AV602">
        <v>29761.18</v>
      </c>
    </row>
    <row r="603" spans="40:48" x14ac:dyDescent="0.25">
      <c r="AN603">
        <f>YEAR(FH[[#This Row],[Fecha]])</f>
        <v>2019</v>
      </c>
      <c r="AO603">
        <f>MONTH(FH[[#This Row],[Fecha]])</f>
        <v>6</v>
      </c>
      <c r="AP603">
        <f>WEEKNUM(FH[[#This Row],[Fecha]],2)</f>
        <v>22</v>
      </c>
      <c r="AQ603" s="25">
        <v>43617</v>
      </c>
      <c r="AR603" t="s">
        <v>148</v>
      </c>
      <c r="AS603" t="s">
        <v>72</v>
      </c>
      <c r="AT603" t="s">
        <v>156</v>
      </c>
      <c r="AU603">
        <v>971</v>
      </c>
      <c r="AV603">
        <v>28355.31</v>
      </c>
    </row>
    <row r="604" spans="40:48" x14ac:dyDescent="0.25">
      <c r="AN604">
        <f>YEAR(FH[[#This Row],[Fecha]])</f>
        <v>2019</v>
      </c>
      <c r="AO604">
        <f>MONTH(FH[[#This Row],[Fecha]])</f>
        <v>7</v>
      </c>
      <c r="AP604">
        <f>WEEKNUM(FH[[#This Row],[Fecha]],2)</f>
        <v>27</v>
      </c>
      <c r="AQ604" s="25">
        <v>43647</v>
      </c>
      <c r="AR604" t="s">
        <v>148</v>
      </c>
      <c r="AS604" t="s">
        <v>72</v>
      </c>
      <c r="AT604" t="s">
        <v>156</v>
      </c>
      <c r="AU604">
        <v>819</v>
      </c>
      <c r="AV604">
        <v>23933.119999999995</v>
      </c>
    </row>
    <row r="605" spans="40:48" x14ac:dyDescent="0.25">
      <c r="AN605">
        <f>YEAR(FH[[#This Row],[Fecha]])</f>
        <v>2019</v>
      </c>
      <c r="AO605">
        <f>MONTH(FH[[#This Row],[Fecha]])</f>
        <v>8</v>
      </c>
      <c r="AP605">
        <f>WEEKNUM(FH[[#This Row],[Fecha]],2)</f>
        <v>31</v>
      </c>
      <c r="AQ605" s="25">
        <v>43678</v>
      </c>
      <c r="AR605" t="s">
        <v>148</v>
      </c>
      <c r="AS605" t="s">
        <v>72</v>
      </c>
      <c r="AT605" t="s">
        <v>156</v>
      </c>
      <c r="AU605">
        <v>277</v>
      </c>
      <c r="AV605">
        <v>8090.42</v>
      </c>
    </row>
    <row r="606" spans="40:48" x14ac:dyDescent="0.25">
      <c r="AN606">
        <f>YEAR(FH[[#This Row],[Fecha]])</f>
        <v>2019</v>
      </c>
      <c r="AO606">
        <f>MONTH(FH[[#This Row],[Fecha]])</f>
        <v>9</v>
      </c>
      <c r="AP606">
        <f>WEEKNUM(FH[[#This Row],[Fecha]],2)</f>
        <v>35</v>
      </c>
      <c r="AQ606" s="25">
        <v>43709</v>
      </c>
      <c r="AR606" t="s">
        <v>148</v>
      </c>
      <c r="AS606" t="s">
        <v>72</v>
      </c>
      <c r="AT606" t="s">
        <v>156</v>
      </c>
      <c r="AU606">
        <v>903</v>
      </c>
      <c r="AV606">
        <v>26372.410000000003</v>
      </c>
    </row>
    <row r="607" spans="40:48" x14ac:dyDescent="0.25">
      <c r="AN607">
        <f>YEAR(FH[[#This Row],[Fecha]])</f>
        <v>2019</v>
      </c>
      <c r="AO607">
        <f>MONTH(FH[[#This Row],[Fecha]])</f>
        <v>10</v>
      </c>
      <c r="AP607">
        <f>WEEKNUM(FH[[#This Row],[Fecha]],2)</f>
        <v>40</v>
      </c>
      <c r="AQ607" s="25">
        <v>43739</v>
      </c>
      <c r="AR607" t="s">
        <v>148</v>
      </c>
      <c r="AS607" t="s">
        <v>72</v>
      </c>
      <c r="AT607" t="s">
        <v>156</v>
      </c>
      <c r="AU607">
        <v>1179</v>
      </c>
      <c r="AV607">
        <v>27493.16</v>
      </c>
    </row>
    <row r="608" spans="40:48" x14ac:dyDescent="0.25">
      <c r="AN608">
        <f>YEAR(FH[[#This Row],[Fecha]])</f>
        <v>2019</v>
      </c>
      <c r="AO608">
        <f>MONTH(FH[[#This Row],[Fecha]])</f>
        <v>11</v>
      </c>
      <c r="AP608">
        <f>WEEKNUM(FH[[#This Row],[Fecha]],2)</f>
        <v>44</v>
      </c>
      <c r="AQ608" s="25">
        <v>43770</v>
      </c>
      <c r="AR608" t="s">
        <v>148</v>
      </c>
      <c r="AS608" t="s">
        <v>72</v>
      </c>
      <c r="AT608" t="s">
        <v>156</v>
      </c>
      <c r="AU608">
        <v>938</v>
      </c>
      <c r="AV608">
        <v>19947.53</v>
      </c>
    </row>
    <row r="609" spans="40:48" x14ac:dyDescent="0.25">
      <c r="AN609">
        <f>YEAR(FH[[#This Row],[Fecha]])</f>
        <v>2019</v>
      </c>
      <c r="AO609">
        <f>MONTH(FH[[#This Row],[Fecha]])</f>
        <v>12</v>
      </c>
      <c r="AP609">
        <f>WEEKNUM(FH[[#This Row],[Fecha]],2)</f>
        <v>48</v>
      </c>
      <c r="AQ609" s="25">
        <v>43800</v>
      </c>
      <c r="AR609" t="s">
        <v>148</v>
      </c>
      <c r="AS609" t="s">
        <v>72</v>
      </c>
      <c r="AT609" t="s">
        <v>156</v>
      </c>
      <c r="AU609">
        <v>928</v>
      </c>
      <c r="AV609">
        <v>22469.84</v>
      </c>
    </row>
    <row r="610" spans="40:48" x14ac:dyDescent="0.25">
      <c r="AN610">
        <f>YEAR(FH[[#This Row],[Fecha]])</f>
        <v>2020</v>
      </c>
      <c r="AO610">
        <f>MONTH(FH[[#This Row],[Fecha]])</f>
        <v>1</v>
      </c>
      <c r="AP610">
        <f>WEEKNUM(FH[[#This Row],[Fecha]],2)</f>
        <v>1</v>
      </c>
      <c r="AQ610" s="25">
        <v>43831</v>
      </c>
      <c r="AR610" t="s">
        <v>148</v>
      </c>
      <c r="AS610" t="s">
        <v>72</v>
      </c>
      <c r="AT610" t="s">
        <v>156</v>
      </c>
      <c r="AU610">
        <v>887</v>
      </c>
      <c r="AV610">
        <v>24851.03</v>
      </c>
    </row>
    <row r="611" spans="40:48" x14ac:dyDescent="0.25">
      <c r="AN611">
        <f>YEAR(FH[[#This Row],[Fecha]])</f>
        <v>2020</v>
      </c>
      <c r="AO611">
        <f>MONTH(FH[[#This Row],[Fecha]])</f>
        <v>2</v>
      </c>
      <c r="AP611">
        <f>WEEKNUM(FH[[#This Row],[Fecha]],2)</f>
        <v>5</v>
      </c>
      <c r="AQ611" s="25">
        <v>43862</v>
      </c>
      <c r="AR611" t="s">
        <v>148</v>
      </c>
      <c r="AS611" t="s">
        <v>72</v>
      </c>
      <c r="AT611" t="s">
        <v>156</v>
      </c>
      <c r="AU611">
        <v>884</v>
      </c>
      <c r="AV611">
        <v>29212.720000000001</v>
      </c>
    </row>
    <row r="612" spans="40:48" x14ac:dyDescent="0.25">
      <c r="AN612">
        <f>YEAR(FH[[#This Row],[Fecha]])</f>
        <v>2020</v>
      </c>
      <c r="AO612">
        <f>MONTH(FH[[#This Row],[Fecha]])</f>
        <v>3</v>
      </c>
      <c r="AP612">
        <f>WEEKNUM(FH[[#This Row],[Fecha]],2)</f>
        <v>9</v>
      </c>
      <c r="AQ612" s="25">
        <v>43891</v>
      </c>
      <c r="AR612" t="s">
        <v>148</v>
      </c>
      <c r="AS612" t="s">
        <v>72</v>
      </c>
      <c r="AT612" t="s">
        <v>156</v>
      </c>
      <c r="AU612">
        <v>1088</v>
      </c>
      <c r="AV612">
        <v>49416.14</v>
      </c>
    </row>
    <row r="613" spans="40:48" x14ac:dyDescent="0.25">
      <c r="AN613">
        <f>YEAR(FH[[#This Row],[Fecha]])</f>
        <v>2020</v>
      </c>
      <c r="AO613">
        <f>MONTH(FH[[#This Row],[Fecha]])</f>
        <v>4</v>
      </c>
      <c r="AP613">
        <f>WEEKNUM(FH[[#This Row],[Fecha]],2)</f>
        <v>14</v>
      </c>
      <c r="AQ613" s="25">
        <v>43922</v>
      </c>
      <c r="AR613" t="s">
        <v>148</v>
      </c>
      <c r="AS613" t="s">
        <v>72</v>
      </c>
      <c r="AT613" t="s">
        <v>156</v>
      </c>
      <c r="AU613">
        <v>972</v>
      </c>
      <c r="AV613">
        <v>133594.1</v>
      </c>
    </row>
    <row r="614" spans="40:48" x14ac:dyDescent="0.25">
      <c r="AN614">
        <f>YEAR(FH[[#This Row],[Fecha]])</f>
        <v>2020</v>
      </c>
      <c r="AO614">
        <f>MONTH(FH[[#This Row],[Fecha]])</f>
        <v>5</v>
      </c>
      <c r="AP614">
        <f>WEEKNUM(FH[[#This Row],[Fecha]],2)</f>
        <v>18</v>
      </c>
      <c r="AQ614" s="25">
        <v>43952</v>
      </c>
      <c r="AR614" t="s">
        <v>148</v>
      </c>
      <c r="AS614" t="s">
        <v>72</v>
      </c>
      <c r="AT614" t="s">
        <v>156</v>
      </c>
      <c r="AU614">
        <v>725</v>
      </c>
      <c r="AV614">
        <v>13064.5</v>
      </c>
    </row>
    <row r="615" spans="40:48" x14ac:dyDescent="0.25">
      <c r="AN615">
        <f>YEAR(FH[[#This Row],[Fecha]])</f>
        <v>2020</v>
      </c>
      <c r="AO615">
        <f>MONTH(FH[[#This Row],[Fecha]])</f>
        <v>6</v>
      </c>
      <c r="AP615">
        <f>WEEKNUM(FH[[#This Row],[Fecha]],2)</f>
        <v>23</v>
      </c>
      <c r="AQ615" s="25">
        <v>43983</v>
      </c>
      <c r="AR615" t="s">
        <v>148</v>
      </c>
      <c r="AS615" t="s">
        <v>72</v>
      </c>
      <c r="AT615" t="s">
        <v>156</v>
      </c>
      <c r="AU615">
        <v>892</v>
      </c>
      <c r="AV615">
        <v>16073.839999999998</v>
      </c>
    </row>
    <row r="616" spans="40:48" x14ac:dyDescent="0.25">
      <c r="AN616">
        <f>YEAR(FH[[#This Row],[Fecha]])</f>
        <v>2020</v>
      </c>
      <c r="AO616">
        <f>MONTH(FH[[#This Row],[Fecha]])</f>
        <v>7</v>
      </c>
      <c r="AP616">
        <f>WEEKNUM(FH[[#This Row],[Fecha]],2)</f>
        <v>27</v>
      </c>
      <c r="AQ616" s="25">
        <v>44013</v>
      </c>
      <c r="AR616" t="s">
        <v>148</v>
      </c>
      <c r="AS616" t="s">
        <v>72</v>
      </c>
      <c r="AT616" t="s">
        <v>156</v>
      </c>
      <c r="AU616">
        <v>392</v>
      </c>
      <c r="AV616">
        <v>7063.84</v>
      </c>
    </row>
    <row r="617" spans="40:48" x14ac:dyDescent="0.25">
      <c r="AN617">
        <f>YEAR(FH[[#This Row],[Fecha]])</f>
        <v>2020</v>
      </c>
      <c r="AO617">
        <f>MONTH(FH[[#This Row],[Fecha]])</f>
        <v>9</v>
      </c>
      <c r="AP617">
        <f>WEEKNUM(FH[[#This Row],[Fecha]],2)</f>
        <v>36</v>
      </c>
      <c r="AQ617" s="25">
        <v>44075</v>
      </c>
      <c r="AR617" t="s">
        <v>148</v>
      </c>
      <c r="AS617" t="s">
        <v>72</v>
      </c>
      <c r="AT617" t="s">
        <v>156</v>
      </c>
      <c r="AU617">
        <v>769</v>
      </c>
      <c r="AV617">
        <v>13857.65</v>
      </c>
    </row>
    <row r="618" spans="40:48" x14ac:dyDescent="0.25">
      <c r="AN618">
        <f>YEAR(FH[[#This Row],[Fecha]])</f>
        <v>2020</v>
      </c>
      <c r="AO618">
        <f>MONTH(FH[[#This Row],[Fecha]])</f>
        <v>10</v>
      </c>
      <c r="AP618">
        <f>WEEKNUM(FH[[#This Row],[Fecha]],2)</f>
        <v>40</v>
      </c>
      <c r="AQ618" s="25">
        <v>44105</v>
      </c>
      <c r="AR618" t="s">
        <v>148</v>
      </c>
      <c r="AS618" t="s">
        <v>72</v>
      </c>
      <c r="AT618" t="s">
        <v>156</v>
      </c>
      <c r="AU618">
        <v>1105</v>
      </c>
      <c r="AV618">
        <v>19912.41</v>
      </c>
    </row>
    <row r="619" spans="40:48" x14ac:dyDescent="0.25">
      <c r="AN619">
        <f>YEAR(FH[[#This Row],[Fecha]])</f>
        <v>2020</v>
      </c>
      <c r="AO619">
        <f>MONTH(FH[[#This Row],[Fecha]])</f>
        <v>11</v>
      </c>
      <c r="AP619">
        <f>WEEKNUM(FH[[#This Row],[Fecha]],2)</f>
        <v>44</v>
      </c>
      <c r="AQ619" s="25">
        <v>44136</v>
      </c>
      <c r="AR619" t="s">
        <v>148</v>
      </c>
      <c r="AS619" t="s">
        <v>72</v>
      </c>
      <c r="AT619" t="s">
        <v>156</v>
      </c>
      <c r="AU619">
        <v>1070</v>
      </c>
      <c r="AV619">
        <v>19281.830000000002</v>
      </c>
    </row>
    <row r="620" spans="40:48" x14ac:dyDescent="0.25">
      <c r="AN620">
        <f>YEAR(FH[[#This Row],[Fecha]])</f>
        <v>2020</v>
      </c>
      <c r="AO620">
        <f>MONTH(FH[[#This Row],[Fecha]])</f>
        <v>12</v>
      </c>
      <c r="AP620">
        <f>WEEKNUM(FH[[#This Row],[Fecha]],2)</f>
        <v>49</v>
      </c>
      <c r="AQ620" s="25">
        <v>44166</v>
      </c>
      <c r="AR620" t="s">
        <v>148</v>
      </c>
      <c r="AS620" t="s">
        <v>72</v>
      </c>
      <c r="AT620" t="s">
        <v>156</v>
      </c>
      <c r="AU620">
        <v>1384</v>
      </c>
      <c r="AV620">
        <v>24940.730000000003</v>
      </c>
    </row>
    <row r="621" spans="40:48" x14ac:dyDescent="0.25">
      <c r="AN621">
        <f>YEAR(FH[[#This Row],[Fecha]])</f>
        <v>2018</v>
      </c>
      <c r="AO621">
        <f>MONTH(FH[[#This Row],[Fecha]])</f>
        <v>9</v>
      </c>
      <c r="AP621">
        <f>WEEKNUM(FH[[#This Row],[Fecha]],2)</f>
        <v>35</v>
      </c>
      <c r="AQ621" s="25">
        <v>43344</v>
      </c>
      <c r="AR621" t="s">
        <v>148</v>
      </c>
      <c r="AS621" t="s">
        <v>73</v>
      </c>
      <c r="AT621" t="s">
        <v>156</v>
      </c>
      <c r="AU621">
        <v>420</v>
      </c>
      <c r="AV621">
        <v>12268.210000000001</v>
      </c>
    </row>
    <row r="622" spans="40:48" x14ac:dyDescent="0.25">
      <c r="AN622">
        <f>YEAR(FH[[#This Row],[Fecha]])</f>
        <v>2018</v>
      </c>
      <c r="AO622">
        <f>MONTH(FH[[#This Row],[Fecha]])</f>
        <v>10</v>
      </c>
      <c r="AP622">
        <f>WEEKNUM(FH[[#This Row],[Fecha]],2)</f>
        <v>40</v>
      </c>
      <c r="AQ622" s="25">
        <v>43374</v>
      </c>
      <c r="AR622" t="s">
        <v>148</v>
      </c>
      <c r="AS622" t="s">
        <v>73</v>
      </c>
      <c r="AT622" t="s">
        <v>156</v>
      </c>
      <c r="AU622">
        <v>105</v>
      </c>
      <c r="AV622">
        <v>3120.18</v>
      </c>
    </row>
    <row r="623" spans="40:48" x14ac:dyDescent="0.25">
      <c r="AN623">
        <f>YEAR(FH[[#This Row],[Fecha]])</f>
        <v>2018</v>
      </c>
      <c r="AO623">
        <f>MONTH(FH[[#This Row],[Fecha]])</f>
        <v>11</v>
      </c>
      <c r="AP623">
        <f>WEEKNUM(FH[[#This Row],[Fecha]],2)</f>
        <v>44</v>
      </c>
      <c r="AQ623" s="25">
        <v>43405</v>
      </c>
      <c r="AR623" t="s">
        <v>148</v>
      </c>
      <c r="AS623" t="s">
        <v>73</v>
      </c>
      <c r="AT623" t="s">
        <v>156</v>
      </c>
      <c r="AU623">
        <v>873</v>
      </c>
      <c r="AV623">
        <v>26002.460000000003</v>
      </c>
    </row>
    <row r="624" spans="40:48" x14ac:dyDescent="0.25">
      <c r="AN624">
        <f>YEAR(FH[[#This Row],[Fecha]])</f>
        <v>2018</v>
      </c>
      <c r="AO624">
        <f>MONTH(FH[[#This Row],[Fecha]])</f>
        <v>12</v>
      </c>
      <c r="AP624">
        <f>WEEKNUM(FH[[#This Row],[Fecha]],2)</f>
        <v>48</v>
      </c>
      <c r="AQ624" s="25">
        <v>43435</v>
      </c>
      <c r="AR624" t="s">
        <v>148</v>
      </c>
      <c r="AS624" t="s">
        <v>73</v>
      </c>
      <c r="AT624" t="s">
        <v>156</v>
      </c>
      <c r="AU624">
        <v>1416</v>
      </c>
      <c r="AV624">
        <v>42194.37</v>
      </c>
    </row>
    <row r="625" spans="40:48" x14ac:dyDescent="0.25">
      <c r="AN625">
        <f>YEAR(FH[[#This Row],[Fecha]])</f>
        <v>2019</v>
      </c>
      <c r="AO625">
        <f>MONTH(FH[[#This Row],[Fecha]])</f>
        <v>1</v>
      </c>
      <c r="AP625">
        <f>WEEKNUM(FH[[#This Row],[Fecha]],2)</f>
        <v>1</v>
      </c>
      <c r="AQ625" s="25">
        <v>43466</v>
      </c>
      <c r="AR625" t="s">
        <v>148</v>
      </c>
      <c r="AS625" t="s">
        <v>73</v>
      </c>
      <c r="AT625" t="s">
        <v>156</v>
      </c>
      <c r="AU625">
        <v>1151</v>
      </c>
      <c r="AV625">
        <v>34299.360000000001</v>
      </c>
    </row>
    <row r="626" spans="40:48" x14ac:dyDescent="0.25">
      <c r="AN626">
        <f>YEAR(FH[[#This Row],[Fecha]])</f>
        <v>2019</v>
      </c>
      <c r="AO626">
        <f>MONTH(FH[[#This Row],[Fecha]])</f>
        <v>2</v>
      </c>
      <c r="AP626">
        <f>WEEKNUM(FH[[#This Row],[Fecha]],2)</f>
        <v>5</v>
      </c>
      <c r="AQ626" s="25">
        <v>43497</v>
      </c>
      <c r="AR626" t="s">
        <v>148</v>
      </c>
      <c r="AS626" t="s">
        <v>73</v>
      </c>
      <c r="AT626" t="s">
        <v>156</v>
      </c>
      <c r="AU626">
        <v>1119</v>
      </c>
      <c r="AV626">
        <v>33015.33</v>
      </c>
    </row>
    <row r="627" spans="40:48" x14ac:dyDescent="0.25">
      <c r="AN627">
        <f>YEAR(FH[[#This Row],[Fecha]])</f>
        <v>2019</v>
      </c>
      <c r="AO627">
        <f>MONTH(FH[[#This Row],[Fecha]])</f>
        <v>3</v>
      </c>
      <c r="AP627">
        <f>WEEKNUM(FH[[#This Row],[Fecha]],2)</f>
        <v>9</v>
      </c>
      <c r="AQ627" s="25">
        <v>43525</v>
      </c>
      <c r="AR627" t="s">
        <v>148</v>
      </c>
      <c r="AS627" t="s">
        <v>73</v>
      </c>
      <c r="AT627" t="s">
        <v>156</v>
      </c>
      <c r="AU627">
        <v>1122</v>
      </c>
      <c r="AV627">
        <v>32823.130000000005</v>
      </c>
    </row>
    <row r="628" spans="40:48" x14ac:dyDescent="0.25">
      <c r="AN628">
        <f>YEAR(FH[[#This Row],[Fecha]])</f>
        <v>2019</v>
      </c>
      <c r="AO628">
        <f>MONTH(FH[[#This Row],[Fecha]])</f>
        <v>4</v>
      </c>
      <c r="AP628">
        <f>WEEKNUM(FH[[#This Row],[Fecha]],2)</f>
        <v>14</v>
      </c>
      <c r="AQ628" s="25">
        <v>43556</v>
      </c>
      <c r="AR628" t="s">
        <v>148</v>
      </c>
      <c r="AS628" t="s">
        <v>73</v>
      </c>
      <c r="AT628" t="s">
        <v>156</v>
      </c>
      <c r="AU628">
        <v>1373</v>
      </c>
      <c r="AV628">
        <v>40123.009999999995</v>
      </c>
    </row>
    <row r="629" spans="40:48" x14ac:dyDescent="0.25">
      <c r="AN629">
        <f>YEAR(FH[[#This Row],[Fecha]])</f>
        <v>2019</v>
      </c>
      <c r="AO629">
        <f>MONTH(FH[[#This Row],[Fecha]])</f>
        <v>5</v>
      </c>
      <c r="AP629">
        <f>WEEKNUM(FH[[#This Row],[Fecha]],2)</f>
        <v>18</v>
      </c>
      <c r="AQ629" s="25">
        <v>43586</v>
      </c>
      <c r="AR629" t="s">
        <v>148</v>
      </c>
      <c r="AS629" t="s">
        <v>73</v>
      </c>
      <c r="AT629" t="s">
        <v>156</v>
      </c>
      <c r="AU629">
        <v>1064</v>
      </c>
      <c r="AV629">
        <v>31075.46</v>
      </c>
    </row>
    <row r="630" spans="40:48" x14ac:dyDescent="0.25">
      <c r="AN630">
        <f>YEAR(FH[[#This Row],[Fecha]])</f>
        <v>2019</v>
      </c>
      <c r="AO630">
        <f>MONTH(FH[[#This Row],[Fecha]])</f>
        <v>6</v>
      </c>
      <c r="AP630">
        <f>WEEKNUM(FH[[#This Row],[Fecha]],2)</f>
        <v>22</v>
      </c>
      <c r="AQ630" s="25">
        <v>43617</v>
      </c>
      <c r="AR630" t="s">
        <v>148</v>
      </c>
      <c r="AS630" t="s">
        <v>73</v>
      </c>
      <c r="AT630" t="s">
        <v>156</v>
      </c>
      <c r="AU630">
        <v>1004</v>
      </c>
      <c r="AV630">
        <v>29318.959999999999</v>
      </c>
    </row>
    <row r="631" spans="40:48" x14ac:dyDescent="0.25">
      <c r="AN631">
        <f>YEAR(FH[[#This Row],[Fecha]])</f>
        <v>2019</v>
      </c>
      <c r="AO631">
        <f>MONTH(FH[[#This Row],[Fecha]])</f>
        <v>7</v>
      </c>
      <c r="AP631">
        <f>WEEKNUM(FH[[#This Row],[Fecha]],2)</f>
        <v>27</v>
      </c>
      <c r="AQ631" s="25">
        <v>43647</v>
      </c>
      <c r="AR631" t="s">
        <v>148</v>
      </c>
      <c r="AS631" t="s">
        <v>73</v>
      </c>
      <c r="AT631" t="s">
        <v>156</v>
      </c>
      <c r="AU631">
        <v>988</v>
      </c>
      <c r="AV631">
        <v>28870.449999999997</v>
      </c>
    </row>
    <row r="632" spans="40:48" x14ac:dyDescent="0.25">
      <c r="AN632">
        <f>YEAR(FH[[#This Row],[Fecha]])</f>
        <v>2019</v>
      </c>
      <c r="AO632">
        <f>MONTH(FH[[#This Row],[Fecha]])</f>
        <v>8</v>
      </c>
      <c r="AP632">
        <f>WEEKNUM(FH[[#This Row],[Fecha]],2)</f>
        <v>31</v>
      </c>
      <c r="AQ632" s="25">
        <v>43678</v>
      </c>
      <c r="AR632" t="s">
        <v>148</v>
      </c>
      <c r="AS632" t="s">
        <v>73</v>
      </c>
      <c r="AT632" t="s">
        <v>156</v>
      </c>
      <c r="AU632">
        <v>1184</v>
      </c>
      <c r="AV632">
        <v>34584.800000000003</v>
      </c>
    </row>
    <row r="633" spans="40:48" x14ac:dyDescent="0.25">
      <c r="AN633">
        <f>YEAR(FH[[#This Row],[Fecha]])</f>
        <v>2019</v>
      </c>
      <c r="AO633">
        <f>MONTH(FH[[#This Row],[Fecha]])</f>
        <v>9</v>
      </c>
      <c r="AP633">
        <f>WEEKNUM(FH[[#This Row],[Fecha]],2)</f>
        <v>35</v>
      </c>
      <c r="AQ633" s="25">
        <v>43709</v>
      </c>
      <c r="AR633" t="s">
        <v>148</v>
      </c>
      <c r="AS633" t="s">
        <v>73</v>
      </c>
      <c r="AT633" t="s">
        <v>156</v>
      </c>
      <c r="AU633">
        <v>895</v>
      </c>
      <c r="AV633">
        <v>26138.799999999999</v>
      </c>
    </row>
    <row r="634" spans="40:48" x14ac:dyDescent="0.25">
      <c r="AN634">
        <f>YEAR(FH[[#This Row],[Fecha]])</f>
        <v>2019</v>
      </c>
      <c r="AO634">
        <f>MONTH(FH[[#This Row],[Fecha]])</f>
        <v>10</v>
      </c>
      <c r="AP634">
        <f>WEEKNUM(FH[[#This Row],[Fecha]],2)</f>
        <v>40</v>
      </c>
      <c r="AQ634" s="25">
        <v>43739</v>
      </c>
      <c r="AR634" t="s">
        <v>148</v>
      </c>
      <c r="AS634" t="s">
        <v>73</v>
      </c>
      <c r="AT634" t="s">
        <v>156</v>
      </c>
      <c r="AU634">
        <v>927</v>
      </c>
      <c r="AV634">
        <v>22255.129999999997</v>
      </c>
    </row>
    <row r="635" spans="40:48" x14ac:dyDescent="0.25">
      <c r="AN635">
        <f>YEAR(FH[[#This Row],[Fecha]])</f>
        <v>2019</v>
      </c>
      <c r="AO635">
        <f>MONTH(FH[[#This Row],[Fecha]])</f>
        <v>11</v>
      </c>
      <c r="AP635">
        <f>WEEKNUM(FH[[#This Row],[Fecha]],2)</f>
        <v>44</v>
      </c>
      <c r="AQ635" s="25">
        <v>43770</v>
      </c>
      <c r="AR635" t="s">
        <v>148</v>
      </c>
      <c r="AS635" t="s">
        <v>73</v>
      </c>
      <c r="AT635" t="s">
        <v>156</v>
      </c>
      <c r="AU635">
        <v>161</v>
      </c>
      <c r="AV635">
        <v>3423.84</v>
      </c>
    </row>
    <row r="636" spans="40:48" x14ac:dyDescent="0.25">
      <c r="AN636">
        <f>YEAR(FH[[#This Row],[Fecha]])</f>
        <v>2019</v>
      </c>
      <c r="AO636">
        <f>MONTH(FH[[#This Row],[Fecha]])</f>
        <v>12</v>
      </c>
      <c r="AP636">
        <f>WEEKNUM(FH[[#This Row],[Fecha]],2)</f>
        <v>48</v>
      </c>
      <c r="AQ636" s="25">
        <v>43800</v>
      </c>
      <c r="AR636" t="s">
        <v>148</v>
      </c>
      <c r="AS636" t="s">
        <v>73</v>
      </c>
      <c r="AT636" t="s">
        <v>156</v>
      </c>
      <c r="AU636">
        <v>761</v>
      </c>
      <c r="AV636">
        <v>18542.05</v>
      </c>
    </row>
    <row r="637" spans="40:48" x14ac:dyDescent="0.25">
      <c r="AN637">
        <f>YEAR(FH[[#This Row],[Fecha]])</f>
        <v>2020</v>
      </c>
      <c r="AO637">
        <f>MONTH(FH[[#This Row],[Fecha]])</f>
        <v>1</v>
      </c>
      <c r="AP637">
        <f>WEEKNUM(FH[[#This Row],[Fecha]],2)</f>
        <v>1</v>
      </c>
      <c r="AQ637" s="25">
        <v>43831</v>
      </c>
      <c r="AR637" t="s">
        <v>148</v>
      </c>
      <c r="AS637" t="s">
        <v>73</v>
      </c>
      <c r="AT637" t="s">
        <v>156</v>
      </c>
      <c r="AU637">
        <v>835</v>
      </c>
      <c r="AV637">
        <v>23400.479999999996</v>
      </c>
    </row>
    <row r="638" spans="40:48" x14ac:dyDescent="0.25">
      <c r="AN638">
        <f>YEAR(FH[[#This Row],[Fecha]])</f>
        <v>2020</v>
      </c>
      <c r="AO638">
        <f>MONTH(FH[[#This Row],[Fecha]])</f>
        <v>2</v>
      </c>
      <c r="AP638">
        <f>WEEKNUM(FH[[#This Row],[Fecha]],2)</f>
        <v>5</v>
      </c>
      <c r="AQ638" s="25">
        <v>43862</v>
      </c>
      <c r="AR638" t="s">
        <v>148</v>
      </c>
      <c r="AS638" t="s">
        <v>73</v>
      </c>
      <c r="AT638" t="s">
        <v>156</v>
      </c>
      <c r="AU638">
        <v>816</v>
      </c>
      <c r="AV638">
        <v>27028.100000000002</v>
      </c>
    </row>
    <row r="639" spans="40:48" x14ac:dyDescent="0.25">
      <c r="AN639">
        <f>YEAR(FH[[#This Row],[Fecha]])</f>
        <v>2020</v>
      </c>
      <c r="AO639">
        <f>MONTH(FH[[#This Row],[Fecha]])</f>
        <v>3</v>
      </c>
      <c r="AP639">
        <f>WEEKNUM(FH[[#This Row],[Fecha]],2)</f>
        <v>9</v>
      </c>
      <c r="AQ639" s="25">
        <v>43891</v>
      </c>
      <c r="AR639" t="s">
        <v>148</v>
      </c>
      <c r="AS639" t="s">
        <v>73</v>
      </c>
      <c r="AT639" t="s">
        <v>156</v>
      </c>
      <c r="AU639">
        <v>1019</v>
      </c>
      <c r="AV639">
        <v>46566.329999999994</v>
      </c>
    </row>
    <row r="640" spans="40:48" x14ac:dyDescent="0.25">
      <c r="AN640">
        <f>YEAR(FH[[#This Row],[Fecha]])</f>
        <v>2020</v>
      </c>
      <c r="AO640">
        <f>MONTH(FH[[#This Row],[Fecha]])</f>
        <v>4</v>
      </c>
      <c r="AP640">
        <f>WEEKNUM(FH[[#This Row],[Fecha]],2)</f>
        <v>14</v>
      </c>
      <c r="AQ640" s="25">
        <v>43922</v>
      </c>
      <c r="AR640" t="s">
        <v>148</v>
      </c>
      <c r="AS640" t="s">
        <v>73</v>
      </c>
      <c r="AT640" t="s">
        <v>156</v>
      </c>
      <c r="AU640">
        <v>786</v>
      </c>
      <c r="AV640">
        <v>27862.57</v>
      </c>
    </row>
    <row r="641" spans="40:48" x14ac:dyDescent="0.25">
      <c r="AN641">
        <f>YEAR(FH[[#This Row],[Fecha]])</f>
        <v>2020</v>
      </c>
      <c r="AO641">
        <f>MONTH(FH[[#This Row],[Fecha]])</f>
        <v>5</v>
      </c>
      <c r="AP641">
        <f>WEEKNUM(FH[[#This Row],[Fecha]],2)</f>
        <v>18</v>
      </c>
      <c r="AQ641" s="25">
        <v>43952</v>
      </c>
      <c r="AR641" t="s">
        <v>148</v>
      </c>
      <c r="AS641" t="s">
        <v>73</v>
      </c>
      <c r="AT641" t="s">
        <v>156</v>
      </c>
      <c r="AU641">
        <v>712</v>
      </c>
      <c r="AV641">
        <v>12830.240000000002</v>
      </c>
    </row>
    <row r="642" spans="40:48" x14ac:dyDescent="0.25">
      <c r="AN642">
        <f>YEAR(FH[[#This Row],[Fecha]])</f>
        <v>2020</v>
      </c>
      <c r="AO642">
        <f>MONTH(FH[[#This Row],[Fecha]])</f>
        <v>6</v>
      </c>
      <c r="AP642">
        <f>WEEKNUM(FH[[#This Row],[Fecha]],2)</f>
        <v>23</v>
      </c>
      <c r="AQ642" s="25">
        <v>43983</v>
      </c>
      <c r="AR642" t="s">
        <v>148</v>
      </c>
      <c r="AS642" t="s">
        <v>73</v>
      </c>
      <c r="AT642" t="s">
        <v>156</v>
      </c>
      <c r="AU642">
        <v>929</v>
      </c>
      <c r="AV642">
        <v>16740.580000000002</v>
      </c>
    </row>
    <row r="643" spans="40:48" x14ac:dyDescent="0.25">
      <c r="AN643">
        <f>YEAR(FH[[#This Row],[Fecha]])</f>
        <v>2020</v>
      </c>
      <c r="AO643">
        <f>MONTH(FH[[#This Row],[Fecha]])</f>
        <v>7</v>
      </c>
      <c r="AP643">
        <f>WEEKNUM(FH[[#This Row],[Fecha]],2)</f>
        <v>27</v>
      </c>
      <c r="AQ643" s="25">
        <v>44013</v>
      </c>
      <c r="AR643" t="s">
        <v>148</v>
      </c>
      <c r="AS643" t="s">
        <v>73</v>
      </c>
      <c r="AT643" t="s">
        <v>156</v>
      </c>
      <c r="AU643">
        <v>689</v>
      </c>
      <c r="AV643">
        <v>12415.779999999999</v>
      </c>
    </row>
    <row r="644" spans="40:48" x14ac:dyDescent="0.25">
      <c r="AN644">
        <f>YEAR(FH[[#This Row],[Fecha]])</f>
        <v>2020</v>
      </c>
      <c r="AO644">
        <f>MONTH(FH[[#This Row],[Fecha]])</f>
        <v>8</v>
      </c>
      <c r="AP644">
        <f>WEEKNUM(FH[[#This Row],[Fecha]],2)</f>
        <v>31</v>
      </c>
      <c r="AQ644" s="25">
        <v>44044</v>
      </c>
      <c r="AR644" t="s">
        <v>148</v>
      </c>
      <c r="AS644" t="s">
        <v>73</v>
      </c>
      <c r="AT644" t="s">
        <v>156</v>
      </c>
      <c r="AU644">
        <v>463</v>
      </c>
      <c r="AV644">
        <v>8343.3799999999992</v>
      </c>
    </row>
    <row r="645" spans="40:48" x14ac:dyDescent="0.25">
      <c r="AN645">
        <f>YEAR(FH[[#This Row],[Fecha]])</f>
        <v>2020</v>
      </c>
      <c r="AO645">
        <f>MONTH(FH[[#This Row],[Fecha]])</f>
        <v>9</v>
      </c>
      <c r="AP645">
        <f>WEEKNUM(FH[[#This Row],[Fecha]],2)</f>
        <v>36</v>
      </c>
      <c r="AQ645" s="25">
        <v>44075</v>
      </c>
      <c r="AR645" t="s">
        <v>148</v>
      </c>
      <c r="AS645" t="s">
        <v>73</v>
      </c>
      <c r="AT645" t="s">
        <v>156</v>
      </c>
      <c r="AU645">
        <v>626</v>
      </c>
      <c r="AV645">
        <v>11280.73</v>
      </c>
    </row>
    <row r="646" spans="40:48" x14ac:dyDescent="0.25">
      <c r="AN646">
        <f>YEAR(FH[[#This Row],[Fecha]])</f>
        <v>2020</v>
      </c>
      <c r="AO646">
        <f>MONTH(FH[[#This Row],[Fecha]])</f>
        <v>10</v>
      </c>
      <c r="AP646">
        <f>WEEKNUM(FH[[#This Row],[Fecha]],2)</f>
        <v>40</v>
      </c>
      <c r="AQ646" s="25">
        <v>44105</v>
      </c>
      <c r="AR646" t="s">
        <v>148</v>
      </c>
      <c r="AS646" t="s">
        <v>73</v>
      </c>
      <c r="AT646" t="s">
        <v>156</v>
      </c>
      <c r="AU646">
        <v>468</v>
      </c>
      <c r="AV646">
        <v>8433.5</v>
      </c>
    </row>
    <row r="647" spans="40:48" x14ac:dyDescent="0.25">
      <c r="AN647">
        <f>YEAR(FH[[#This Row],[Fecha]])</f>
        <v>2020</v>
      </c>
      <c r="AO647">
        <f>MONTH(FH[[#This Row],[Fecha]])</f>
        <v>11</v>
      </c>
      <c r="AP647">
        <f>WEEKNUM(FH[[#This Row],[Fecha]],2)</f>
        <v>44</v>
      </c>
      <c r="AQ647" s="25">
        <v>44136</v>
      </c>
      <c r="AR647" t="s">
        <v>148</v>
      </c>
      <c r="AS647" t="s">
        <v>73</v>
      </c>
      <c r="AT647" t="s">
        <v>156</v>
      </c>
      <c r="AU647">
        <v>9</v>
      </c>
      <c r="AV647">
        <v>162.19</v>
      </c>
    </row>
    <row r="648" spans="40:48" x14ac:dyDescent="0.25">
      <c r="AN648">
        <f>YEAR(FH[[#This Row],[Fecha]])</f>
        <v>2020</v>
      </c>
      <c r="AO648">
        <f>MONTH(FH[[#This Row],[Fecha]])</f>
        <v>12</v>
      </c>
      <c r="AP648">
        <f>WEEKNUM(FH[[#This Row],[Fecha]],2)</f>
        <v>49</v>
      </c>
      <c r="AQ648" s="25">
        <v>44166</v>
      </c>
      <c r="AR648" t="s">
        <v>148</v>
      </c>
      <c r="AS648" t="s">
        <v>73</v>
      </c>
      <c r="AT648" t="s">
        <v>156</v>
      </c>
      <c r="AU648">
        <v>1041</v>
      </c>
      <c r="AV648">
        <v>18759.599999999999</v>
      </c>
    </row>
    <row r="649" spans="40:48" x14ac:dyDescent="0.25">
      <c r="AN649">
        <f>YEAR(FH[[#This Row],[Fecha]])</f>
        <v>2018</v>
      </c>
      <c r="AO649">
        <f>MONTH(FH[[#This Row],[Fecha]])</f>
        <v>9</v>
      </c>
      <c r="AP649">
        <f>WEEKNUM(FH[[#This Row],[Fecha]],2)</f>
        <v>35</v>
      </c>
      <c r="AQ649" s="25">
        <v>43344</v>
      </c>
      <c r="AR649" t="s">
        <v>148</v>
      </c>
      <c r="AS649" t="s">
        <v>75</v>
      </c>
      <c r="AT649" t="s">
        <v>156</v>
      </c>
      <c r="AU649">
        <v>756</v>
      </c>
      <c r="AV649">
        <v>22109.1</v>
      </c>
    </row>
    <row r="650" spans="40:48" x14ac:dyDescent="0.25">
      <c r="AN650">
        <f>YEAR(FH[[#This Row],[Fecha]])</f>
        <v>2018</v>
      </c>
      <c r="AO650">
        <f>MONTH(FH[[#This Row],[Fecha]])</f>
        <v>10</v>
      </c>
      <c r="AP650">
        <f>WEEKNUM(FH[[#This Row],[Fecha]],2)</f>
        <v>40</v>
      </c>
      <c r="AQ650" s="25">
        <v>43374</v>
      </c>
      <c r="AR650" t="s">
        <v>148</v>
      </c>
      <c r="AS650" t="s">
        <v>75</v>
      </c>
      <c r="AT650" t="s">
        <v>156</v>
      </c>
      <c r="AU650">
        <v>907</v>
      </c>
      <c r="AV650">
        <v>26849.39</v>
      </c>
    </row>
    <row r="651" spans="40:48" x14ac:dyDescent="0.25">
      <c r="AN651">
        <f>YEAR(FH[[#This Row],[Fecha]])</f>
        <v>2018</v>
      </c>
      <c r="AO651">
        <f>MONTH(FH[[#This Row],[Fecha]])</f>
        <v>11</v>
      </c>
      <c r="AP651">
        <f>WEEKNUM(FH[[#This Row],[Fecha]],2)</f>
        <v>44</v>
      </c>
      <c r="AQ651" s="25">
        <v>43405</v>
      </c>
      <c r="AR651" t="s">
        <v>148</v>
      </c>
      <c r="AS651" t="s">
        <v>75</v>
      </c>
      <c r="AT651" t="s">
        <v>156</v>
      </c>
      <c r="AU651">
        <v>692</v>
      </c>
      <c r="AV651">
        <v>20611.3</v>
      </c>
    </row>
    <row r="652" spans="40:48" x14ac:dyDescent="0.25">
      <c r="AN652">
        <f>YEAR(FH[[#This Row],[Fecha]])</f>
        <v>2018</v>
      </c>
      <c r="AO652">
        <f>MONTH(FH[[#This Row],[Fecha]])</f>
        <v>12</v>
      </c>
      <c r="AP652">
        <f>WEEKNUM(FH[[#This Row],[Fecha]],2)</f>
        <v>48</v>
      </c>
      <c r="AQ652" s="25">
        <v>43435</v>
      </c>
      <c r="AR652" t="s">
        <v>148</v>
      </c>
      <c r="AS652" t="s">
        <v>75</v>
      </c>
      <c r="AT652" t="s">
        <v>156</v>
      </c>
      <c r="AU652">
        <v>848</v>
      </c>
      <c r="AV652">
        <v>25268.94</v>
      </c>
    </row>
    <row r="653" spans="40:48" x14ac:dyDescent="0.25">
      <c r="AN653">
        <f>YEAR(FH[[#This Row],[Fecha]])</f>
        <v>2019</v>
      </c>
      <c r="AO653">
        <f>MONTH(FH[[#This Row],[Fecha]])</f>
        <v>1</v>
      </c>
      <c r="AP653">
        <f>WEEKNUM(FH[[#This Row],[Fecha]],2)</f>
        <v>1</v>
      </c>
      <c r="AQ653" s="25">
        <v>43466</v>
      </c>
      <c r="AR653" t="s">
        <v>148</v>
      </c>
      <c r="AS653" t="s">
        <v>75</v>
      </c>
      <c r="AT653" t="s">
        <v>156</v>
      </c>
      <c r="AU653">
        <v>653</v>
      </c>
      <c r="AV653">
        <v>19459.16</v>
      </c>
    </row>
    <row r="654" spans="40:48" x14ac:dyDescent="0.25">
      <c r="AN654">
        <f>YEAR(FH[[#This Row],[Fecha]])</f>
        <v>2019</v>
      </c>
      <c r="AO654">
        <f>MONTH(FH[[#This Row],[Fecha]])</f>
        <v>2</v>
      </c>
      <c r="AP654">
        <f>WEEKNUM(FH[[#This Row],[Fecha]],2)</f>
        <v>5</v>
      </c>
      <c r="AQ654" s="25">
        <v>43497</v>
      </c>
      <c r="AR654" t="s">
        <v>148</v>
      </c>
      <c r="AS654" t="s">
        <v>75</v>
      </c>
      <c r="AT654" t="s">
        <v>156</v>
      </c>
      <c r="AU654">
        <v>617</v>
      </c>
      <c r="AV654">
        <v>18204.149999999998</v>
      </c>
    </row>
    <row r="655" spans="40:48" x14ac:dyDescent="0.25">
      <c r="AN655">
        <f>YEAR(FH[[#This Row],[Fecha]])</f>
        <v>2019</v>
      </c>
      <c r="AO655">
        <f>MONTH(FH[[#This Row],[Fecha]])</f>
        <v>3</v>
      </c>
      <c r="AP655">
        <f>WEEKNUM(FH[[#This Row],[Fecha]],2)</f>
        <v>9</v>
      </c>
      <c r="AQ655" s="25">
        <v>43525</v>
      </c>
      <c r="AR655" t="s">
        <v>148</v>
      </c>
      <c r="AS655" t="s">
        <v>75</v>
      </c>
      <c r="AT655" t="s">
        <v>156</v>
      </c>
      <c r="AU655">
        <v>556</v>
      </c>
      <c r="AV655">
        <v>16265.73</v>
      </c>
    </row>
    <row r="656" spans="40:48" x14ac:dyDescent="0.25">
      <c r="AN656">
        <f>YEAR(FH[[#This Row],[Fecha]])</f>
        <v>2019</v>
      </c>
      <c r="AO656">
        <f>MONTH(FH[[#This Row],[Fecha]])</f>
        <v>4</v>
      </c>
      <c r="AP656">
        <f>WEEKNUM(FH[[#This Row],[Fecha]],2)</f>
        <v>14</v>
      </c>
      <c r="AQ656" s="25">
        <v>43556</v>
      </c>
      <c r="AR656" t="s">
        <v>148</v>
      </c>
      <c r="AS656" t="s">
        <v>75</v>
      </c>
      <c r="AT656" t="s">
        <v>156</v>
      </c>
      <c r="AU656">
        <v>399</v>
      </c>
      <c r="AV656">
        <v>11661.92</v>
      </c>
    </row>
    <row r="657" spans="40:48" x14ac:dyDescent="0.25">
      <c r="AN657">
        <f>YEAR(FH[[#This Row],[Fecha]])</f>
        <v>2019</v>
      </c>
      <c r="AO657">
        <f>MONTH(FH[[#This Row],[Fecha]])</f>
        <v>6</v>
      </c>
      <c r="AP657">
        <f>WEEKNUM(FH[[#This Row],[Fecha]],2)</f>
        <v>22</v>
      </c>
      <c r="AQ657" s="25">
        <v>43617</v>
      </c>
      <c r="AR657" t="s">
        <v>148</v>
      </c>
      <c r="AS657" t="s">
        <v>75</v>
      </c>
      <c r="AT657" t="s">
        <v>156</v>
      </c>
      <c r="AU657">
        <v>373</v>
      </c>
      <c r="AV657">
        <v>10892.22</v>
      </c>
    </row>
    <row r="658" spans="40:48" x14ac:dyDescent="0.25">
      <c r="AN658">
        <f>YEAR(FH[[#This Row],[Fecha]])</f>
        <v>2019</v>
      </c>
      <c r="AO658">
        <f>MONTH(FH[[#This Row],[Fecha]])</f>
        <v>7</v>
      </c>
      <c r="AP658">
        <f>WEEKNUM(FH[[#This Row],[Fecha]],2)</f>
        <v>27</v>
      </c>
      <c r="AQ658" s="25">
        <v>43647</v>
      </c>
      <c r="AR658" t="s">
        <v>148</v>
      </c>
      <c r="AS658" t="s">
        <v>75</v>
      </c>
      <c r="AT658" t="s">
        <v>156</v>
      </c>
      <c r="AU658">
        <v>1093</v>
      </c>
      <c r="AV658">
        <v>31939</v>
      </c>
    </row>
    <row r="659" spans="40:48" x14ac:dyDescent="0.25">
      <c r="AN659">
        <f>YEAR(FH[[#This Row],[Fecha]])</f>
        <v>2019</v>
      </c>
      <c r="AO659">
        <f>MONTH(FH[[#This Row],[Fecha]])</f>
        <v>8</v>
      </c>
      <c r="AP659">
        <f>WEEKNUM(FH[[#This Row],[Fecha]],2)</f>
        <v>31</v>
      </c>
      <c r="AQ659" s="25">
        <v>43678</v>
      </c>
      <c r="AR659" t="s">
        <v>148</v>
      </c>
      <c r="AS659" t="s">
        <v>75</v>
      </c>
      <c r="AT659" t="s">
        <v>156</v>
      </c>
      <c r="AU659">
        <v>1424</v>
      </c>
      <c r="AV659">
        <v>41595.19</v>
      </c>
    </row>
    <row r="660" spans="40:48" x14ac:dyDescent="0.25">
      <c r="AN660">
        <f>YEAR(FH[[#This Row],[Fecha]])</f>
        <v>2019</v>
      </c>
      <c r="AO660">
        <f>MONTH(FH[[#This Row],[Fecha]])</f>
        <v>9</v>
      </c>
      <c r="AP660">
        <f>WEEKNUM(FH[[#This Row],[Fecha]],2)</f>
        <v>35</v>
      </c>
      <c r="AQ660" s="25">
        <v>43709</v>
      </c>
      <c r="AR660" t="s">
        <v>148</v>
      </c>
      <c r="AS660" t="s">
        <v>75</v>
      </c>
      <c r="AT660" t="s">
        <v>156</v>
      </c>
      <c r="AU660">
        <v>1118</v>
      </c>
      <c r="AV660">
        <v>32651.64</v>
      </c>
    </row>
    <row r="661" spans="40:48" x14ac:dyDescent="0.25">
      <c r="AN661">
        <f>YEAR(FH[[#This Row],[Fecha]])</f>
        <v>2019</v>
      </c>
      <c r="AO661">
        <f>MONTH(FH[[#This Row],[Fecha]])</f>
        <v>10</v>
      </c>
      <c r="AP661">
        <f>WEEKNUM(FH[[#This Row],[Fecha]],2)</f>
        <v>40</v>
      </c>
      <c r="AQ661" s="25">
        <v>43739</v>
      </c>
      <c r="AR661" t="s">
        <v>148</v>
      </c>
      <c r="AS661" t="s">
        <v>75</v>
      </c>
      <c r="AT661" t="s">
        <v>156</v>
      </c>
      <c r="AU661">
        <v>1322</v>
      </c>
      <c r="AV661">
        <v>31017.32</v>
      </c>
    </row>
    <row r="662" spans="40:48" x14ac:dyDescent="0.25">
      <c r="AN662">
        <f>YEAR(FH[[#This Row],[Fecha]])</f>
        <v>2019</v>
      </c>
      <c r="AO662">
        <f>MONTH(FH[[#This Row],[Fecha]])</f>
        <v>11</v>
      </c>
      <c r="AP662">
        <f>WEEKNUM(FH[[#This Row],[Fecha]],2)</f>
        <v>44</v>
      </c>
      <c r="AQ662" s="25">
        <v>43770</v>
      </c>
      <c r="AR662" t="s">
        <v>148</v>
      </c>
      <c r="AS662" t="s">
        <v>75</v>
      </c>
      <c r="AT662" t="s">
        <v>156</v>
      </c>
      <c r="AU662">
        <v>1051</v>
      </c>
      <c r="AV662">
        <v>22350.6</v>
      </c>
    </row>
    <row r="663" spans="40:48" x14ac:dyDescent="0.25">
      <c r="AN663">
        <f>YEAR(FH[[#This Row],[Fecha]])</f>
        <v>2019</v>
      </c>
      <c r="AO663">
        <f>MONTH(FH[[#This Row],[Fecha]])</f>
        <v>12</v>
      </c>
      <c r="AP663">
        <f>WEEKNUM(FH[[#This Row],[Fecha]],2)</f>
        <v>48</v>
      </c>
      <c r="AQ663" s="25">
        <v>43800</v>
      </c>
      <c r="AR663" t="s">
        <v>148</v>
      </c>
      <c r="AS663" t="s">
        <v>75</v>
      </c>
      <c r="AT663" t="s">
        <v>156</v>
      </c>
      <c r="AU663">
        <v>1079</v>
      </c>
      <c r="AV663">
        <v>26156.68</v>
      </c>
    </row>
    <row r="664" spans="40:48" x14ac:dyDescent="0.25">
      <c r="AN664">
        <f>YEAR(FH[[#This Row],[Fecha]])</f>
        <v>2020</v>
      </c>
      <c r="AO664">
        <f>MONTH(FH[[#This Row],[Fecha]])</f>
        <v>1</v>
      </c>
      <c r="AP664">
        <f>WEEKNUM(FH[[#This Row],[Fecha]],2)</f>
        <v>1</v>
      </c>
      <c r="AQ664" s="25">
        <v>43831</v>
      </c>
      <c r="AR664" t="s">
        <v>148</v>
      </c>
      <c r="AS664" t="s">
        <v>75</v>
      </c>
      <c r="AT664" t="s">
        <v>156</v>
      </c>
      <c r="AU664">
        <v>997</v>
      </c>
      <c r="AV664">
        <v>27923.579999999998</v>
      </c>
    </row>
    <row r="665" spans="40:48" x14ac:dyDescent="0.25">
      <c r="AN665">
        <f>YEAR(FH[[#This Row],[Fecha]])</f>
        <v>2020</v>
      </c>
      <c r="AO665">
        <f>MONTH(FH[[#This Row],[Fecha]])</f>
        <v>2</v>
      </c>
      <c r="AP665">
        <f>WEEKNUM(FH[[#This Row],[Fecha]],2)</f>
        <v>5</v>
      </c>
      <c r="AQ665" s="25">
        <v>43862</v>
      </c>
      <c r="AR665" t="s">
        <v>148</v>
      </c>
      <c r="AS665" t="s">
        <v>75</v>
      </c>
      <c r="AT665" t="s">
        <v>156</v>
      </c>
      <c r="AU665">
        <v>978</v>
      </c>
      <c r="AV665">
        <v>32333.46</v>
      </c>
    </row>
    <row r="666" spans="40:48" x14ac:dyDescent="0.25">
      <c r="AN666">
        <f>YEAR(FH[[#This Row],[Fecha]])</f>
        <v>2020</v>
      </c>
      <c r="AO666">
        <f>MONTH(FH[[#This Row],[Fecha]])</f>
        <v>3</v>
      </c>
      <c r="AP666">
        <f>WEEKNUM(FH[[#This Row],[Fecha]],2)</f>
        <v>9</v>
      </c>
      <c r="AQ666" s="25">
        <v>43891</v>
      </c>
      <c r="AR666" t="s">
        <v>148</v>
      </c>
      <c r="AS666" t="s">
        <v>75</v>
      </c>
      <c r="AT666" t="s">
        <v>156</v>
      </c>
      <c r="AU666">
        <v>1223</v>
      </c>
      <c r="AV666">
        <v>56028.160000000003</v>
      </c>
    </row>
    <row r="667" spans="40:48" x14ac:dyDescent="0.25">
      <c r="AN667">
        <f>YEAR(FH[[#This Row],[Fecha]])</f>
        <v>2020</v>
      </c>
      <c r="AO667">
        <f>MONTH(FH[[#This Row],[Fecha]])</f>
        <v>4</v>
      </c>
      <c r="AP667">
        <f>WEEKNUM(FH[[#This Row],[Fecha]],2)</f>
        <v>14</v>
      </c>
      <c r="AQ667" s="25">
        <v>43922</v>
      </c>
      <c r="AR667" t="s">
        <v>148</v>
      </c>
      <c r="AS667" t="s">
        <v>75</v>
      </c>
      <c r="AT667" t="s">
        <v>156</v>
      </c>
      <c r="AU667">
        <v>991</v>
      </c>
      <c r="AV667">
        <v>34902.949999999997</v>
      </c>
    </row>
    <row r="668" spans="40:48" x14ac:dyDescent="0.25">
      <c r="AN668">
        <f>YEAR(FH[[#This Row],[Fecha]])</f>
        <v>2020</v>
      </c>
      <c r="AO668">
        <f>MONTH(FH[[#This Row],[Fecha]])</f>
        <v>5</v>
      </c>
      <c r="AP668">
        <f>WEEKNUM(FH[[#This Row],[Fecha]],2)</f>
        <v>18</v>
      </c>
      <c r="AQ668" s="25">
        <v>43952</v>
      </c>
      <c r="AR668" t="s">
        <v>148</v>
      </c>
      <c r="AS668" t="s">
        <v>75</v>
      </c>
      <c r="AT668" t="s">
        <v>156</v>
      </c>
      <c r="AU668">
        <v>953</v>
      </c>
      <c r="AV668">
        <v>17173.059999999998</v>
      </c>
    </row>
    <row r="669" spans="40:48" x14ac:dyDescent="0.25">
      <c r="AN669">
        <f>YEAR(FH[[#This Row],[Fecha]])</f>
        <v>2020</v>
      </c>
      <c r="AO669">
        <f>MONTH(FH[[#This Row],[Fecha]])</f>
        <v>6</v>
      </c>
      <c r="AP669">
        <f>WEEKNUM(FH[[#This Row],[Fecha]],2)</f>
        <v>23</v>
      </c>
      <c r="AQ669" s="25">
        <v>43983</v>
      </c>
      <c r="AR669" t="s">
        <v>148</v>
      </c>
      <c r="AS669" t="s">
        <v>75</v>
      </c>
      <c r="AT669" t="s">
        <v>156</v>
      </c>
      <c r="AU669">
        <v>1159</v>
      </c>
      <c r="AV669">
        <v>20885.18</v>
      </c>
    </row>
    <row r="670" spans="40:48" x14ac:dyDescent="0.25">
      <c r="AN670">
        <f>YEAR(FH[[#This Row],[Fecha]])</f>
        <v>2020</v>
      </c>
      <c r="AO670">
        <f>MONTH(FH[[#This Row],[Fecha]])</f>
        <v>7</v>
      </c>
      <c r="AP670">
        <f>WEEKNUM(FH[[#This Row],[Fecha]],2)</f>
        <v>27</v>
      </c>
      <c r="AQ670" s="25">
        <v>44013</v>
      </c>
      <c r="AR670" t="s">
        <v>148</v>
      </c>
      <c r="AS670" t="s">
        <v>75</v>
      </c>
      <c r="AT670" t="s">
        <v>156</v>
      </c>
      <c r="AU670">
        <v>895</v>
      </c>
      <c r="AV670">
        <v>16127.9</v>
      </c>
    </row>
    <row r="671" spans="40:48" x14ac:dyDescent="0.25">
      <c r="AN671">
        <f>YEAR(FH[[#This Row],[Fecha]])</f>
        <v>2020</v>
      </c>
      <c r="AO671">
        <f>MONTH(FH[[#This Row],[Fecha]])</f>
        <v>8</v>
      </c>
      <c r="AP671">
        <f>WEEKNUM(FH[[#This Row],[Fecha]],2)</f>
        <v>31</v>
      </c>
      <c r="AQ671" s="25">
        <v>44044</v>
      </c>
      <c r="AR671" t="s">
        <v>148</v>
      </c>
      <c r="AS671" t="s">
        <v>75</v>
      </c>
      <c r="AT671" t="s">
        <v>156</v>
      </c>
      <c r="AU671">
        <v>641</v>
      </c>
      <c r="AV671">
        <v>11550.98</v>
      </c>
    </row>
    <row r="672" spans="40:48" x14ac:dyDescent="0.25">
      <c r="AN672">
        <f>YEAR(FH[[#This Row],[Fecha]])</f>
        <v>2020</v>
      </c>
      <c r="AO672">
        <f>MONTH(FH[[#This Row],[Fecha]])</f>
        <v>9</v>
      </c>
      <c r="AP672">
        <f>WEEKNUM(FH[[#This Row],[Fecha]],2)</f>
        <v>36</v>
      </c>
      <c r="AQ672" s="25">
        <v>44075</v>
      </c>
      <c r="AR672" t="s">
        <v>148</v>
      </c>
      <c r="AS672" t="s">
        <v>75</v>
      </c>
      <c r="AT672" t="s">
        <v>156</v>
      </c>
      <c r="AU672">
        <v>903</v>
      </c>
      <c r="AV672">
        <v>16272.38</v>
      </c>
    </row>
    <row r="673" spans="40:48" x14ac:dyDescent="0.25">
      <c r="AN673">
        <f>YEAR(FH[[#This Row],[Fecha]])</f>
        <v>2020</v>
      </c>
      <c r="AO673">
        <f>MONTH(FH[[#This Row],[Fecha]])</f>
        <v>10</v>
      </c>
      <c r="AP673">
        <f>WEEKNUM(FH[[#This Row],[Fecha]],2)</f>
        <v>40</v>
      </c>
      <c r="AQ673" s="25">
        <v>44105</v>
      </c>
      <c r="AR673" t="s">
        <v>148</v>
      </c>
      <c r="AS673" t="s">
        <v>75</v>
      </c>
      <c r="AT673" t="s">
        <v>156</v>
      </c>
      <c r="AU673">
        <v>511</v>
      </c>
      <c r="AV673">
        <v>9208.36</v>
      </c>
    </row>
    <row r="674" spans="40:48" x14ac:dyDescent="0.25">
      <c r="AN674">
        <f>YEAR(FH[[#This Row],[Fecha]])</f>
        <v>2020</v>
      </c>
      <c r="AO674">
        <f>MONTH(FH[[#This Row],[Fecha]])</f>
        <v>11</v>
      </c>
      <c r="AP674">
        <f>WEEKNUM(FH[[#This Row],[Fecha]],2)</f>
        <v>44</v>
      </c>
      <c r="AQ674" s="25">
        <v>44136</v>
      </c>
      <c r="AR674" t="s">
        <v>148</v>
      </c>
      <c r="AS674" t="s">
        <v>75</v>
      </c>
      <c r="AT674" t="s">
        <v>156</v>
      </c>
      <c r="AU674">
        <v>62</v>
      </c>
      <c r="AV674">
        <v>1117.27</v>
      </c>
    </row>
    <row r="675" spans="40:48" x14ac:dyDescent="0.25">
      <c r="AN675">
        <f>YEAR(FH[[#This Row],[Fecha]])</f>
        <v>2020</v>
      </c>
      <c r="AO675">
        <f>MONTH(FH[[#This Row],[Fecha]])</f>
        <v>12</v>
      </c>
      <c r="AP675">
        <f>WEEKNUM(FH[[#This Row],[Fecha]],2)</f>
        <v>49</v>
      </c>
      <c r="AQ675" s="25">
        <v>44166</v>
      </c>
      <c r="AR675" t="s">
        <v>148</v>
      </c>
      <c r="AS675" t="s">
        <v>75</v>
      </c>
      <c r="AT675" t="s">
        <v>156</v>
      </c>
      <c r="AU675">
        <v>859</v>
      </c>
      <c r="AV675">
        <v>15479.82</v>
      </c>
    </row>
    <row r="676" spans="40:48" x14ac:dyDescent="0.25">
      <c r="AN676">
        <f>YEAR(FH[[#This Row],[Fecha]])</f>
        <v>2018</v>
      </c>
      <c r="AO676">
        <f>MONTH(FH[[#This Row],[Fecha]])</f>
        <v>8</v>
      </c>
      <c r="AP676">
        <f>WEEKNUM(FH[[#This Row],[Fecha]],2)</f>
        <v>31</v>
      </c>
      <c r="AQ676" s="25">
        <v>43313</v>
      </c>
      <c r="AR676" t="s">
        <v>148</v>
      </c>
      <c r="AS676" t="s">
        <v>76</v>
      </c>
      <c r="AT676" t="s">
        <v>156</v>
      </c>
      <c r="AU676">
        <v>191</v>
      </c>
      <c r="AV676">
        <v>5427.96</v>
      </c>
    </row>
    <row r="677" spans="40:48" x14ac:dyDescent="0.25">
      <c r="AN677">
        <f>YEAR(FH[[#This Row],[Fecha]])</f>
        <v>2018</v>
      </c>
      <c r="AO677">
        <f>MONTH(FH[[#This Row],[Fecha]])</f>
        <v>9</v>
      </c>
      <c r="AP677">
        <f>WEEKNUM(FH[[#This Row],[Fecha]],2)</f>
        <v>35</v>
      </c>
      <c r="AQ677" s="25">
        <v>43344</v>
      </c>
      <c r="AR677" t="s">
        <v>148</v>
      </c>
      <c r="AS677" t="s">
        <v>76</v>
      </c>
      <c r="AT677" t="s">
        <v>156</v>
      </c>
      <c r="AU677">
        <v>1071</v>
      </c>
      <c r="AV677">
        <v>31336.97</v>
      </c>
    </row>
    <row r="678" spans="40:48" x14ac:dyDescent="0.25">
      <c r="AN678">
        <f>YEAR(FH[[#This Row],[Fecha]])</f>
        <v>2018</v>
      </c>
      <c r="AO678">
        <f>MONTH(FH[[#This Row],[Fecha]])</f>
        <v>10</v>
      </c>
      <c r="AP678">
        <f>WEEKNUM(FH[[#This Row],[Fecha]],2)</f>
        <v>40</v>
      </c>
      <c r="AQ678" s="25">
        <v>43374</v>
      </c>
      <c r="AR678" t="s">
        <v>148</v>
      </c>
      <c r="AS678" t="s">
        <v>76</v>
      </c>
      <c r="AT678" t="s">
        <v>156</v>
      </c>
      <c r="AU678">
        <v>1086</v>
      </c>
      <c r="AV678">
        <v>32148.36</v>
      </c>
    </row>
    <row r="679" spans="40:48" x14ac:dyDescent="0.25">
      <c r="AN679">
        <f>YEAR(FH[[#This Row],[Fecha]])</f>
        <v>2018</v>
      </c>
      <c r="AO679">
        <f>MONTH(FH[[#This Row],[Fecha]])</f>
        <v>11</v>
      </c>
      <c r="AP679">
        <f>WEEKNUM(FH[[#This Row],[Fecha]],2)</f>
        <v>44</v>
      </c>
      <c r="AQ679" s="25">
        <v>43405</v>
      </c>
      <c r="AR679" t="s">
        <v>148</v>
      </c>
      <c r="AS679" t="s">
        <v>76</v>
      </c>
      <c r="AT679" t="s">
        <v>156</v>
      </c>
      <c r="AU679">
        <v>869</v>
      </c>
      <c r="AV679">
        <v>25883.27</v>
      </c>
    </row>
    <row r="680" spans="40:48" x14ac:dyDescent="0.25">
      <c r="AN680">
        <f>YEAR(FH[[#This Row],[Fecha]])</f>
        <v>2018</v>
      </c>
      <c r="AO680">
        <f>MONTH(FH[[#This Row],[Fecha]])</f>
        <v>12</v>
      </c>
      <c r="AP680">
        <f>WEEKNUM(FH[[#This Row],[Fecha]],2)</f>
        <v>48</v>
      </c>
      <c r="AQ680" s="25">
        <v>43435</v>
      </c>
      <c r="AR680" t="s">
        <v>148</v>
      </c>
      <c r="AS680" t="s">
        <v>76</v>
      </c>
      <c r="AT680" t="s">
        <v>156</v>
      </c>
      <c r="AU680">
        <v>1062</v>
      </c>
      <c r="AV680">
        <v>31645.759999999998</v>
      </c>
    </row>
    <row r="681" spans="40:48" x14ac:dyDescent="0.25">
      <c r="AN681">
        <f>YEAR(FH[[#This Row],[Fecha]])</f>
        <v>2019</v>
      </c>
      <c r="AO681">
        <f>MONTH(FH[[#This Row],[Fecha]])</f>
        <v>1</v>
      </c>
      <c r="AP681">
        <f>WEEKNUM(FH[[#This Row],[Fecha]],2)</f>
        <v>1</v>
      </c>
      <c r="AQ681" s="25">
        <v>43466</v>
      </c>
      <c r="AR681" t="s">
        <v>148</v>
      </c>
      <c r="AS681" t="s">
        <v>76</v>
      </c>
      <c r="AT681" t="s">
        <v>156</v>
      </c>
      <c r="AU681">
        <v>833</v>
      </c>
      <c r="AV681">
        <v>24823.08</v>
      </c>
    </row>
    <row r="682" spans="40:48" x14ac:dyDescent="0.25">
      <c r="AN682">
        <f>YEAR(FH[[#This Row],[Fecha]])</f>
        <v>2019</v>
      </c>
      <c r="AO682">
        <f>MONTH(FH[[#This Row],[Fecha]])</f>
        <v>2</v>
      </c>
      <c r="AP682">
        <f>WEEKNUM(FH[[#This Row],[Fecha]],2)</f>
        <v>5</v>
      </c>
      <c r="AQ682" s="25">
        <v>43497</v>
      </c>
      <c r="AR682" t="s">
        <v>148</v>
      </c>
      <c r="AS682" t="s">
        <v>76</v>
      </c>
      <c r="AT682" t="s">
        <v>156</v>
      </c>
      <c r="AU682">
        <v>813</v>
      </c>
      <c r="AV682">
        <v>23983.739999999998</v>
      </c>
    </row>
    <row r="683" spans="40:48" x14ac:dyDescent="0.25">
      <c r="AN683">
        <f>YEAR(FH[[#This Row],[Fecha]])</f>
        <v>2019</v>
      </c>
      <c r="AO683">
        <f>MONTH(FH[[#This Row],[Fecha]])</f>
        <v>3</v>
      </c>
      <c r="AP683">
        <f>WEEKNUM(FH[[#This Row],[Fecha]],2)</f>
        <v>9</v>
      </c>
      <c r="AQ683" s="25">
        <v>43525</v>
      </c>
      <c r="AR683" t="s">
        <v>148</v>
      </c>
      <c r="AS683" t="s">
        <v>76</v>
      </c>
      <c r="AT683" t="s">
        <v>156</v>
      </c>
      <c r="AU683">
        <v>791</v>
      </c>
      <c r="AV683">
        <v>23139.91</v>
      </c>
    </row>
    <row r="684" spans="40:48" x14ac:dyDescent="0.25">
      <c r="AN684">
        <f>YEAR(FH[[#This Row],[Fecha]])</f>
        <v>2019</v>
      </c>
      <c r="AO684">
        <f>MONTH(FH[[#This Row],[Fecha]])</f>
        <v>4</v>
      </c>
      <c r="AP684">
        <f>WEEKNUM(FH[[#This Row],[Fecha]],2)</f>
        <v>14</v>
      </c>
      <c r="AQ684" s="25">
        <v>43556</v>
      </c>
      <c r="AR684" t="s">
        <v>148</v>
      </c>
      <c r="AS684" t="s">
        <v>76</v>
      </c>
      <c r="AT684" t="s">
        <v>156</v>
      </c>
      <c r="AU684">
        <v>929</v>
      </c>
      <c r="AV684">
        <v>27148.06</v>
      </c>
    </row>
    <row r="685" spans="40:48" x14ac:dyDescent="0.25">
      <c r="AN685">
        <f>YEAR(FH[[#This Row],[Fecha]])</f>
        <v>2019</v>
      </c>
      <c r="AO685">
        <f>MONTH(FH[[#This Row],[Fecha]])</f>
        <v>5</v>
      </c>
      <c r="AP685">
        <f>WEEKNUM(FH[[#This Row],[Fecha]],2)</f>
        <v>18</v>
      </c>
      <c r="AQ685" s="25">
        <v>43586</v>
      </c>
      <c r="AR685" t="s">
        <v>148</v>
      </c>
      <c r="AS685" t="s">
        <v>76</v>
      </c>
      <c r="AT685" t="s">
        <v>156</v>
      </c>
      <c r="AU685">
        <v>691</v>
      </c>
      <c r="AV685">
        <v>20181.54</v>
      </c>
    </row>
    <row r="686" spans="40:48" x14ac:dyDescent="0.25">
      <c r="AN686">
        <f>YEAR(FH[[#This Row],[Fecha]])</f>
        <v>2019</v>
      </c>
      <c r="AO686">
        <f>MONTH(FH[[#This Row],[Fecha]])</f>
        <v>6</v>
      </c>
      <c r="AP686">
        <f>WEEKNUM(FH[[#This Row],[Fecha]],2)</f>
        <v>22</v>
      </c>
      <c r="AQ686" s="25">
        <v>43617</v>
      </c>
      <c r="AR686" t="s">
        <v>148</v>
      </c>
      <c r="AS686" t="s">
        <v>76</v>
      </c>
      <c r="AT686" t="s">
        <v>156</v>
      </c>
      <c r="AU686">
        <v>667</v>
      </c>
      <c r="AV686">
        <v>19477.829999999998</v>
      </c>
    </row>
    <row r="687" spans="40:48" x14ac:dyDescent="0.25">
      <c r="AN687">
        <f>YEAR(FH[[#This Row],[Fecha]])</f>
        <v>2019</v>
      </c>
      <c r="AO687">
        <f>MONTH(FH[[#This Row],[Fecha]])</f>
        <v>7</v>
      </c>
      <c r="AP687">
        <f>WEEKNUM(FH[[#This Row],[Fecha]],2)</f>
        <v>27</v>
      </c>
      <c r="AQ687" s="25">
        <v>43647</v>
      </c>
      <c r="AR687" t="s">
        <v>148</v>
      </c>
      <c r="AS687" t="s">
        <v>76</v>
      </c>
      <c r="AT687" t="s">
        <v>156</v>
      </c>
      <c r="AU687">
        <v>632</v>
      </c>
      <c r="AV687">
        <v>18467.550000000003</v>
      </c>
    </row>
    <row r="688" spans="40:48" x14ac:dyDescent="0.25">
      <c r="AN688">
        <f>YEAR(FH[[#This Row],[Fecha]])</f>
        <v>2019</v>
      </c>
      <c r="AO688">
        <f>MONTH(FH[[#This Row],[Fecha]])</f>
        <v>8</v>
      </c>
      <c r="AP688">
        <f>WEEKNUM(FH[[#This Row],[Fecha]],2)</f>
        <v>31</v>
      </c>
      <c r="AQ688" s="25">
        <v>43678</v>
      </c>
      <c r="AR688" t="s">
        <v>148</v>
      </c>
      <c r="AS688" t="s">
        <v>76</v>
      </c>
      <c r="AT688" t="s">
        <v>156</v>
      </c>
      <c r="AU688">
        <v>643</v>
      </c>
      <c r="AV688">
        <v>18782.480000000003</v>
      </c>
    </row>
    <row r="689" spans="40:48" x14ac:dyDescent="0.25">
      <c r="AN689">
        <f>YEAR(FH[[#This Row],[Fecha]])</f>
        <v>2019</v>
      </c>
      <c r="AO689">
        <f>MONTH(FH[[#This Row],[Fecha]])</f>
        <v>10</v>
      </c>
      <c r="AP689">
        <f>WEEKNUM(FH[[#This Row],[Fecha]],2)</f>
        <v>40</v>
      </c>
      <c r="AQ689" s="25">
        <v>43739</v>
      </c>
      <c r="AR689" t="s">
        <v>148</v>
      </c>
      <c r="AS689" t="s">
        <v>76</v>
      </c>
      <c r="AT689" t="s">
        <v>156</v>
      </c>
      <c r="AU689">
        <v>151</v>
      </c>
      <c r="AV689">
        <v>2940.41</v>
      </c>
    </row>
    <row r="690" spans="40:48" x14ac:dyDescent="0.25">
      <c r="AN690">
        <f>YEAR(FH[[#This Row],[Fecha]])</f>
        <v>2019</v>
      </c>
      <c r="AO690">
        <f>MONTH(FH[[#This Row],[Fecha]])</f>
        <v>11</v>
      </c>
      <c r="AP690">
        <f>WEEKNUM(FH[[#This Row],[Fecha]],2)</f>
        <v>44</v>
      </c>
      <c r="AQ690" s="25">
        <v>43770</v>
      </c>
      <c r="AR690" t="s">
        <v>148</v>
      </c>
      <c r="AS690" t="s">
        <v>76</v>
      </c>
      <c r="AT690" t="s">
        <v>156</v>
      </c>
      <c r="AU690">
        <v>898</v>
      </c>
      <c r="AV690">
        <v>19096.89</v>
      </c>
    </row>
    <row r="691" spans="40:48" x14ac:dyDescent="0.25">
      <c r="AN691">
        <f>YEAR(FH[[#This Row],[Fecha]])</f>
        <v>2019</v>
      </c>
      <c r="AO691">
        <f>MONTH(FH[[#This Row],[Fecha]])</f>
        <v>12</v>
      </c>
      <c r="AP691">
        <f>WEEKNUM(FH[[#This Row],[Fecha]],2)</f>
        <v>48</v>
      </c>
      <c r="AQ691" s="25">
        <v>43800</v>
      </c>
      <c r="AR691" t="s">
        <v>148</v>
      </c>
      <c r="AS691" t="s">
        <v>76</v>
      </c>
      <c r="AT691" t="s">
        <v>156</v>
      </c>
      <c r="AU691">
        <v>1104</v>
      </c>
      <c r="AV691">
        <v>26802</v>
      </c>
    </row>
    <row r="692" spans="40:48" x14ac:dyDescent="0.25">
      <c r="AN692">
        <f>YEAR(FH[[#This Row],[Fecha]])</f>
        <v>2020</v>
      </c>
      <c r="AO692">
        <f>MONTH(FH[[#This Row],[Fecha]])</f>
        <v>1</v>
      </c>
      <c r="AP692">
        <f>WEEKNUM(FH[[#This Row],[Fecha]],2)</f>
        <v>1</v>
      </c>
      <c r="AQ692" s="25">
        <v>43831</v>
      </c>
      <c r="AR692" t="s">
        <v>148</v>
      </c>
      <c r="AS692" t="s">
        <v>76</v>
      </c>
      <c r="AT692" t="s">
        <v>156</v>
      </c>
      <c r="AU692">
        <v>1065</v>
      </c>
      <c r="AV692">
        <v>29844.33</v>
      </c>
    </row>
    <row r="693" spans="40:48" x14ac:dyDescent="0.25">
      <c r="AN693">
        <f>YEAR(FH[[#This Row],[Fecha]])</f>
        <v>2020</v>
      </c>
      <c r="AO693">
        <f>MONTH(FH[[#This Row],[Fecha]])</f>
        <v>2</v>
      </c>
      <c r="AP693">
        <f>WEEKNUM(FH[[#This Row],[Fecha]],2)</f>
        <v>5</v>
      </c>
      <c r="AQ693" s="25">
        <v>43862</v>
      </c>
      <c r="AR693" t="s">
        <v>148</v>
      </c>
      <c r="AS693" t="s">
        <v>76</v>
      </c>
      <c r="AT693" t="s">
        <v>156</v>
      </c>
      <c r="AU693">
        <v>939</v>
      </c>
      <c r="AV693">
        <v>30904.649999999994</v>
      </c>
    </row>
    <row r="694" spans="40:48" x14ac:dyDescent="0.25">
      <c r="AN694">
        <f>YEAR(FH[[#This Row],[Fecha]])</f>
        <v>2020</v>
      </c>
      <c r="AO694">
        <f>MONTH(FH[[#This Row],[Fecha]])</f>
        <v>3</v>
      </c>
      <c r="AP694">
        <f>WEEKNUM(FH[[#This Row],[Fecha]],2)</f>
        <v>9</v>
      </c>
      <c r="AQ694" s="25">
        <v>43891</v>
      </c>
      <c r="AR694" t="s">
        <v>148</v>
      </c>
      <c r="AS694" t="s">
        <v>76</v>
      </c>
      <c r="AT694" t="s">
        <v>156</v>
      </c>
      <c r="AU694">
        <v>1362</v>
      </c>
      <c r="AV694">
        <v>62233.37</v>
      </c>
    </row>
    <row r="695" spans="40:48" x14ac:dyDescent="0.25">
      <c r="AN695">
        <f>YEAR(FH[[#This Row],[Fecha]])</f>
        <v>2020</v>
      </c>
      <c r="AO695">
        <f>MONTH(FH[[#This Row],[Fecha]])</f>
        <v>4</v>
      </c>
      <c r="AP695">
        <f>WEEKNUM(FH[[#This Row],[Fecha]],2)</f>
        <v>14</v>
      </c>
      <c r="AQ695" s="25">
        <v>43922</v>
      </c>
      <c r="AR695" t="s">
        <v>148</v>
      </c>
      <c r="AS695" t="s">
        <v>76</v>
      </c>
      <c r="AT695" t="s">
        <v>156</v>
      </c>
      <c r="AU695">
        <v>1063</v>
      </c>
      <c r="AV695">
        <v>37734.11</v>
      </c>
    </row>
    <row r="696" spans="40:48" x14ac:dyDescent="0.25">
      <c r="AN696">
        <f>YEAR(FH[[#This Row],[Fecha]])</f>
        <v>2020</v>
      </c>
      <c r="AO696">
        <f>MONTH(FH[[#This Row],[Fecha]])</f>
        <v>5</v>
      </c>
      <c r="AP696">
        <f>WEEKNUM(FH[[#This Row],[Fecha]],2)</f>
        <v>18</v>
      </c>
      <c r="AQ696" s="25">
        <v>43952</v>
      </c>
      <c r="AR696" t="s">
        <v>148</v>
      </c>
      <c r="AS696" t="s">
        <v>76</v>
      </c>
      <c r="AT696" t="s">
        <v>156</v>
      </c>
      <c r="AU696">
        <v>1030</v>
      </c>
      <c r="AV696">
        <v>18560.599999999999</v>
      </c>
    </row>
    <row r="697" spans="40:48" x14ac:dyDescent="0.25">
      <c r="AN697">
        <f>YEAR(FH[[#This Row],[Fecha]])</f>
        <v>2020</v>
      </c>
      <c r="AO697">
        <f>MONTH(FH[[#This Row],[Fecha]])</f>
        <v>6</v>
      </c>
      <c r="AP697">
        <f>WEEKNUM(FH[[#This Row],[Fecha]],2)</f>
        <v>23</v>
      </c>
      <c r="AQ697" s="25">
        <v>43983</v>
      </c>
      <c r="AR697" t="s">
        <v>148</v>
      </c>
      <c r="AS697" t="s">
        <v>76</v>
      </c>
      <c r="AT697" t="s">
        <v>156</v>
      </c>
      <c r="AU697">
        <v>1234</v>
      </c>
      <c r="AV697">
        <v>22236.68</v>
      </c>
    </row>
    <row r="698" spans="40:48" x14ac:dyDescent="0.25">
      <c r="AN698">
        <f>YEAR(FH[[#This Row],[Fecha]])</f>
        <v>2020</v>
      </c>
      <c r="AO698">
        <f>MONTH(FH[[#This Row],[Fecha]])</f>
        <v>7</v>
      </c>
      <c r="AP698">
        <f>WEEKNUM(FH[[#This Row],[Fecha]],2)</f>
        <v>27</v>
      </c>
      <c r="AQ698" s="25">
        <v>44013</v>
      </c>
      <c r="AR698" t="s">
        <v>148</v>
      </c>
      <c r="AS698" t="s">
        <v>76</v>
      </c>
      <c r="AT698" t="s">
        <v>156</v>
      </c>
      <c r="AU698">
        <v>977</v>
      </c>
      <c r="AV698">
        <v>17605.539999999997</v>
      </c>
    </row>
    <row r="699" spans="40:48" x14ac:dyDescent="0.25">
      <c r="AN699">
        <f>YEAR(FH[[#This Row],[Fecha]])</f>
        <v>2020</v>
      </c>
      <c r="AO699">
        <f>MONTH(FH[[#This Row],[Fecha]])</f>
        <v>8</v>
      </c>
      <c r="AP699">
        <f>WEEKNUM(FH[[#This Row],[Fecha]],2)</f>
        <v>31</v>
      </c>
      <c r="AQ699" s="25">
        <v>44044</v>
      </c>
      <c r="AR699" t="s">
        <v>148</v>
      </c>
      <c r="AS699" t="s">
        <v>76</v>
      </c>
      <c r="AT699" t="s">
        <v>156</v>
      </c>
      <c r="AU699">
        <v>934</v>
      </c>
      <c r="AV699">
        <v>16830.95</v>
      </c>
    </row>
    <row r="700" spans="40:48" x14ac:dyDescent="0.25">
      <c r="AN700">
        <f>YEAR(FH[[#This Row],[Fecha]])</f>
        <v>2020</v>
      </c>
      <c r="AO700">
        <f>MONTH(FH[[#This Row],[Fecha]])</f>
        <v>9</v>
      </c>
      <c r="AP700">
        <f>WEEKNUM(FH[[#This Row],[Fecha]],2)</f>
        <v>36</v>
      </c>
      <c r="AQ700" s="25">
        <v>44075</v>
      </c>
      <c r="AR700" t="s">
        <v>148</v>
      </c>
      <c r="AS700" t="s">
        <v>76</v>
      </c>
      <c r="AT700" t="s">
        <v>156</v>
      </c>
      <c r="AU700">
        <v>1121</v>
      </c>
      <c r="AV700">
        <v>20200.82</v>
      </c>
    </row>
    <row r="701" spans="40:48" x14ac:dyDescent="0.25">
      <c r="AN701">
        <f>YEAR(FH[[#This Row],[Fecha]])</f>
        <v>2020</v>
      </c>
      <c r="AO701">
        <f>MONTH(FH[[#This Row],[Fecha]])</f>
        <v>10</v>
      </c>
      <c r="AP701">
        <f>WEEKNUM(FH[[#This Row],[Fecha]],2)</f>
        <v>40</v>
      </c>
      <c r="AQ701" s="25">
        <v>44105</v>
      </c>
      <c r="AR701" t="s">
        <v>148</v>
      </c>
      <c r="AS701" t="s">
        <v>76</v>
      </c>
      <c r="AT701" t="s">
        <v>156</v>
      </c>
      <c r="AU701">
        <v>851</v>
      </c>
      <c r="AV701">
        <v>15335.26</v>
      </c>
    </row>
    <row r="702" spans="40:48" x14ac:dyDescent="0.25">
      <c r="AN702">
        <f>YEAR(FH[[#This Row],[Fecha]])</f>
        <v>2020</v>
      </c>
      <c r="AO702">
        <f>MONTH(FH[[#This Row],[Fecha]])</f>
        <v>11</v>
      </c>
      <c r="AP702">
        <f>WEEKNUM(FH[[#This Row],[Fecha]],2)</f>
        <v>44</v>
      </c>
      <c r="AQ702" s="25">
        <v>44136</v>
      </c>
      <c r="AR702" t="s">
        <v>148</v>
      </c>
      <c r="AS702" t="s">
        <v>76</v>
      </c>
      <c r="AT702" t="s">
        <v>156</v>
      </c>
      <c r="AU702">
        <v>829</v>
      </c>
      <c r="AV702">
        <v>14938.9</v>
      </c>
    </row>
    <row r="703" spans="40:48" x14ac:dyDescent="0.25">
      <c r="AN703">
        <f>YEAR(FH[[#This Row],[Fecha]])</f>
        <v>2020</v>
      </c>
      <c r="AO703">
        <f>MONTH(FH[[#This Row],[Fecha]])</f>
        <v>12</v>
      </c>
      <c r="AP703">
        <f>WEEKNUM(FH[[#This Row],[Fecha]],2)</f>
        <v>49</v>
      </c>
      <c r="AQ703" s="25">
        <v>44166</v>
      </c>
      <c r="AR703" t="s">
        <v>148</v>
      </c>
      <c r="AS703" t="s">
        <v>76</v>
      </c>
      <c r="AT703" t="s">
        <v>156</v>
      </c>
      <c r="AU703">
        <v>1052</v>
      </c>
      <c r="AV703">
        <v>18957.849999999999</v>
      </c>
    </row>
    <row r="704" spans="40:48" x14ac:dyDescent="0.25">
      <c r="AN704">
        <f>YEAR(FH[[#This Row],[Fecha]])</f>
        <v>2018</v>
      </c>
      <c r="AO704">
        <f>MONTH(FH[[#This Row],[Fecha]])</f>
        <v>9</v>
      </c>
      <c r="AP704">
        <f>WEEKNUM(FH[[#This Row],[Fecha]],2)</f>
        <v>35</v>
      </c>
      <c r="AQ704" s="25">
        <v>43344</v>
      </c>
      <c r="AR704" t="s">
        <v>148</v>
      </c>
      <c r="AS704" t="s">
        <v>77</v>
      </c>
      <c r="AT704" t="s">
        <v>156</v>
      </c>
      <c r="AU704">
        <v>980</v>
      </c>
      <c r="AV704">
        <v>28657.53</v>
      </c>
    </row>
    <row r="705" spans="40:48" x14ac:dyDescent="0.25">
      <c r="AN705">
        <f>YEAR(FH[[#This Row],[Fecha]])</f>
        <v>2018</v>
      </c>
      <c r="AO705">
        <f>MONTH(FH[[#This Row],[Fecha]])</f>
        <v>10</v>
      </c>
      <c r="AP705">
        <f>WEEKNUM(FH[[#This Row],[Fecha]],2)</f>
        <v>40</v>
      </c>
      <c r="AQ705" s="25">
        <v>43374</v>
      </c>
      <c r="AR705" t="s">
        <v>148</v>
      </c>
      <c r="AS705" t="s">
        <v>77</v>
      </c>
      <c r="AT705" t="s">
        <v>156</v>
      </c>
      <c r="AU705">
        <v>1194</v>
      </c>
      <c r="AV705">
        <v>35348.25</v>
      </c>
    </row>
    <row r="706" spans="40:48" x14ac:dyDescent="0.25">
      <c r="AN706">
        <f>YEAR(FH[[#This Row],[Fecha]])</f>
        <v>2018</v>
      </c>
      <c r="AO706">
        <f>MONTH(FH[[#This Row],[Fecha]])</f>
        <v>11</v>
      </c>
      <c r="AP706">
        <f>WEEKNUM(FH[[#This Row],[Fecha]],2)</f>
        <v>44</v>
      </c>
      <c r="AQ706" s="25">
        <v>43405</v>
      </c>
      <c r="AR706" t="s">
        <v>148</v>
      </c>
      <c r="AS706" t="s">
        <v>77</v>
      </c>
      <c r="AT706" t="s">
        <v>156</v>
      </c>
      <c r="AU706">
        <v>417</v>
      </c>
      <c r="AV706">
        <v>12420.25</v>
      </c>
    </row>
    <row r="707" spans="40:48" x14ac:dyDescent="0.25">
      <c r="AN707">
        <f>YEAR(FH[[#This Row],[Fecha]])</f>
        <v>2018</v>
      </c>
      <c r="AO707">
        <f>MONTH(FH[[#This Row],[Fecha]])</f>
        <v>12</v>
      </c>
      <c r="AP707">
        <f>WEEKNUM(FH[[#This Row],[Fecha]],2)</f>
        <v>48</v>
      </c>
      <c r="AQ707" s="25">
        <v>43435</v>
      </c>
      <c r="AR707" t="s">
        <v>148</v>
      </c>
      <c r="AS707" t="s">
        <v>77</v>
      </c>
      <c r="AT707" t="s">
        <v>156</v>
      </c>
      <c r="AU707">
        <v>526</v>
      </c>
      <c r="AV707">
        <v>15674.149999999998</v>
      </c>
    </row>
    <row r="708" spans="40:48" x14ac:dyDescent="0.25">
      <c r="AN708">
        <f>YEAR(FH[[#This Row],[Fecha]])</f>
        <v>2019</v>
      </c>
      <c r="AO708">
        <f>MONTH(FH[[#This Row],[Fecha]])</f>
        <v>1</v>
      </c>
      <c r="AP708">
        <f>WEEKNUM(FH[[#This Row],[Fecha]],2)</f>
        <v>1</v>
      </c>
      <c r="AQ708" s="25">
        <v>43466</v>
      </c>
      <c r="AR708" t="s">
        <v>148</v>
      </c>
      <c r="AS708" t="s">
        <v>77</v>
      </c>
      <c r="AT708" t="s">
        <v>156</v>
      </c>
      <c r="AU708">
        <v>939</v>
      </c>
      <c r="AV708">
        <v>27981.85</v>
      </c>
    </row>
    <row r="709" spans="40:48" x14ac:dyDescent="0.25">
      <c r="AN709">
        <f>YEAR(FH[[#This Row],[Fecha]])</f>
        <v>2019</v>
      </c>
      <c r="AO709">
        <f>MONTH(FH[[#This Row],[Fecha]])</f>
        <v>2</v>
      </c>
      <c r="AP709">
        <f>WEEKNUM(FH[[#This Row],[Fecha]],2)</f>
        <v>5</v>
      </c>
      <c r="AQ709" s="25">
        <v>43497</v>
      </c>
      <c r="AR709" t="s">
        <v>148</v>
      </c>
      <c r="AS709" t="s">
        <v>77</v>
      </c>
      <c r="AT709" t="s">
        <v>156</v>
      </c>
      <c r="AU709">
        <v>915</v>
      </c>
      <c r="AV709">
        <v>26990.940000000002</v>
      </c>
    </row>
    <row r="710" spans="40:48" x14ac:dyDescent="0.25">
      <c r="AN710">
        <f>YEAR(FH[[#This Row],[Fecha]])</f>
        <v>2019</v>
      </c>
      <c r="AO710">
        <f>MONTH(FH[[#This Row],[Fecha]])</f>
        <v>3</v>
      </c>
      <c r="AP710">
        <f>WEEKNUM(FH[[#This Row],[Fecha]],2)</f>
        <v>9</v>
      </c>
      <c r="AQ710" s="25">
        <v>43525</v>
      </c>
      <c r="AR710" t="s">
        <v>148</v>
      </c>
      <c r="AS710" t="s">
        <v>77</v>
      </c>
      <c r="AT710" t="s">
        <v>156</v>
      </c>
      <c r="AU710">
        <v>895</v>
      </c>
      <c r="AV710">
        <v>26182.21</v>
      </c>
    </row>
    <row r="711" spans="40:48" x14ac:dyDescent="0.25">
      <c r="AN711">
        <f>YEAR(FH[[#This Row],[Fecha]])</f>
        <v>2019</v>
      </c>
      <c r="AO711">
        <f>MONTH(FH[[#This Row],[Fecha]])</f>
        <v>4</v>
      </c>
      <c r="AP711">
        <f>WEEKNUM(FH[[#This Row],[Fecha]],2)</f>
        <v>14</v>
      </c>
      <c r="AQ711" s="25">
        <v>43556</v>
      </c>
      <c r="AR711" t="s">
        <v>148</v>
      </c>
      <c r="AS711" t="s">
        <v>77</v>
      </c>
      <c r="AT711" t="s">
        <v>156</v>
      </c>
      <c r="AU711">
        <v>1173</v>
      </c>
      <c r="AV711">
        <v>34278.39</v>
      </c>
    </row>
    <row r="712" spans="40:48" x14ac:dyDescent="0.25">
      <c r="AN712">
        <f>YEAR(FH[[#This Row],[Fecha]])</f>
        <v>2019</v>
      </c>
      <c r="AO712">
        <f>MONTH(FH[[#This Row],[Fecha]])</f>
        <v>5</v>
      </c>
      <c r="AP712">
        <f>WEEKNUM(FH[[#This Row],[Fecha]],2)</f>
        <v>18</v>
      </c>
      <c r="AQ712" s="25">
        <v>43586</v>
      </c>
      <c r="AR712" t="s">
        <v>148</v>
      </c>
      <c r="AS712" t="s">
        <v>77</v>
      </c>
      <c r="AT712" t="s">
        <v>156</v>
      </c>
      <c r="AU712">
        <v>870</v>
      </c>
      <c r="AV712">
        <v>25409.449999999997</v>
      </c>
    </row>
    <row r="713" spans="40:48" x14ac:dyDescent="0.25">
      <c r="AN713">
        <f>YEAR(FH[[#This Row],[Fecha]])</f>
        <v>2019</v>
      </c>
      <c r="AO713">
        <f>MONTH(FH[[#This Row],[Fecha]])</f>
        <v>6</v>
      </c>
      <c r="AP713">
        <f>WEEKNUM(FH[[#This Row],[Fecha]],2)</f>
        <v>22</v>
      </c>
      <c r="AQ713" s="25">
        <v>43617</v>
      </c>
      <c r="AR713" t="s">
        <v>148</v>
      </c>
      <c r="AS713" t="s">
        <v>77</v>
      </c>
      <c r="AT713" t="s">
        <v>156</v>
      </c>
      <c r="AU713">
        <v>837</v>
      </c>
      <c r="AV713">
        <v>24442.190000000002</v>
      </c>
    </row>
    <row r="714" spans="40:48" x14ac:dyDescent="0.25">
      <c r="AN714">
        <f>YEAR(FH[[#This Row],[Fecha]])</f>
        <v>2019</v>
      </c>
      <c r="AO714">
        <f>MONTH(FH[[#This Row],[Fecha]])</f>
        <v>7</v>
      </c>
      <c r="AP714">
        <f>WEEKNUM(FH[[#This Row],[Fecha]],2)</f>
        <v>27</v>
      </c>
      <c r="AQ714" s="25">
        <v>43647</v>
      </c>
      <c r="AR714" t="s">
        <v>148</v>
      </c>
      <c r="AS714" t="s">
        <v>77</v>
      </c>
      <c r="AT714" t="s">
        <v>156</v>
      </c>
      <c r="AU714">
        <v>778</v>
      </c>
      <c r="AV714">
        <v>22733.97</v>
      </c>
    </row>
    <row r="715" spans="40:48" x14ac:dyDescent="0.25">
      <c r="AN715">
        <f>YEAR(FH[[#This Row],[Fecha]])</f>
        <v>2019</v>
      </c>
      <c r="AO715">
        <f>MONTH(FH[[#This Row],[Fecha]])</f>
        <v>8</v>
      </c>
      <c r="AP715">
        <f>WEEKNUM(FH[[#This Row],[Fecha]],2)</f>
        <v>31</v>
      </c>
      <c r="AQ715" s="25">
        <v>43678</v>
      </c>
      <c r="AR715" t="s">
        <v>148</v>
      </c>
      <c r="AS715" t="s">
        <v>77</v>
      </c>
      <c r="AT715" t="s">
        <v>156</v>
      </c>
      <c r="AU715">
        <v>975</v>
      </c>
      <c r="AV715">
        <v>28479.859999999997</v>
      </c>
    </row>
    <row r="716" spans="40:48" x14ac:dyDescent="0.25">
      <c r="AN716">
        <f>YEAR(FH[[#This Row],[Fecha]])</f>
        <v>2019</v>
      </c>
      <c r="AO716">
        <f>MONTH(FH[[#This Row],[Fecha]])</f>
        <v>9</v>
      </c>
      <c r="AP716">
        <f>WEEKNUM(FH[[#This Row],[Fecha]],2)</f>
        <v>35</v>
      </c>
      <c r="AQ716" s="25">
        <v>43709</v>
      </c>
      <c r="AR716" t="s">
        <v>148</v>
      </c>
      <c r="AS716" t="s">
        <v>77</v>
      </c>
      <c r="AT716" t="s">
        <v>156</v>
      </c>
      <c r="AU716">
        <v>703</v>
      </c>
      <c r="AV716">
        <v>20531.420000000002</v>
      </c>
    </row>
    <row r="717" spans="40:48" x14ac:dyDescent="0.25">
      <c r="AN717">
        <f>YEAR(FH[[#This Row],[Fecha]])</f>
        <v>2019</v>
      </c>
      <c r="AO717">
        <f>MONTH(FH[[#This Row],[Fecha]])</f>
        <v>10</v>
      </c>
      <c r="AP717">
        <f>WEEKNUM(FH[[#This Row],[Fecha]],2)</f>
        <v>40</v>
      </c>
      <c r="AQ717" s="25">
        <v>43739</v>
      </c>
      <c r="AR717" t="s">
        <v>148</v>
      </c>
      <c r="AS717" t="s">
        <v>77</v>
      </c>
      <c r="AT717" t="s">
        <v>156</v>
      </c>
      <c r="AU717">
        <v>859</v>
      </c>
      <c r="AV717">
        <v>20026</v>
      </c>
    </row>
    <row r="718" spans="40:48" x14ac:dyDescent="0.25">
      <c r="AN718">
        <f>YEAR(FH[[#This Row],[Fecha]])</f>
        <v>2019</v>
      </c>
      <c r="AO718">
        <f>MONTH(FH[[#This Row],[Fecha]])</f>
        <v>11</v>
      </c>
      <c r="AP718">
        <f>WEEKNUM(FH[[#This Row],[Fecha]],2)</f>
        <v>44</v>
      </c>
      <c r="AQ718" s="25">
        <v>43770</v>
      </c>
      <c r="AR718" t="s">
        <v>148</v>
      </c>
      <c r="AS718" t="s">
        <v>77</v>
      </c>
      <c r="AT718" t="s">
        <v>156</v>
      </c>
      <c r="AU718">
        <v>662</v>
      </c>
      <c r="AV718">
        <v>14078.11</v>
      </c>
    </row>
    <row r="719" spans="40:48" x14ac:dyDescent="0.25">
      <c r="AN719">
        <f>YEAR(FH[[#This Row],[Fecha]])</f>
        <v>2019</v>
      </c>
      <c r="AO719">
        <f>MONTH(FH[[#This Row],[Fecha]])</f>
        <v>12</v>
      </c>
      <c r="AP719">
        <f>WEEKNUM(FH[[#This Row],[Fecha]],2)</f>
        <v>48</v>
      </c>
      <c r="AQ719" s="25">
        <v>43800</v>
      </c>
      <c r="AR719" t="s">
        <v>148</v>
      </c>
      <c r="AS719" t="s">
        <v>77</v>
      </c>
      <c r="AT719" t="s">
        <v>156</v>
      </c>
      <c r="AU719">
        <v>54</v>
      </c>
      <c r="AV719">
        <v>1261.93</v>
      </c>
    </row>
    <row r="720" spans="40:48" x14ac:dyDescent="0.25">
      <c r="AN720">
        <f>YEAR(FH[[#This Row],[Fecha]])</f>
        <v>2020</v>
      </c>
      <c r="AO720">
        <f>MONTH(FH[[#This Row],[Fecha]])</f>
        <v>1</v>
      </c>
      <c r="AP720">
        <f>WEEKNUM(FH[[#This Row],[Fecha]],2)</f>
        <v>1</v>
      </c>
      <c r="AQ720" s="25">
        <v>43831</v>
      </c>
      <c r="AR720" t="s">
        <v>148</v>
      </c>
      <c r="AS720" t="s">
        <v>77</v>
      </c>
      <c r="AT720" t="s">
        <v>156</v>
      </c>
      <c r="AU720">
        <v>265</v>
      </c>
      <c r="AV720">
        <v>7509.4900000000007</v>
      </c>
    </row>
    <row r="721" spans="40:48" x14ac:dyDescent="0.25">
      <c r="AN721">
        <f>YEAR(FH[[#This Row],[Fecha]])</f>
        <v>2020</v>
      </c>
      <c r="AO721">
        <f>MONTH(FH[[#This Row],[Fecha]])</f>
        <v>2</v>
      </c>
      <c r="AP721">
        <f>WEEKNUM(FH[[#This Row],[Fecha]],2)</f>
        <v>5</v>
      </c>
      <c r="AQ721" s="25">
        <v>43862</v>
      </c>
      <c r="AR721" t="s">
        <v>148</v>
      </c>
      <c r="AS721" t="s">
        <v>77</v>
      </c>
      <c r="AT721" t="s">
        <v>156</v>
      </c>
      <c r="AU721">
        <v>1164</v>
      </c>
      <c r="AV721">
        <v>38324.1</v>
      </c>
    </row>
    <row r="722" spans="40:48" x14ac:dyDescent="0.25">
      <c r="AN722">
        <f>YEAR(FH[[#This Row],[Fecha]])</f>
        <v>2020</v>
      </c>
      <c r="AO722">
        <f>MONTH(FH[[#This Row],[Fecha]])</f>
        <v>3</v>
      </c>
      <c r="AP722">
        <f>WEEKNUM(FH[[#This Row],[Fecha]],2)</f>
        <v>9</v>
      </c>
      <c r="AQ722" s="25">
        <v>43891</v>
      </c>
      <c r="AR722" t="s">
        <v>148</v>
      </c>
      <c r="AS722" t="s">
        <v>77</v>
      </c>
      <c r="AT722" t="s">
        <v>156</v>
      </c>
      <c r="AU722">
        <v>1308</v>
      </c>
      <c r="AV722">
        <v>59620.780000000006</v>
      </c>
    </row>
    <row r="723" spans="40:48" x14ac:dyDescent="0.25">
      <c r="AN723">
        <f>YEAR(FH[[#This Row],[Fecha]])</f>
        <v>2020</v>
      </c>
      <c r="AO723">
        <f>MONTH(FH[[#This Row],[Fecha]])</f>
        <v>4</v>
      </c>
      <c r="AP723">
        <f>WEEKNUM(FH[[#This Row],[Fecha]],2)</f>
        <v>14</v>
      </c>
      <c r="AQ723" s="25">
        <v>43922</v>
      </c>
      <c r="AR723" t="s">
        <v>148</v>
      </c>
      <c r="AS723" t="s">
        <v>77</v>
      </c>
      <c r="AT723" t="s">
        <v>156</v>
      </c>
      <c r="AU723">
        <v>989</v>
      </c>
      <c r="AV723">
        <v>31665.799999999996</v>
      </c>
    </row>
    <row r="724" spans="40:48" x14ac:dyDescent="0.25">
      <c r="AN724">
        <f>YEAR(FH[[#This Row],[Fecha]])</f>
        <v>2020</v>
      </c>
      <c r="AO724">
        <f>MONTH(FH[[#This Row],[Fecha]])</f>
        <v>5</v>
      </c>
      <c r="AP724">
        <f>WEEKNUM(FH[[#This Row],[Fecha]],2)</f>
        <v>18</v>
      </c>
      <c r="AQ724" s="25">
        <v>43952</v>
      </c>
      <c r="AR724" t="s">
        <v>148</v>
      </c>
      <c r="AS724" t="s">
        <v>77</v>
      </c>
      <c r="AT724" t="s">
        <v>156</v>
      </c>
      <c r="AU724">
        <v>990</v>
      </c>
      <c r="AV724">
        <v>17839.8</v>
      </c>
    </row>
    <row r="725" spans="40:48" x14ac:dyDescent="0.25">
      <c r="AN725">
        <f>YEAR(FH[[#This Row],[Fecha]])</f>
        <v>2020</v>
      </c>
      <c r="AO725">
        <f>MONTH(FH[[#This Row],[Fecha]])</f>
        <v>6</v>
      </c>
      <c r="AP725">
        <f>WEEKNUM(FH[[#This Row],[Fecha]],2)</f>
        <v>23</v>
      </c>
      <c r="AQ725" s="25">
        <v>43983</v>
      </c>
      <c r="AR725" t="s">
        <v>148</v>
      </c>
      <c r="AS725" t="s">
        <v>77</v>
      </c>
      <c r="AT725" t="s">
        <v>156</v>
      </c>
      <c r="AU725">
        <v>1202</v>
      </c>
      <c r="AV725">
        <v>21660.04</v>
      </c>
    </row>
    <row r="726" spans="40:48" x14ac:dyDescent="0.25">
      <c r="AN726">
        <f>YEAR(FH[[#This Row],[Fecha]])</f>
        <v>2020</v>
      </c>
      <c r="AO726">
        <f>MONTH(FH[[#This Row],[Fecha]])</f>
        <v>7</v>
      </c>
      <c r="AP726">
        <f>WEEKNUM(FH[[#This Row],[Fecha]],2)</f>
        <v>27</v>
      </c>
      <c r="AQ726" s="25">
        <v>44013</v>
      </c>
      <c r="AR726" t="s">
        <v>148</v>
      </c>
      <c r="AS726" t="s">
        <v>77</v>
      </c>
      <c r="AT726" t="s">
        <v>156</v>
      </c>
      <c r="AU726">
        <v>955</v>
      </c>
      <c r="AV726">
        <v>17209.099999999999</v>
      </c>
    </row>
    <row r="727" spans="40:48" x14ac:dyDescent="0.25">
      <c r="AN727">
        <f>YEAR(FH[[#This Row],[Fecha]])</f>
        <v>2020</v>
      </c>
      <c r="AO727">
        <f>MONTH(FH[[#This Row],[Fecha]])</f>
        <v>8</v>
      </c>
      <c r="AP727">
        <f>WEEKNUM(FH[[#This Row],[Fecha]],2)</f>
        <v>31</v>
      </c>
      <c r="AQ727" s="25">
        <v>44044</v>
      </c>
      <c r="AR727" t="s">
        <v>148</v>
      </c>
      <c r="AS727" t="s">
        <v>77</v>
      </c>
      <c r="AT727" t="s">
        <v>156</v>
      </c>
      <c r="AU727">
        <v>467</v>
      </c>
      <c r="AV727">
        <v>8415.43</v>
      </c>
    </row>
    <row r="728" spans="40:48" x14ac:dyDescent="0.25">
      <c r="AN728">
        <f>YEAR(FH[[#This Row],[Fecha]])</f>
        <v>2020</v>
      </c>
      <c r="AO728">
        <f>MONTH(FH[[#This Row],[Fecha]])</f>
        <v>9</v>
      </c>
      <c r="AP728">
        <f>WEEKNUM(FH[[#This Row],[Fecha]],2)</f>
        <v>36</v>
      </c>
      <c r="AQ728" s="25">
        <v>44075</v>
      </c>
      <c r="AR728" t="s">
        <v>148</v>
      </c>
      <c r="AS728" t="s">
        <v>77</v>
      </c>
      <c r="AT728" t="s">
        <v>156</v>
      </c>
      <c r="AU728">
        <v>1124</v>
      </c>
      <c r="AV728">
        <v>20254.89</v>
      </c>
    </row>
    <row r="729" spans="40:48" x14ac:dyDescent="0.25">
      <c r="AN729">
        <f>YEAR(FH[[#This Row],[Fecha]])</f>
        <v>2020</v>
      </c>
      <c r="AO729">
        <f>MONTH(FH[[#This Row],[Fecha]])</f>
        <v>10</v>
      </c>
      <c r="AP729">
        <f>WEEKNUM(FH[[#This Row],[Fecha]],2)</f>
        <v>40</v>
      </c>
      <c r="AQ729" s="25">
        <v>44105</v>
      </c>
      <c r="AR729" t="s">
        <v>148</v>
      </c>
      <c r="AS729" t="s">
        <v>77</v>
      </c>
      <c r="AT729" t="s">
        <v>156</v>
      </c>
      <c r="AU729">
        <v>889</v>
      </c>
      <c r="AV729">
        <v>16020.04</v>
      </c>
    </row>
    <row r="730" spans="40:48" x14ac:dyDescent="0.25">
      <c r="AN730">
        <f>YEAR(FH[[#This Row],[Fecha]])</f>
        <v>2020</v>
      </c>
      <c r="AO730">
        <f>MONTH(FH[[#This Row],[Fecha]])</f>
        <v>11</v>
      </c>
      <c r="AP730">
        <f>WEEKNUM(FH[[#This Row],[Fecha]],2)</f>
        <v>44</v>
      </c>
      <c r="AQ730" s="25">
        <v>44136</v>
      </c>
      <c r="AR730" t="s">
        <v>148</v>
      </c>
      <c r="AS730" t="s">
        <v>77</v>
      </c>
      <c r="AT730" t="s">
        <v>156</v>
      </c>
      <c r="AU730">
        <v>840</v>
      </c>
      <c r="AV730">
        <v>15137.12</v>
      </c>
    </row>
    <row r="731" spans="40:48" x14ac:dyDescent="0.25">
      <c r="AN731">
        <f>YEAR(FH[[#This Row],[Fecha]])</f>
        <v>2020</v>
      </c>
      <c r="AO731">
        <f>MONTH(FH[[#This Row],[Fecha]])</f>
        <v>12</v>
      </c>
      <c r="AP731">
        <f>WEEKNUM(FH[[#This Row],[Fecha]],2)</f>
        <v>49</v>
      </c>
      <c r="AQ731" s="25">
        <v>44166</v>
      </c>
      <c r="AR731" t="s">
        <v>148</v>
      </c>
      <c r="AS731" t="s">
        <v>77</v>
      </c>
      <c r="AT731" t="s">
        <v>156</v>
      </c>
      <c r="AU731">
        <v>1046</v>
      </c>
      <c r="AV731">
        <v>18849.7</v>
      </c>
    </row>
    <row r="732" spans="40:48" x14ac:dyDescent="0.25">
      <c r="AN732">
        <f>YEAR(FH[[#This Row],[Fecha]])</f>
        <v>2018</v>
      </c>
      <c r="AO732">
        <f>MONTH(FH[[#This Row],[Fecha]])</f>
        <v>9</v>
      </c>
      <c r="AP732">
        <f>WEEKNUM(FH[[#This Row],[Fecha]],2)</f>
        <v>35</v>
      </c>
      <c r="AQ732" s="25">
        <v>43344</v>
      </c>
      <c r="AR732" t="s">
        <v>148</v>
      </c>
      <c r="AS732" t="s">
        <v>74</v>
      </c>
      <c r="AT732" t="s">
        <v>156</v>
      </c>
      <c r="AU732">
        <v>1098</v>
      </c>
      <c r="AV732">
        <v>32109.030000000002</v>
      </c>
    </row>
    <row r="733" spans="40:48" x14ac:dyDescent="0.25">
      <c r="AN733">
        <f>YEAR(FH[[#This Row],[Fecha]])</f>
        <v>2018</v>
      </c>
      <c r="AO733">
        <f>MONTH(FH[[#This Row],[Fecha]])</f>
        <v>10</v>
      </c>
      <c r="AP733">
        <f>WEEKNUM(FH[[#This Row],[Fecha]],2)</f>
        <v>40</v>
      </c>
      <c r="AQ733" s="25">
        <v>43374</v>
      </c>
      <c r="AR733" t="s">
        <v>148</v>
      </c>
      <c r="AS733" t="s">
        <v>74</v>
      </c>
      <c r="AT733" t="s">
        <v>156</v>
      </c>
      <c r="AU733">
        <v>1348</v>
      </c>
      <c r="AV733">
        <v>39906.17</v>
      </c>
    </row>
    <row r="734" spans="40:48" x14ac:dyDescent="0.25">
      <c r="AN734">
        <f>YEAR(FH[[#This Row],[Fecha]])</f>
        <v>2018</v>
      </c>
      <c r="AO734">
        <f>MONTH(FH[[#This Row],[Fecha]])</f>
        <v>11</v>
      </c>
      <c r="AP734">
        <f>WEEKNUM(FH[[#This Row],[Fecha]],2)</f>
        <v>44</v>
      </c>
      <c r="AQ734" s="25">
        <v>43405</v>
      </c>
      <c r="AR734" t="s">
        <v>148</v>
      </c>
      <c r="AS734" t="s">
        <v>74</v>
      </c>
      <c r="AT734" t="s">
        <v>156</v>
      </c>
      <c r="AU734">
        <v>1038</v>
      </c>
      <c r="AV734">
        <v>30916.950000000004</v>
      </c>
    </row>
    <row r="735" spans="40:48" x14ac:dyDescent="0.25">
      <c r="AN735">
        <f>YEAR(FH[[#This Row],[Fecha]])</f>
        <v>2018</v>
      </c>
      <c r="AO735">
        <f>MONTH(FH[[#This Row],[Fecha]])</f>
        <v>12</v>
      </c>
      <c r="AP735">
        <f>WEEKNUM(FH[[#This Row],[Fecha]],2)</f>
        <v>48</v>
      </c>
      <c r="AQ735" s="25">
        <v>43435</v>
      </c>
      <c r="AR735" t="s">
        <v>148</v>
      </c>
      <c r="AS735" t="s">
        <v>74</v>
      </c>
      <c r="AT735" t="s">
        <v>156</v>
      </c>
      <c r="AU735">
        <v>1291</v>
      </c>
      <c r="AV735">
        <v>38469.56</v>
      </c>
    </row>
    <row r="736" spans="40:48" x14ac:dyDescent="0.25">
      <c r="AN736">
        <f>YEAR(FH[[#This Row],[Fecha]])</f>
        <v>2019</v>
      </c>
      <c r="AO736">
        <f>MONTH(FH[[#This Row],[Fecha]])</f>
        <v>1</v>
      </c>
      <c r="AP736">
        <f>WEEKNUM(FH[[#This Row],[Fecha]],2)</f>
        <v>1</v>
      </c>
      <c r="AQ736" s="25">
        <v>43466</v>
      </c>
      <c r="AR736" t="s">
        <v>148</v>
      </c>
      <c r="AS736" t="s">
        <v>74</v>
      </c>
      <c r="AT736" t="s">
        <v>156</v>
      </c>
      <c r="AU736">
        <v>1003</v>
      </c>
      <c r="AV736">
        <v>29889.030000000002</v>
      </c>
    </row>
    <row r="737" spans="40:48" x14ac:dyDescent="0.25">
      <c r="AN737">
        <f>YEAR(FH[[#This Row],[Fecha]])</f>
        <v>2019</v>
      </c>
      <c r="AO737">
        <f>MONTH(FH[[#This Row],[Fecha]])</f>
        <v>2</v>
      </c>
      <c r="AP737">
        <f>WEEKNUM(FH[[#This Row],[Fecha]],2)</f>
        <v>5</v>
      </c>
      <c r="AQ737" s="25">
        <v>43497</v>
      </c>
      <c r="AR737" t="s">
        <v>148</v>
      </c>
      <c r="AS737" t="s">
        <v>74</v>
      </c>
      <c r="AT737" t="s">
        <v>156</v>
      </c>
      <c r="AU737">
        <v>983</v>
      </c>
      <c r="AV737">
        <v>28999.339999999997</v>
      </c>
    </row>
    <row r="738" spans="40:48" x14ac:dyDescent="0.25">
      <c r="AN738">
        <f>YEAR(FH[[#This Row],[Fecha]])</f>
        <v>2019</v>
      </c>
      <c r="AO738">
        <f>MONTH(FH[[#This Row],[Fecha]])</f>
        <v>3</v>
      </c>
      <c r="AP738">
        <f>WEEKNUM(FH[[#This Row],[Fecha]],2)</f>
        <v>9</v>
      </c>
      <c r="AQ738" s="25">
        <v>43525</v>
      </c>
      <c r="AR738" t="s">
        <v>148</v>
      </c>
      <c r="AS738" t="s">
        <v>74</v>
      </c>
      <c r="AT738" t="s">
        <v>156</v>
      </c>
      <c r="AU738">
        <v>946</v>
      </c>
      <c r="AV738">
        <v>27674.3</v>
      </c>
    </row>
    <row r="739" spans="40:48" x14ac:dyDescent="0.25">
      <c r="AN739">
        <f>YEAR(FH[[#This Row],[Fecha]])</f>
        <v>2019</v>
      </c>
      <c r="AO739">
        <f>MONTH(FH[[#This Row],[Fecha]])</f>
        <v>4</v>
      </c>
      <c r="AP739">
        <f>WEEKNUM(FH[[#This Row],[Fecha]],2)</f>
        <v>14</v>
      </c>
      <c r="AQ739" s="25">
        <v>43556</v>
      </c>
      <c r="AR739" t="s">
        <v>148</v>
      </c>
      <c r="AS739" t="s">
        <v>74</v>
      </c>
      <c r="AT739" t="s">
        <v>156</v>
      </c>
      <c r="AU739">
        <v>179</v>
      </c>
      <c r="AV739">
        <v>5231.51</v>
      </c>
    </row>
    <row r="740" spans="40:48" x14ac:dyDescent="0.25">
      <c r="AN740">
        <f>YEAR(FH[[#This Row],[Fecha]])</f>
        <v>2019</v>
      </c>
      <c r="AO740">
        <f>MONTH(FH[[#This Row],[Fecha]])</f>
        <v>5</v>
      </c>
      <c r="AP740">
        <f>WEEKNUM(FH[[#This Row],[Fecha]],2)</f>
        <v>18</v>
      </c>
      <c r="AQ740" s="25">
        <v>43586</v>
      </c>
      <c r="AR740" t="s">
        <v>148</v>
      </c>
      <c r="AS740" t="s">
        <v>74</v>
      </c>
      <c r="AT740" t="s">
        <v>156</v>
      </c>
      <c r="AU740">
        <v>575</v>
      </c>
      <c r="AV740">
        <v>16793.599999999999</v>
      </c>
    </row>
    <row r="741" spans="40:48" x14ac:dyDescent="0.25">
      <c r="AN741">
        <f>YEAR(FH[[#This Row],[Fecha]])</f>
        <v>2019</v>
      </c>
      <c r="AO741">
        <f>MONTH(FH[[#This Row],[Fecha]])</f>
        <v>6</v>
      </c>
      <c r="AP741">
        <f>WEEKNUM(FH[[#This Row],[Fecha]],2)</f>
        <v>22</v>
      </c>
      <c r="AQ741" s="25">
        <v>43617</v>
      </c>
      <c r="AR741" t="s">
        <v>148</v>
      </c>
      <c r="AS741" t="s">
        <v>74</v>
      </c>
      <c r="AT741" t="s">
        <v>156</v>
      </c>
      <c r="AU741">
        <v>829</v>
      </c>
      <c r="AV741">
        <v>24208.58</v>
      </c>
    </row>
    <row r="742" spans="40:48" x14ac:dyDescent="0.25">
      <c r="AN742">
        <f>YEAR(FH[[#This Row],[Fecha]])</f>
        <v>2019</v>
      </c>
      <c r="AO742">
        <f>MONTH(FH[[#This Row],[Fecha]])</f>
        <v>7</v>
      </c>
      <c r="AP742">
        <f>WEEKNUM(FH[[#This Row],[Fecha]],2)</f>
        <v>27</v>
      </c>
      <c r="AQ742" s="25">
        <v>43647</v>
      </c>
      <c r="AR742" t="s">
        <v>148</v>
      </c>
      <c r="AS742" t="s">
        <v>74</v>
      </c>
      <c r="AT742" t="s">
        <v>156</v>
      </c>
      <c r="AU742">
        <v>832</v>
      </c>
      <c r="AV742">
        <v>24311.96</v>
      </c>
    </row>
    <row r="743" spans="40:48" x14ac:dyDescent="0.25">
      <c r="AN743">
        <f>YEAR(FH[[#This Row],[Fecha]])</f>
        <v>2019</v>
      </c>
      <c r="AO743">
        <f>MONTH(FH[[#This Row],[Fecha]])</f>
        <v>8</v>
      </c>
      <c r="AP743">
        <f>WEEKNUM(FH[[#This Row],[Fecha]],2)</f>
        <v>31</v>
      </c>
      <c r="AQ743" s="25">
        <v>43678</v>
      </c>
      <c r="AR743" t="s">
        <v>148</v>
      </c>
      <c r="AS743" t="s">
        <v>74</v>
      </c>
      <c r="AT743" t="s">
        <v>156</v>
      </c>
      <c r="AU743">
        <v>1083</v>
      </c>
      <c r="AV743">
        <v>31634.61</v>
      </c>
    </row>
    <row r="744" spans="40:48" x14ac:dyDescent="0.25">
      <c r="AN744">
        <f>YEAR(FH[[#This Row],[Fecha]])</f>
        <v>2019</v>
      </c>
      <c r="AO744">
        <f>MONTH(FH[[#This Row],[Fecha]])</f>
        <v>9</v>
      </c>
      <c r="AP744">
        <f>WEEKNUM(FH[[#This Row],[Fecha]],2)</f>
        <v>35</v>
      </c>
      <c r="AQ744" s="25">
        <v>43709</v>
      </c>
      <c r="AR744" t="s">
        <v>148</v>
      </c>
      <c r="AS744" t="s">
        <v>74</v>
      </c>
      <c r="AT744" t="s">
        <v>156</v>
      </c>
      <c r="AU744">
        <v>800</v>
      </c>
      <c r="AV744">
        <v>23364.31</v>
      </c>
    </row>
    <row r="745" spans="40:48" x14ac:dyDescent="0.25">
      <c r="AN745">
        <f>YEAR(FH[[#This Row],[Fecha]])</f>
        <v>2019</v>
      </c>
      <c r="AO745">
        <f>MONTH(FH[[#This Row],[Fecha]])</f>
        <v>10</v>
      </c>
      <c r="AP745">
        <f>WEEKNUM(FH[[#This Row],[Fecha]],2)</f>
        <v>40</v>
      </c>
      <c r="AQ745" s="25">
        <v>43739</v>
      </c>
      <c r="AR745" t="s">
        <v>148</v>
      </c>
      <c r="AS745" t="s">
        <v>74</v>
      </c>
      <c r="AT745" t="s">
        <v>156</v>
      </c>
      <c r="AU745">
        <v>997</v>
      </c>
      <c r="AV745">
        <v>23277.65</v>
      </c>
    </row>
    <row r="746" spans="40:48" x14ac:dyDescent="0.25">
      <c r="AN746">
        <f>YEAR(FH[[#This Row],[Fecha]])</f>
        <v>2019</v>
      </c>
      <c r="AO746">
        <f>MONTH(FH[[#This Row],[Fecha]])</f>
        <v>11</v>
      </c>
      <c r="AP746">
        <f>WEEKNUM(FH[[#This Row],[Fecha]],2)</f>
        <v>44</v>
      </c>
      <c r="AQ746" s="25">
        <v>43770</v>
      </c>
      <c r="AR746" t="s">
        <v>148</v>
      </c>
      <c r="AS746" t="s">
        <v>74</v>
      </c>
      <c r="AT746" t="s">
        <v>156</v>
      </c>
      <c r="AU746">
        <v>809</v>
      </c>
      <c r="AV746">
        <v>17204.21</v>
      </c>
    </row>
    <row r="747" spans="40:48" x14ac:dyDescent="0.25">
      <c r="AN747">
        <f>YEAR(FH[[#This Row],[Fecha]])</f>
        <v>2019</v>
      </c>
      <c r="AO747">
        <f>MONTH(FH[[#This Row],[Fecha]])</f>
        <v>12</v>
      </c>
      <c r="AP747">
        <f>WEEKNUM(FH[[#This Row],[Fecha]],2)</f>
        <v>48</v>
      </c>
      <c r="AQ747" s="25">
        <v>43800</v>
      </c>
      <c r="AR747" t="s">
        <v>148</v>
      </c>
      <c r="AS747" t="s">
        <v>74</v>
      </c>
      <c r="AT747" t="s">
        <v>156</v>
      </c>
      <c r="AU747">
        <v>753</v>
      </c>
      <c r="AV747">
        <v>18268.87</v>
      </c>
    </row>
    <row r="748" spans="40:48" x14ac:dyDescent="0.25">
      <c r="AN748">
        <f>YEAR(FH[[#This Row],[Fecha]])</f>
        <v>2020</v>
      </c>
      <c r="AO748">
        <f>MONTH(FH[[#This Row],[Fecha]])</f>
        <v>1</v>
      </c>
      <c r="AP748">
        <f>WEEKNUM(FH[[#This Row],[Fecha]],2)</f>
        <v>1</v>
      </c>
      <c r="AQ748" s="25">
        <v>43831</v>
      </c>
      <c r="AR748" t="s">
        <v>148</v>
      </c>
      <c r="AS748" t="s">
        <v>74</v>
      </c>
      <c r="AT748" t="s">
        <v>156</v>
      </c>
      <c r="AU748">
        <v>852</v>
      </c>
      <c r="AV748">
        <v>23692.560000000001</v>
      </c>
    </row>
    <row r="749" spans="40:48" x14ac:dyDescent="0.25">
      <c r="AN749">
        <f>YEAR(FH[[#This Row],[Fecha]])</f>
        <v>2020</v>
      </c>
      <c r="AO749">
        <f>MONTH(FH[[#This Row],[Fecha]])</f>
        <v>2</v>
      </c>
      <c r="AP749">
        <f>WEEKNUM(FH[[#This Row],[Fecha]],2)</f>
        <v>5</v>
      </c>
      <c r="AQ749" s="25">
        <v>43862</v>
      </c>
      <c r="AR749" t="s">
        <v>148</v>
      </c>
      <c r="AS749" t="s">
        <v>74</v>
      </c>
      <c r="AT749" t="s">
        <v>156</v>
      </c>
      <c r="AU749">
        <v>520</v>
      </c>
      <c r="AV749">
        <v>17353.150000000001</v>
      </c>
    </row>
    <row r="750" spans="40:48" x14ac:dyDescent="0.25">
      <c r="AN750">
        <f>YEAR(FH[[#This Row],[Fecha]])</f>
        <v>2020</v>
      </c>
      <c r="AO750">
        <f>MONTH(FH[[#This Row],[Fecha]])</f>
        <v>3</v>
      </c>
      <c r="AP750">
        <f>WEEKNUM(FH[[#This Row],[Fecha]],2)</f>
        <v>9</v>
      </c>
      <c r="AQ750" s="25">
        <v>43891</v>
      </c>
      <c r="AR750" t="s">
        <v>148</v>
      </c>
      <c r="AS750" t="s">
        <v>74</v>
      </c>
      <c r="AT750" t="s">
        <v>156</v>
      </c>
      <c r="AU750">
        <v>410</v>
      </c>
      <c r="AV750">
        <v>16974.54</v>
      </c>
    </row>
    <row r="751" spans="40:48" x14ac:dyDescent="0.25">
      <c r="AN751">
        <f>YEAR(FH[[#This Row],[Fecha]])</f>
        <v>2020</v>
      </c>
      <c r="AO751">
        <f>MONTH(FH[[#This Row],[Fecha]])</f>
        <v>4</v>
      </c>
      <c r="AP751">
        <f>WEEKNUM(FH[[#This Row],[Fecha]],2)</f>
        <v>14</v>
      </c>
      <c r="AQ751" s="25">
        <v>43922</v>
      </c>
      <c r="AR751" t="s">
        <v>148</v>
      </c>
      <c r="AS751" t="s">
        <v>74</v>
      </c>
      <c r="AT751" t="s">
        <v>156</v>
      </c>
      <c r="AU751">
        <v>970</v>
      </c>
      <c r="AV751">
        <v>23463.589999999997</v>
      </c>
    </row>
    <row r="752" spans="40:48" x14ac:dyDescent="0.25">
      <c r="AN752">
        <f>YEAR(FH[[#This Row],[Fecha]])</f>
        <v>2020</v>
      </c>
      <c r="AO752">
        <f>MONTH(FH[[#This Row],[Fecha]])</f>
        <v>5</v>
      </c>
      <c r="AP752">
        <f>WEEKNUM(FH[[#This Row],[Fecha]],2)</f>
        <v>18</v>
      </c>
      <c r="AQ752" s="25">
        <v>43952</v>
      </c>
      <c r="AR752" t="s">
        <v>148</v>
      </c>
      <c r="AS752" t="s">
        <v>74</v>
      </c>
      <c r="AT752" t="s">
        <v>156</v>
      </c>
      <c r="AU752">
        <v>1149</v>
      </c>
      <c r="AV752">
        <v>20704.979999999996</v>
      </c>
    </row>
    <row r="753" spans="40:48" x14ac:dyDescent="0.25">
      <c r="AN753">
        <f>YEAR(FH[[#This Row],[Fecha]])</f>
        <v>2020</v>
      </c>
      <c r="AO753">
        <f>MONTH(FH[[#This Row],[Fecha]])</f>
        <v>6</v>
      </c>
      <c r="AP753">
        <f>WEEKNUM(FH[[#This Row],[Fecha]],2)</f>
        <v>23</v>
      </c>
      <c r="AQ753" s="25">
        <v>43983</v>
      </c>
      <c r="AR753" t="s">
        <v>148</v>
      </c>
      <c r="AS753" t="s">
        <v>74</v>
      </c>
      <c r="AT753" t="s">
        <v>156</v>
      </c>
      <c r="AU753">
        <v>1354</v>
      </c>
      <c r="AV753">
        <v>24399.08</v>
      </c>
    </row>
    <row r="754" spans="40:48" x14ac:dyDescent="0.25">
      <c r="AN754">
        <f>YEAR(FH[[#This Row],[Fecha]])</f>
        <v>2020</v>
      </c>
      <c r="AO754">
        <f>MONTH(FH[[#This Row],[Fecha]])</f>
        <v>7</v>
      </c>
      <c r="AP754">
        <f>WEEKNUM(FH[[#This Row],[Fecha]],2)</f>
        <v>27</v>
      </c>
      <c r="AQ754" s="25">
        <v>44013</v>
      </c>
      <c r="AR754" t="s">
        <v>148</v>
      </c>
      <c r="AS754" t="s">
        <v>74</v>
      </c>
      <c r="AT754" t="s">
        <v>156</v>
      </c>
      <c r="AU754">
        <v>1093</v>
      </c>
      <c r="AV754">
        <v>19695.86</v>
      </c>
    </row>
    <row r="755" spans="40:48" x14ac:dyDescent="0.25">
      <c r="AN755">
        <f>YEAR(FH[[#This Row],[Fecha]])</f>
        <v>2020</v>
      </c>
      <c r="AO755">
        <f>MONTH(FH[[#This Row],[Fecha]])</f>
        <v>8</v>
      </c>
      <c r="AP755">
        <f>WEEKNUM(FH[[#This Row],[Fecha]],2)</f>
        <v>31</v>
      </c>
      <c r="AQ755" s="25">
        <v>44044</v>
      </c>
      <c r="AR755" t="s">
        <v>148</v>
      </c>
      <c r="AS755" t="s">
        <v>74</v>
      </c>
      <c r="AT755" t="s">
        <v>156</v>
      </c>
      <c r="AU755">
        <v>810</v>
      </c>
      <c r="AV755">
        <v>14596.419999999998</v>
      </c>
    </row>
    <row r="756" spans="40:48" x14ac:dyDescent="0.25">
      <c r="AN756">
        <f>YEAR(FH[[#This Row],[Fecha]])</f>
        <v>2020</v>
      </c>
      <c r="AO756">
        <f>MONTH(FH[[#This Row],[Fecha]])</f>
        <v>9</v>
      </c>
      <c r="AP756">
        <f>WEEKNUM(FH[[#This Row],[Fecha]],2)</f>
        <v>36</v>
      </c>
      <c r="AQ756" s="25">
        <v>44075</v>
      </c>
      <c r="AR756" t="s">
        <v>148</v>
      </c>
      <c r="AS756" t="s">
        <v>74</v>
      </c>
      <c r="AT756" t="s">
        <v>156</v>
      </c>
      <c r="AU756">
        <v>1313</v>
      </c>
      <c r="AV756">
        <v>23660.720000000001</v>
      </c>
    </row>
    <row r="757" spans="40:48" x14ac:dyDescent="0.25">
      <c r="AN757">
        <f>YEAR(FH[[#This Row],[Fecha]])</f>
        <v>2020</v>
      </c>
      <c r="AO757">
        <f>MONTH(FH[[#This Row],[Fecha]])</f>
        <v>10</v>
      </c>
      <c r="AP757">
        <f>WEEKNUM(FH[[#This Row],[Fecha]],2)</f>
        <v>40</v>
      </c>
      <c r="AQ757" s="25">
        <v>44105</v>
      </c>
      <c r="AR757" t="s">
        <v>148</v>
      </c>
      <c r="AS757" t="s">
        <v>74</v>
      </c>
      <c r="AT757" t="s">
        <v>156</v>
      </c>
      <c r="AU757">
        <v>987</v>
      </c>
      <c r="AV757">
        <v>17786.009999999998</v>
      </c>
    </row>
    <row r="758" spans="40:48" x14ac:dyDescent="0.25">
      <c r="AN758">
        <f>YEAR(FH[[#This Row],[Fecha]])</f>
        <v>2020</v>
      </c>
      <c r="AO758">
        <f>MONTH(FH[[#This Row],[Fecha]])</f>
        <v>11</v>
      </c>
      <c r="AP758">
        <f>WEEKNUM(FH[[#This Row],[Fecha]],2)</f>
        <v>44</v>
      </c>
      <c r="AQ758" s="25">
        <v>44136</v>
      </c>
      <c r="AR758" t="s">
        <v>148</v>
      </c>
      <c r="AS758" t="s">
        <v>74</v>
      </c>
      <c r="AT758" t="s">
        <v>156</v>
      </c>
      <c r="AU758">
        <v>948</v>
      </c>
      <c r="AV758">
        <v>17083.34</v>
      </c>
    </row>
    <row r="759" spans="40:48" x14ac:dyDescent="0.25">
      <c r="AN759">
        <f>YEAR(FH[[#This Row],[Fecha]])</f>
        <v>2020</v>
      </c>
      <c r="AO759">
        <f>MONTH(FH[[#This Row],[Fecha]])</f>
        <v>12</v>
      </c>
      <c r="AP759">
        <f>WEEKNUM(FH[[#This Row],[Fecha]],2)</f>
        <v>49</v>
      </c>
      <c r="AQ759" s="25">
        <v>44166</v>
      </c>
      <c r="AR759" t="s">
        <v>148</v>
      </c>
      <c r="AS759" t="s">
        <v>74</v>
      </c>
      <c r="AT759" t="s">
        <v>156</v>
      </c>
      <c r="AU759">
        <v>1234</v>
      </c>
      <c r="AV759">
        <v>22237.59</v>
      </c>
    </row>
    <row r="760" spans="40:48" x14ac:dyDescent="0.25">
      <c r="AN760">
        <f>YEAR(FH[[#This Row],[Fecha]])</f>
        <v>2018</v>
      </c>
      <c r="AO760">
        <f>MONTH(FH[[#This Row],[Fecha]])</f>
        <v>9</v>
      </c>
      <c r="AP760">
        <f>WEEKNUM(FH[[#This Row],[Fecha]],2)</f>
        <v>35</v>
      </c>
      <c r="AQ760" s="25">
        <v>43344</v>
      </c>
      <c r="AR760" t="s">
        <v>148</v>
      </c>
      <c r="AS760" t="s">
        <v>78</v>
      </c>
      <c r="AT760" t="s">
        <v>156</v>
      </c>
      <c r="AU760">
        <v>278</v>
      </c>
      <c r="AV760">
        <v>8129.6399999999994</v>
      </c>
    </row>
    <row r="761" spans="40:48" x14ac:dyDescent="0.25">
      <c r="AN761">
        <f>YEAR(FH[[#This Row],[Fecha]])</f>
        <v>2018</v>
      </c>
      <c r="AO761">
        <f>MONTH(FH[[#This Row],[Fecha]])</f>
        <v>10</v>
      </c>
      <c r="AP761">
        <f>WEEKNUM(FH[[#This Row],[Fecha]],2)</f>
        <v>40</v>
      </c>
      <c r="AQ761" s="25">
        <v>43374</v>
      </c>
      <c r="AR761" t="s">
        <v>148</v>
      </c>
      <c r="AS761" t="s">
        <v>78</v>
      </c>
      <c r="AT761" t="s">
        <v>156</v>
      </c>
      <c r="AU761">
        <v>321</v>
      </c>
      <c r="AV761">
        <v>9502.52</v>
      </c>
    </row>
    <row r="762" spans="40:48" x14ac:dyDescent="0.25">
      <c r="AN762">
        <f>YEAR(FH[[#This Row],[Fecha]])</f>
        <v>2018</v>
      </c>
      <c r="AO762">
        <f>MONTH(FH[[#This Row],[Fecha]])</f>
        <v>11</v>
      </c>
      <c r="AP762">
        <f>WEEKNUM(FH[[#This Row],[Fecha]],2)</f>
        <v>44</v>
      </c>
      <c r="AQ762" s="25">
        <v>43405</v>
      </c>
      <c r="AR762" t="s">
        <v>148</v>
      </c>
      <c r="AS762" t="s">
        <v>78</v>
      </c>
      <c r="AT762" t="s">
        <v>156</v>
      </c>
      <c r="AU762">
        <v>243</v>
      </c>
      <c r="AV762">
        <v>7237.79</v>
      </c>
    </row>
    <row r="763" spans="40:48" x14ac:dyDescent="0.25">
      <c r="AN763">
        <f>YEAR(FH[[#This Row],[Fecha]])</f>
        <v>2018</v>
      </c>
      <c r="AO763">
        <f>MONTH(FH[[#This Row],[Fecha]])</f>
        <v>12</v>
      </c>
      <c r="AP763">
        <f>WEEKNUM(FH[[#This Row],[Fecha]],2)</f>
        <v>48</v>
      </c>
      <c r="AQ763" s="25">
        <v>43435</v>
      </c>
      <c r="AR763" t="s">
        <v>148</v>
      </c>
      <c r="AS763" t="s">
        <v>78</v>
      </c>
      <c r="AT763" t="s">
        <v>156</v>
      </c>
      <c r="AU763">
        <v>364</v>
      </c>
      <c r="AV763">
        <v>10846.539999999999</v>
      </c>
    </row>
    <row r="764" spans="40:48" x14ac:dyDescent="0.25">
      <c r="AN764">
        <f>YEAR(FH[[#This Row],[Fecha]])</f>
        <v>2019</v>
      </c>
      <c r="AO764">
        <f>MONTH(FH[[#This Row],[Fecha]])</f>
        <v>1</v>
      </c>
      <c r="AP764">
        <f>WEEKNUM(FH[[#This Row],[Fecha]],2)</f>
        <v>1</v>
      </c>
      <c r="AQ764" s="25">
        <v>43466</v>
      </c>
      <c r="AR764" t="s">
        <v>148</v>
      </c>
      <c r="AS764" t="s">
        <v>78</v>
      </c>
      <c r="AT764" t="s">
        <v>156</v>
      </c>
      <c r="AU764">
        <v>288</v>
      </c>
      <c r="AV764">
        <v>8582.27</v>
      </c>
    </row>
    <row r="765" spans="40:48" x14ac:dyDescent="0.25">
      <c r="AN765">
        <f>YEAR(FH[[#This Row],[Fecha]])</f>
        <v>2019</v>
      </c>
      <c r="AO765">
        <f>MONTH(FH[[#This Row],[Fecha]])</f>
        <v>2</v>
      </c>
      <c r="AP765">
        <f>WEEKNUM(FH[[#This Row],[Fecha]],2)</f>
        <v>5</v>
      </c>
      <c r="AQ765" s="25">
        <v>43497</v>
      </c>
      <c r="AR765" t="s">
        <v>148</v>
      </c>
      <c r="AS765" t="s">
        <v>78</v>
      </c>
      <c r="AT765" t="s">
        <v>156</v>
      </c>
      <c r="AU765">
        <v>118</v>
      </c>
      <c r="AV765">
        <v>3491.99</v>
      </c>
    </row>
    <row r="766" spans="40:48" x14ac:dyDescent="0.25">
      <c r="AN766">
        <f>YEAR(FH[[#This Row],[Fecha]])</f>
        <v>2019</v>
      </c>
      <c r="AO766">
        <f>MONTH(FH[[#This Row],[Fecha]])</f>
        <v>4</v>
      </c>
      <c r="AP766">
        <f>WEEKNUM(FH[[#This Row],[Fecha]],2)</f>
        <v>14</v>
      </c>
      <c r="AQ766" s="25">
        <v>43556</v>
      </c>
      <c r="AR766" t="s">
        <v>148</v>
      </c>
      <c r="AS766" t="s">
        <v>78</v>
      </c>
      <c r="AT766" t="s">
        <v>156</v>
      </c>
      <c r="AU766">
        <v>285</v>
      </c>
      <c r="AV766">
        <v>8327.23</v>
      </c>
    </row>
    <row r="767" spans="40:48" x14ac:dyDescent="0.25">
      <c r="AN767">
        <f>YEAR(FH[[#This Row],[Fecha]])</f>
        <v>2019</v>
      </c>
      <c r="AO767">
        <f>MONTH(FH[[#This Row],[Fecha]])</f>
        <v>5</v>
      </c>
      <c r="AP767">
        <f>WEEKNUM(FH[[#This Row],[Fecha]],2)</f>
        <v>18</v>
      </c>
      <c r="AQ767" s="25">
        <v>43586</v>
      </c>
      <c r="AR767" t="s">
        <v>148</v>
      </c>
      <c r="AS767" t="s">
        <v>78</v>
      </c>
      <c r="AT767" t="s">
        <v>156</v>
      </c>
      <c r="AU767">
        <v>361</v>
      </c>
      <c r="AV767">
        <v>10543.460000000001</v>
      </c>
    </row>
    <row r="768" spans="40:48" x14ac:dyDescent="0.25">
      <c r="AN768">
        <f>YEAR(FH[[#This Row],[Fecha]])</f>
        <v>2019</v>
      </c>
      <c r="AO768">
        <f>MONTH(FH[[#This Row],[Fecha]])</f>
        <v>6</v>
      </c>
      <c r="AP768">
        <f>WEEKNUM(FH[[#This Row],[Fecha]],2)</f>
        <v>22</v>
      </c>
      <c r="AQ768" s="25">
        <v>43617</v>
      </c>
      <c r="AR768" t="s">
        <v>148</v>
      </c>
      <c r="AS768" t="s">
        <v>78</v>
      </c>
      <c r="AT768" t="s">
        <v>156</v>
      </c>
      <c r="AU768">
        <v>371</v>
      </c>
      <c r="AV768">
        <v>10834</v>
      </c>
    </row>
    <row r="769" spans="40:48" x14ac:dyDescent="0.25">
      <c r="AN769">
        <f>YEAR(FH[[#This Row],[Fecha]])</f>
        <v>2019</v>
      </c>
      <c r="AO769">
        <f>MONTH(FH[[#This Row],[Fecha]])</f>
        <v>7</v>
      </c>
      <c r="AP769">
        <f>WEEKNUM(FH[[#This Row],[Fecha]],2)</f>
        <v>27</v>
      </c>
      <c r="AQ769" s="25">
        <v>43647</v>
      </c>
      <c r="AR769" t="s">
        <v>148</v>
      </c>
      <c r="AS769" t="s">
        <v>78</v>
      </c>
      <c r="AT769" t="s">
        <v>156</v>
      </c>
      <c r="AU769">
        <v>371</v>
      </c>
      <c r="AV769">
        <v>10841.02</v>
      </c>
    </row>
    <row r="770" spans="40:48" x14ac:dyDescent="0.25">
      <c r="AN770">
        <f>YEAR(FH[[#This Row],[Fecha]])</f>
        <v>2019</v>
      </c>
      <c r="AO770">
        <f>MONTH(FH[[#This Row],[Fecha]])</f>
        <v>8</v>
      </c>
      <c r="AP770">
        <f>WEEKNUM(FH[[#This Row],[Fecha]],2)</f>
        <v>31</v>
      </c>
      <c r="AQ770" s="25">
        <v>43678</v>
      </c>
      <c r="AR770" t="s">
        <v>148</v>
      </c>
      <c r="AS770" t="s">
        <v>78</v>
      </c>
      <c r="AT770" t="s">
        <v>156</v>
      </c>
      <c r="AU770">
        <v>464</v>
      </c>
      <c r="AV770">
        <v>13553.44</v>
      </c>
    </row>
    <row r="771" spans="40:48" x14ac:dyDescent="0.25">
      <c r="AN771">
        <f>YEAR(FH[[#This Row],[Fecha]])</f>
        <v>2019</v>
      </c>
      <c r="AO771">
        <f>MONTH(FH[[#This Row],[Fecha]])</f>
        <v>9</v>
      </c>
      <c r="AP771">
        <f>WEEKNUM(FH[[#This Row],[Fecha]],2)</f>
        <v>35</v>
      </c>
      <c r="AQ771" s="25">
        <v>43709</v>
      </c>
      <c r="AR771" t="s">
        <v>148</v>
      </c>
      <c r="AS771" t="s">
        <v>78</v>
      </c>
      <c r="AT771" t="s">
        <v>156</v>
      </c>
      <c r="AU771">
        <v>360</v>
      </c>
      <c r="AV771">
        <v>10513.93</v>
      </c>
    </row>
    <row r="772" spans="40:48" x14ac:dyDescent="0.25">
      <c r="AN772">
        <f>YEAR(FH[[#This Row],[Fecha]])</f>
        <v>2019</v>
      </c>
      <c r="AO772">
        <f>MONTH(FH[[#This Row],[Fecha]])</f>
        <v>10</v>
      </c>
      <c r="AP772">
        <f>WEEKNUM(FH[[#This Row],[Fecha]],2)</f>
        <v>40</v>
      </c>
      <c r="AQ772" s="25">
        <v>43739</v>
      </c>
      <c r="AR772" t="s">
        <v>148</v>
      </c>
      <c r="AS772" t="s">
        <v>78</v>
      </c>
      <c r="AT772" t="s">
        <v>156</v>
      </c>
      <c r="AU772">
        <v>449</v>
      </c>
      <c r="AV772">
        <v>10543.55</v>
      </c>
    </row>
    <row r="773" spans="40:48" x14ac:dyDescent="0.25">
      <c r="AN773">
        <f>YEAR(FH[[#This Row],[Fecha]])</f>
        <v>2019</v>
      </c>
      <c r="AO773">
        <f>MONTH(FH[[#This Row],[Fecha]])</f>
        <v>11</v>
      </c>
      <c r="AP773">
        <f>WEEKNUM(FH[[#This Row],[Fecha]],2)</f>
        <v>44</v>
      </c>
      <c r="AQ773" s="25">
        <v>43770</v>
      </c>
      <c r="AR773" t="s">
        <v>148</v>
      </c>
      <c r="AS773" t="s">
        <v>78</v>
      </c>
      <c r="AT773" t="s">
        <v>156</v>
      </c>
      <c r="AU773">
        <v>340</v>
      </c>
      <c r="AV773">
        <v>7230.4500000000007</v>
      </c>
    </row>
    <row r="774" spans="40:48" x14ac:dyDescent="0.25">
      <c r="AN774">
        <f>YEAR(FH[[#This Row],[Fecha]])</f>
        <v>2019</v>
      </c>
      <c r="AO774">
        <f>MONTH(FH[[#This Row],[Fecha]])</f>
        <v>12</v>
      </c>
      <c r="AP774">
        <f>WEEKNUM(FH[[#This Row],[Fecha]],2)</f>
        <v>48</v>
      </c>
      <c r="AQ774" s="25">
        <v>43800</v>
      </c>
      <c r="AR774" t="s">
        <v>148</v>
      </c>
      <c r="AS774" t="s">
        <v>78</v>
      </c>
      <c r="AT774" t="s">
        <v>156</v>
      </c>
      <c r="AU774">
        <v>253</v>
      </c>
      <c r="AV774">
        <v>6199.84</v>
      </c>
    </row>
    <row r="775" spans="40:48" x14ac:dyDescent="0.25">
      <c r="AN775">
        <f>YEAR(FH[[#This Row],[Fecha]])</f>
        <v>2020</v>
      </c>
      <c r="AO775">
        <f>MONTH(FH[[#This Row],[Fecha]])</f>
        <v>1</v>
      </c>
      <c r="AP775">
        <f>WEEKNUM(FH[[#This Row],[Fecha]],2)</f>
        <v>1</v>
      </c>
      <c r="AQ775" s="25">
        <v>43831</v>
      </c>
      <c r="AR775" t="s">
        <v>148</v>
      </c>
      <c r="AS775" t="s">
        <v>78</v>
      </c>
      <c r="AT775" t="s">
        <v>156</v>
      </c>
      <c r="AU775">
        <v>291</v>
      </c>
      <c r="AV775">
        <v>8137.05</v>
      </c>
    </row>
    <row r="776" spans="40:48" x14ac:dyDescent="0.25">
      <c r="AN776">
        <f>YEAR(FH[[#This Row],[Fecha]])</f>
        <v>2020</v>
      </c>
      <c r="AO776">
        <f>MONTH(FH[[#This Row],[Fecha]])</f>
        <v>2</v>
      </c>
      <c r="AP776">
        <f>WEEKNUM(FH[[#This Row],[Fecha]],2)</f>
        <v>5</v>
      </c>
      <c r="AQ776" s="25">
        <v>43862</v>
      </c>
      <c r="AR776" t="s">
        <v>148</v>
      </c>
      <c r="AS776" t="s">
        <v>78</v>
      </c>
      <c r="AT776" t="s">
        <v>156</v>
      </c>
      <c r="AU776">
        <v>308</v>
      </c>
      <c r="AV776">
        <v>10180.130000000001</v>
      </c>
    </row>
    <row r="777" spans="40:48" x14ac:dyDescent="0.25">
      <c r="AN777">
        <f>YEAR(FH[[#This Row],[Fecha]])</f>
        <v>2020</v>
      </c>
      <c r="AO777">
        <f>MONTH(FH[[#This Row],[Fecha]])</f>
        <v>3</v>
      </c>
      <c r="AP777">
        <f>WEEKNUM(FH[[#This Row],[Fecha]],2)</f>
        <v>9</v>
      </c>
      <c r="AQ777" s="25">
        <v>43891</v>
      </c>
      <c r="AR777" t="s">
        <v>148</v>
      </c>
      <c r="AS777" t="s">
        <v>78</v>
      </c>
      <c r="AT777" t="s">
        <v>156</v>
      </c>
      <c r="AU777">
        <v>380</v>
      </c>
      <c r="AV777">
        <v>17365.57</v>
      </c>
    </row>
    <row r="778" spans="40:48" x14ac:dyDescent="0.25">
      <c r="AN778">
        <f>YEAR(FH[[#This Row],[Fecha]])</f>
        <v>2020</v>
      </c>
      <c r="AO778">
        <f>MONTH(FH[[#This Row],[Fecha]])</f>
        <v>4</v>
      </c>
      <c r="AP778">
        <f>WEEKNUM(FH[[#This Row],[Fecha]],2)</f>
        <v>14</v>
      </c>
      <c r="AQ778" s="25">
        <v>43922</v>
      </c>
      <c r="AR778" t="s">
        <v>148</v>
      </c>
      <c r="AS778" t="s">
        <v>78</v>
      </c>
      <c r="AT778" t="s">
        <v>156</v>
      </c>
      <c r="AU778">
        <v>288</v>
      </c>
      <c r="AV778">
        <v>7573.8899999999994</v>
      </c>
    </row>
    <row r="779" spans="40:48" x14ac:dyDescent="0.25">
      <c r="AN779">
        <f>YEAR(FH[[#This Row],[Fecha]])</f>
        <v>2020</v>
      </c>
      <c r="AO779">
        <f>MONTH(FH[[#This Row],[Fecha]])</f>
        <v>5</v>
      </c>
      <c r="AP779">
        <f>WEEKNUM(FH[[#This Row],[Fecha]],2)</f>
        <v>18</v>
      </c>
      <c r="AQ779" s="25">
        <v>43952</v>
      </c>
      <c r="AR779" t="s">
        <v>148</v>
      </c>
      <c r="AS779" t="s">
        <v>78</v>
      </c>
      <c r="AT779" t="s">
        <v>156</v>
      </c>
      <c r="AU779">
        <v>302</v>
      </c>
      <c r="AV779">
        <v>5442.04</v>
      </c>
    </row>
    <row r="780" spans="40:48" x14ac:dyDescent="0.25">
      <c r="AN780">
        <f>YEAR(FH[[#This Row],[Fecha]])</f>
        <v>2020</v>
      </c>
      <c r="AO780">
        <f>MONTH(FH[[#This Row],[Fecha]])</f>
        <v>6</v>
      </c>
      <c r="AP780">
        <f>WEEKNUM(FH[[#This Row],[Fecha]],2)</f>
        <v>23</v>
      </c>
      <c r="AQ780" s="25">
        <v>43983</v>
      </c>
      <c r="AR780" t="s">
        <v>148</v>
      </c>
      <c r="AS780" t="s">
        <v>78</v>
      </c>
      <c r="AT780" t="s">
        <v>156</v>
      </c>
      <c r="AU780">
        <v>340</v>
      </c>
      <c r="AV780">
        <v>6126.7999999999993</v>
      </c>
    </row>
    <row r="781" spans="40:48" x14ac:dyDescent="0.25">
      <c r="AN781">
        <f>YEAR(FH[[#This Row],[Fecha]])</f>
        <v>2020</v>
      </c>
      <c r="AO781">
        <f>MONTH(FH[[#This Row],[Fecha]])</f>
        <v>7</v>
      </c>
      <c r="AP781">
        <f>WEEKNUM(FH[[#This Row],[Fecha]],2)</f>
        <v>27</v>
      </c>
      <c r="AQ781" s="25">
        <v>44013</v>
      </c>
      <c r="AR781" t="s">
        <v>148</v>
      </c>
      <c r="AS781" t="s">
        <v>78</v>
      </c>
      <c r="AT781" t="s">
        <v>156</v>
      </c>
      <c r="AU781">
        <v>196</v>
      </c>
      <c r="AV781">
        <v>3531.92</v>
      </c>
    </row>
    <row r="782" spans="40:48" x14ac:dyDescent="0.25">
      <c r="AN782">
        <f>YEAR(FH[[#This Row],[Fecha]])</f>
        <v>2020</v>
      </c>
      <c r="AO782">
        <f>MONTH(FH[[#This Row],[Fecha]])</f>
        <v>8</v>
      </c>
      <c r="AP782">
        <f>WEEKNUM(FH[[#This Row],[Fecha]],2)</f>
        <v>31</v>
      </c>
      <c r="AQ782" s="25">
        <v>44044</v>
      </c>
      <c r="AR782" t="s">
        <v>148</v>
      </c>
      <c r="AS782" t="s">
        <v>78</v>
      </c>
      <c r="AT782" t="s">
        <v>156</v>
      </c>
      <c r="AU782">
        <v>125</v>
      </c>
      <c r="AV782">
        <v>2252.5300000000002</v>
      </c>
    </row>
    <row r="783" spans="40:48" x14ac:dyDescent="0.25">
      <c r="AN783">
        <f>YEAR(FH[[#This Row],[Fecha]])</f>
        <v>2020</v>
      </c>
      <c r="AO783">
        <f>MONTH(FH[[#This Row],[Fecha]])</f>
        <v>9</v>
      </c>
      <c r="AP783">
        <f>WEEKNUM(FH[[#This Row],[Fecha]],2)</f>
        <v>36</v>
      </c>
      <c r="AQ783" s="25">
        <v>44075</v>
      </c>
      <c r="AR783" t="s">
        <v>148</v>
      </c>
      <c r="AS783" t="s">
        <v>78</v>
      </c>
      <c r="AT783" t="s">
        <v>156</v>
      </c>
      <c r="AU783">
        <v>273</v>
      </c>
      <c r="AV783">
        <v>4919.5599999999995</v>
      </c>
    </row>
    <row r="784" spans="40:48" x14ac:dyDescent="0.25">
      <c r="AN784">
        <f>YEAR(FH[[#This Row],[Fecha]])</f>
        <v>2020</v>
      </c>
      <c r="AO784">
        <f>MONTH(FH[[#This Row],[Fecha]])</f>
        <v>10</v>
      </c>
      <c r="AP784">
        <f>WEEKNUM(FH[[#This Row],[Fecha]],2)</f>
        <v>40</v>
      </c>
      <c r="AQ784" s="25">
        <v>44105</v>
      </c>
      <c r="AR784" t="s">
        <v>148</v>
      </c>
      <c r="AS784" t="s">
        <v>78</v>
      </c>
      <c r="AT784" t="s">
        <v>156</v>
      </c>
      <c r="AU784">
        <v>211</v>
      </c>
      <c r="AV784">
        <v>3802.29</v>
      </c>
    </row>
    <row r="785" spans="40:48" x14ac:dyDescent="0.25">
      <c r="AN785">
        <f>YEAR(FH[[#This Row],[Fecha]])</f>
        <v>2019</v>
      </c>
      <c r="AO785">
        <f>MONTH(FH[[#This Row],[Fecha]])</f>
        <v>1</v>
      </c>
      <c r="AP785">
        <f>WEEKNUM(FH[[#This Row],[Fecha]],2)</f>
        <v>1</v>
      </c>
      <c r="AQ785" s="25">
        <v>43466</v>
      </c>
      <c r="AR785" t="s">
        <v>149</v>
      </c>
      <c r="AS785" t="s">
        <v>74</v>
      </c>
      <c r="AT785" t="s">
        <v>128</v>
      </c>
      <c r="AU785">
        <v>20</v>
      </c>
      <c r="AV785">
        <v>107599.95</v>
      </c>
    </row>
    <row r="786" spans="40:48" x14ac:dyDescent="0.25">
      <c r="AN786">
        <f>YEAR(FH[[#This Row],[Fecha]])</f>
        <v>2019</v>
      </c>
      <c r="AO786">
        <f>MONTH(FH[[#This Row],[Fecha]])</f>
        <v>2</v>
      </c>
      <c r="AP786">
        <f>WEEKNUM(FH[[#This Row],[Fecha]],2)</f>
        <v>5</v>
      </c>
      <c r="AQ786" s="25">
        <v>43497</v>
      </c>
      <c r="AR786" t="s">
        <v>149</v>
      </c>
      <c r="AS786" t="s">
        <v>74</v>
      </c>
      <c r="AT786" t="s">
        <v>128</v>
      </c>
      <c r="AU786">
        <v>44</v>
      </c>
      <c r="AV786">
        <v>209880.39</v>
      </c>
    </row>
    <row r="787" spans="40:48" x14ac:dyDescent="0.25">
      <c r="AN787">
        <f>YEAR(FH[[#This Row],[Fecha]])</f>
        <v>2019</v>
      </c>
      <c r="AO787">
        <f>MONTH(FH[[#This Row],[Fecha]])</f>
        <v>3</v>
      </c>
      <c r="AP787">
        <f>WEEKNUM(FH[[#This Row],[Fecha]],2)</f>
        <v>9</v>
      </c>
      <c r="AQ787" s="25">
        <v>43525</v>
      </c>
      <c r="AR787" t="s">
        <v>149</v>
      </c>
      <c r="AS787" t="s">
        <v>74</v>
      </c>
      <c r="AT787" t="s">
        <v>128</v>
      </c>
      <c r="AU787">
        <v>22</v>
      </c>
      <c r="AV787">
        <v>91405.260000000009</v>
      </c>
    </row>
    <row r="788" spans="40:48" x14ac:dyDescent="0.25">
      <c r="AN788">
        <f>YEAR(FH[[#This Row],[Fecha]])</f>
        <v>2020</v>
      </c>
      <c r="AO788">
        <f>MONTH(FH[[#This Row],[Fecha]])</f>
        <v>7</v>
      </c>
      <c r="AP788">
        <f>WEEKNUM(FH[[#This Row],[Fecha]],2)</f>
        <v>27</v>
      </c>
      <c r="AQ788" s="25">
        <v>44013</v>
      </c>
      <c r="AR788" t="s">
        <v>149</v>
      </c>
      <c r="AS788" t="s">
        <v>74</v>
      </c>
      <c r="AT788" t="s">
        <v>128</v>
      </c>
      <c r="AU788">
        <v>39</v>
      </c>
      <c r="AV788">
        <v>245294.22</v>
      </c>
    </row>
    <row r="789" spans="40:48" x14ac:dyDescent="0.25">
      <c r="AN789">
        <f>YEAR(FH[[#This Row],[Fecha]])</f>
        <v>2020</v>
      </c>
      <c r="AO789">
        <f>MONTH(FH[[#This Row],[Fecha]])</f>
        <v>8</v>
      </c>
      <c r="AP789">
        <f>WEEKNUM(FH[[#This Row],[Fecha]],2)</f>
        <v>31</v>
      </c>
      <c r="AQ789" s="25">
        <v>44044</v>
      </c>
      <c r="AR789" t="s">
        <v>149</v>
      </c>
      <c r="AS789" t="s">
        <v>74</v>
      </c>
      <c r="AT789" t="s">
        <v>128</v>
      </c>
      <c r="AU789">
        <v>27</v>
      </c>
      <c r="AV789">
        <v>162999.5</v>
      </c>
    </row>
    <row r="790" spans="40:48" x14ac:dyDescent="0.25">
      <c r="AN790">
        <f>YEAR(FH[[#This Row],[Fecha]])</f>
        <v>2020</v>
      </c>
      <c r="AO790">
        <f>MONTH(FH[[#This Row],[Fecha]])</f>
        <v>6</v>
      </c>
      <c r="AP790">
        <f>WEEKNUM(FH[[#This Row],[Fecha]],2)</f>
        <v>23</v>
      </c>
      <c r="AQ790" s="25">
        <v>43983</v>
      </c>
      <c r="AR790" t="s">
        <v>150</v>
      </c>
      <c r="AS790" t="s">
        <v>75</v>
      </c>
      <c r="AT790" t="s">
        <v>128</v>
      </c>
      <c r="AU790">
        <v>27</v>
      </c>
      <c r="AV790">
        <v>156865.90999999997</v>
      </c>
    </row>
    <row r="791" spans="40:48" x14ac:dyDescent="0.25">
      <c r="AN791">
        <f>YEAR(FH[[#This Row],[Fecha]])</f>
        <v>2020</v>
      </c>
      <c r="AO791">
        <f>MONTH(FH[[#This Row],[Fecha]])</f>
        <v>7</v>
      </c>
      <c r="AP791">
        <f>WEEKNUM(FH[[#This Row],[Fecha]],2)</f>
        <v>27</v>
      </c>
      <c r="AQ791" s="25">
        <v>44013</v>
      </c>
      <c r="AR791" t="s">
        <v>150</v>
      </c>
      <c r="AS791" t="s">
        <v>75</v>
      </c>
      <c r="AT791" t="s">
        <v>128</v>
      </c>
      <c r="AU791">
        <v>30</v>
      </c>
      <c r="AV791">
        <v>172528.37</v>
      </c>
    </row>
    <row r="792" spans="40:48" x14ac:dyDescent="0.25">
      <c r="AN792">
        <f>YEAR(FH[[#This Row],[Fecha]])</f>
        <v>2020</v>
      </c>
      <c r="AO792">
        <f>MONTH(FH[[#This Row],[Fecha]])</f>
        <v>8</v>
      </c>
      <c r="AP792">
        <f>WEEKNUM(FH[[#This Row],[Fecha]],2)</f>
        <v>31</v>
      </c>
      <c r="AQ792" s="25">
        <v>44044</v>
      </c>
      <c r="AR792" t="s">
        <v>150</v>
      </c>
      <c r="AS792" t="s">
        <v>75</v>
      </c>
      <c r="AT792" t="s">
        <v>128</v>
      </c>
      <c r="AU792">
        <v>36</v>
      </c>
      <c r="AV792">
        <v>205844.74</v>
      </c>
    </row>
    <row r="793" spans="40:48" x14ac:dyDescent="0.25">
      <c r="AN793">
        <f>YEAR(FH[[#This Row],[Fecha]])</f>
        <v>2020</v>
      </c>
      <c r="AO793">
        <f>MONTH(FH[[#This Row],[Fecha]])</f>
        <v>9</v>
      </c>
      <c r="AP793">
        <f>WEEKNUM(FH[[#This Row],[Fecha]],2)</f>
        <v>36</v>
      </c>
      <c r="AQ793" s="25">
        <v>44075</v>
      </c>
      <c r="AR793" t="s">
        <v>150</v>
      </c>
      <c r="AS793" t="s">
        <v>75</v>
      </c>
      <c r="AT793" t="s">
        <v>128</v>
      </c>
      <c r="AU793">
        <v>39</v>
      </c>
      <c r="AV793">
        <v>221368.6</v>
      </c>
    </row>
    <row r="794" spans="40:48" x14ac:dyDescent="0.25">
      <c r="AN794">
        <f>YEAR(FH[[#This Row],[Fecha]])</f>
        <v>2020</v>
      </c>
      <c r="AO794">
        <f>MONTH(FH[[#This Row],[Fecha]])</f>
        <v>6</v>
      </c>
      <c r="AP794">
        <f>WEEKNUM(FH[[#This Row],[Fecha]],2)</f>
        <v>23</v>
      </c>
      <c r="AQ794" s="25">
        <v>43983</v>
      </c>
      <c r="AR794" t="s">
        <v>150</v>
      </c>
      <c r="AS794" t="s">
        <v>76</v>
      </c>
      <c r="AT794" t="s">
        <v>128</v>
      </c>
      <c r="AU794">
        <v>24</v>
      </c>
      <c r="AV794">
        <v>3503609.44</v>
      </c>
    </row>
    <row r="795" spans="40:48" x14ac:dyDescent="0.25">
      <c r="AN795">
        <f>YEAR(FH[[#This Row],[Fecha]])</f>
        <v>2019</v>
      </c>
      <c r="AO795">
        <f>MONTH(FH[[#This Row],[Fecha]])</f>
        <v>3</v>
      </c>
      <c r="AP795">
        <f>WEEKNUM(FH[[#This Row],[Fecha]],2)</f>
        <v>9</v>
      </c>
      <c r="AQ795" s="25">
        <v>43525</v>
      </c>
      <c r="AR795" t="s">
        <v>150</v>
      </c>
      <c r="AS795" t="s">
        <v>74</v>
      </c>
      <c r="AT795" t="s">
        <v>128</v>
      </c>
      <c r="AU795">
        <v>9</v>
      </c>
      <c r="AV795">
        <v>42918.86</v>
      </c>
    </row>
    <row r="796" spans="40:48" x14ac:dyDescent="0.25">
      <c r="AN796">
        <f>YEAR(FH[[#This Row],[Fecha]])</f>
        <v>2019</v>
      </c>
      <c r="AO796">
        <f>MONTH(FH[[#This Row],[Fecha]])</f>
        <v>4</v>
      </c>
      <c r="AP796">
        <f>WEEKNUM(FH[[#This Row],[Fecha]],2)</f>
        <v>14</v>
      </c>
      <c r="AQ796" s="25">
        <v>43556</v>
      </c>
      <c r="AR796" t="s">
        <v>150</v>
      </c>
      <c r="AS796" t="s">
        <v>74</v>
      </c>
      <c r="AT796" t="s">
        <v>128</v>
      </c>
      <c r="AU796">
        <v>3</v>
      </c>
      <c r="AV796">
        <v>14523.89</v>
      </c>
    </row>
    <row r="797" spans="40:48" x14ac:dyDescent="0.25">
      <c r="AN797">
        <f>YEAR(FH[[#This Row],[Fecha]])</f>
        <v>2019</v>
      </c>
      <c r="AO797">
        <f>MONTH(FH[[#This Row],[Fecha]])</f>
        <v>8</v>
      </c>
      <c r="AP797">
        <f>WEEKNUM(FH[[#This Row],[Fecha]],2)</f>
        <v>31</v>
      </c>
      <c r="AQ797" s="25">
        <v>43678</v>
      </c>
      <c r="AR797" t="s">
        <v>150</v>
      </c>
      <c r="AS797" t="s">
        <v>74</v>
      </c>
      <c r="AT797" t="s">
        <v>128</v>
      </c>
      <c r="AU797">
        <v>9</v>
      </c>
      <c r="AV797">
        <v>46593.36</v>
      </c>
    </row>
    <row r="798" spans="40:48" x14ac:dyDescent="0.25">
      <c r="AN798">
        <f>YEAR(FH[[#This Row],[Fecha]])</f>
        <v>2019</v>
      </c>
      <c r="AO798">
        <f>MONTH(FH[[#This Row],[Fecha]])</f>
        <v>10</v>
      </c>
      <c r="AP798">
        <f>WEEKNUM(FH[[#This Row],[Fecha]],2)</f>
        <v>40</v>
      </c>
      <c r="AQ798" s="25">
        <v>43739</v>
      </c>
      <c r="AR798" t="s">
        <v>150</v>
      </c>
      <c r="AS798" t="s">
        <v>74</v>
      </c>
      <c r="AT798" t="s">
        <v>128</v>
      </c>
      <c r="AU798">
        <v>39</v>
      </c>
      <c r="AV798">
        <v>200680.94</v>
      </c>
    </row>
    <row r="799" spans="40:48" x14ac:dyDescent="0.25">
      <c r="AN799">
        <f>YEAR(FH[[#This Row],[Fecha]])</f>
        <v>2020</v>
      </c>
      <c r="AO799">
        <f>MONTH(FH[[#This Row],[Fecha]])</f>
        <v>4</v>
      </c>
      <c r="AP799">
        <f>WEEKNUM(FH[[#This Row],[Fecha]],2)</f>
        <v>14</v>
      </c>
      <c r="AQ799" s="25">
        <v>43922</v>
      </c>
      <c r="AR799" t="s">
        <v>151</v>
      </c>
      <c r="AS799" t="s">
        <v>73</v>
      </c>
      <c r="AT799" t="s">
        <v>128</v>
      </c>
      <c r="AU799">
        <v>9</v>
      </c>
      <c r="AV799">
        <v>51812.59</v>
      </c>
    </row>
    <row r="800" spans="40:48" x14ac:dyDescent="0.25">
      <c r="AN800">
        <f>YEAR(FH[[#This Row],[Fecha]])</f>
        <v>2020</v>
      </c>
      <c r="AO800">
        <f>MONTH(FH[[#This Row],[Fecha]])</f>
        <v>2</v>
      </c>
      <c r="AP800">
        <f>WEEKNUM(FH[[#This Row],[Fecha]],2)</f>
        <v>5</v>
      </c>
      <c r="AQ800" s="25">
        <v>43862</v>
      </c>
      <c r="AR800" t="s">
        <v>151</v>
      </c>
      <c r="AS800" t="s">
        <v>75</v>
      </c>
      <c r="AT800" t="s">
        <v>128</v>
      </c>
      <c r="AU800">
        <v>12</v>
      </c>
      <c r="AV800">
        <v>50409.72</v>
      </c>
    </row>
    <row r="801" spans="40:48" x14ac:dyDescent="0.25">
      <c r="AN801">
        <f>YEAR(FH[[#This Row],[Fecha]])</f>
        <v>2020</v>
      </c>
      <c r="AO801">
        <f>MONTH(FH[[#This Row],[Fecha]])</f>
        <v>3</v>
      </c>
      <c r="AP801">
        <f>WEEKNUM(FH[[#This Row],[Fecha]],2)</f>
        <v>9</v>
      </c>
      <c r="AQ801" s="25">
        <v>43891</v>
      </c>
      <c r="AR801" t="s">
        <v>151</v>
      </c>
      <c r="AS801" t="s">
        <v>75</v>
      </c>
      <c r="AT801" t="s">
        <v>128</v>
      </c>
      <c r="AU801">
        <v>39</v>
      </c>
      <c r="AV801">
        <v>192579.71</v>
      </c>
    </row>
    <row r="802" spans="40:48" x14ac:dyDescent="0.25">
      <c r="AN802">
        <f>YEAR(FH[[#This Row],[Fecha]])</f>
        <v>2020</v>
      </c>
      <c r="AO802">
        <f>MONTH(FH[[#This Row],[Fecha]])</f>
        <v>4</v>
      </c>
      <c r="AP802">
        <f>WEEKNUM(FH[[#This Row],[Fecha]],2)</f>
        <v>14</v>
      </c>
      <c r="AQ802" s="25">
        <v>43922</v>
      </c>
      <c r="AR802" t="s">
        <v>151</v>
      </c>
      <c r="AS802" t="s">
        <v>75</v>
      </c>
      <c r="AT802" t="s">
        <v>128</v>
      </c>
      <c r="AU802">
        <v>27</v>
      </c>
      <c r="AV802">
        <v>151305.87</v>
      </c>
    </row>
    <row r="803" spans="40:48" x14ac:dyDescent="0.25">
      <c r="AN803">
        <f>YEAR(FH[[#This Row],[Fecha]])</f>
        <v>2020</v>
      </c>
      <c r="AO803">
        <f>MONTH(FH[[#This Row],[Fecha]])</f>
        <v>5</v>
      </c>
      <c r="AP803">
        <f>WEEKNUM(FH[[#This Row],[Fecha]],2)</f>
        <v>18</v>
      </c>
      <c r="AQ803" s="25">
        <v>43952</v>
      </c>
      <c r="AR803" t="s">
        <v>151</v>
      </c>
      <c r="AS803" t="s">
        <v>75</v>
      </c>
      <c r="AT803" t="s">
        <v>128</v>
      </c>
      <c r="AU803">
        <v>36</v>
      </c>
      <c r="AV803">
        <v>196701.36000000002</v>
      </c>
    </row>
    <row r="804" spans="40:48" x14ac:dyDescent="0.25">
      <c r="AN804">
        <f>YEAR(FH[[#This Row],[Fecha]])</f>
        <v>2020</v>
      </c>
      <c r="AO804">
        <f>MONTH(FH[[#This Row],[Fecha]])</f>
        <v>6</v>
      </c>
      <c r="AP804">
        <f>WEEKNUM(FH[[#This Row],[Fecha]],2)</f>
        <v>23</v>
      </c>
      <c r="AQ804" s="25">
        <v>43983</v>
      </c>
      <c r="AR804" t="s">
        <v>151</v>
      </c>
      <c r="AS804" t="s">
        <v>75</v>
      </c>
      <c r="AT804" t="s">
        <v>128</v>
      </c>
      <c r="AU804">
        <v>12</v>
      </c>
      <c r="AV804">
        <v>73704.320000000007</v>
      </c>
    </row>
    <row r="805" spans="40:48" x14ac:dyDescent="0.25">
      <c r="AN805">
        <f>YEAR(FH[[#This Row],[Fecha]])</f>
        <v>2019</v>
      </c>
      <c r="AO805">
        <f>MONTH(FH[[#This Row],[Fecha]])</f>
        <v>4</v>
      </c>
      <c r="AP805">
        <f>WEEKNUM(FH[[#This Row],[Fecha]],2)</f>
        <v>14</v>
      </c>
      <c r="AQ805" s="25">
        <v>43556</v>
      </c>
      <c r="AR805" t="s">
        <v>151</v>
      </c>
      <c r="AS805" t="s">
        <v>74</v>
      </c>
      <c r="AT805" t="s">
        <v>128</v>
      </c>
      <c r="AU805">
        <v>9</v>
      </c>
      <c r="AV805">
        <v>41941.5</v>
      </c>
    </row>
    <row r="806" spans="40:48" x14ac:dyDescent="0.25">
      <c r="AN806">
        <f>YEAR(FH[[#This Row],[Fecha]])</f>
        <v>2020</v>
      </c>
      <c r="AO806">
        <f>MONTH(FH[[#This Row],[Fecha]])</f>
        <v>8</v>
      </c>
      <c r="AP806">
        <f>WEEKNUM(FH[[#This Row],[Fecha]],2)</f>
        <v>31</v>
      </c>
      <c r="AQ806" s="25">
        <v>44044</v>
      </c>
      <c r="AR806" t="s">
        <v>151</v>
      </c>
      <c r="AS806" t="s">
        <v>74</v>
      </c>
      <c r="AT806" t="s">
        <v>128</v>
      </c>
      <c r="AU806">
        <v>9</v>
      </c>
      <c r="AV806">
        <v>53576.37</v>
      </c>
    </row>
    <row r="807" spans="40:48" x14ac:dyDescent="0.25">
      <c r="AN807">
        <f>YEAR(FH[[#This Row],[Fecha]])</f>
        <v>2020</v>
      </c>
      <c r="AO807">
        <f>MONTH(FH[[#This Row],[Fecha]])</f>
        <v>9</v>
      </c>
      <c r="AP807">
        <f>WEEKNUM(FH[[#This Row],[Fecha]],2)</f>
        <v>36</v>
      </c>
      <c r="AQ807" s="25">
        <v>44075</v>
      </c>
      <c r="AR807" t="s">
        <v>151</v>
      </c>
      <c r="AS807" t="s">
        <v>74</v>
      </c>
      <c r="AT807" t="s">
        <v>128</v>
      </c>
      <c r="AU807">
        <v>51</v>
      </c>
      <c r="AV807">
        <v>302810.5</v>
      </c>
    </row>
    <row r="808" spans="40:48" x14ac:dyDescent="0.25">
      <c r="AN808">
        <f>YEAR(FH[[#This Row],[Fecha]])</f>
        <v>2020</v>
      </c>
      <c r="AO808">
        <f>MONTH(FH[[#This Row],[Fecha]])</f>
        <v>10</v>
      </c>
      <c r="AP808">
        <f>WEEKNUM(FH[[#This Row],[Fecha]],2)</f>
        <v>40</v>
      </c>
      <c r="AQ808" s="25">
        <v>44105</v>
      </c>
      <c r="AR808" t="s">
        <v>151</v>
      </c>
      <c r="AS808" t="s">
        <v>74</v>
      </c>
      <c r="AT808" t="s">
        <v>128</v>
      </c>
      <c r="AU808">
        <v>9</v>
      </c>
      <c r="AV808">
        <v>53521.599999999999</v>
      </c>
    </row>
    <row r="809" spans="40:48" x14ac:dyDescent="0.25">
      <c r="AN809">
        <f>YEAR(FH[[#This Row],[Fecha]])</f>
        <v>2019</v>
      </c>
      <c r="AO809">
        <f>MONTH(FH[[#This Row],[Fecha]])</f>
        <v>5</v>
      </c>
      <c r="AP809">
        <f>WEEKNUM(FH[[#This Row],[Fecha]],2)</f>
        <v>18</v>
      </c>
      <c r="AQ809" s="25">
        <v>43586</v>
      </c>
      <c r="AR809" t="s">
        <v>152</v>
      </c>
      <c r="AS809" t="s">
        <v>74</v>
      </c>
      <c r="AT809" t="s">
        <v>128</v>
      </c>
      <c r="AU809">
        <v>30</v>
      </c>
      <c r="AV809">
        <v>158534.5</v>
      </c>
    </row>
    <row r="810" spans="40:48" x14ac:dyDescent="0.25">
      <c r="AN810">
        <f>YEAR(FH[[#This Row],[Fecha]])</f>
        <v>2019</v>
      </c>
      <c r="AO810">
        <f>MONTH(FH[[#This Row],[Fecha]])</f>
        <v>6</v>
      </c>
      <c r="AP810">
        <f>WEEKNUM(FH[[#This Row],[Fecha]],2)</f>
        <v>22</v>
      </c>
      <c r="AQ810" s="25">
        <v>43617</v>
      </c>
      <c r="AR810" t="s">
        <v>152</v>
      </c>
      <c r="AS810" t="s">
        <v>74</v>
      </c>
      <c r="AT810" t="s">
        <v>128</v>
      </c>
      <c r="AU810">
        <v>19</v>
      </c>
      <c r="AV810">
        <v>101815.39</v>
      </c>
    </row>
    <row r="811" spans="40:48" x14ac:dyDescent="0.25">
      <c r="AN811">
        <f>YEAR(FH[[#This Row],[Fecha]])</f>
        <v>2019</v>
      </c>
      <c r="AO811">
        <f>MONTH(FH[[#This Row],[Fecha]])</f>
        <v>7</v>
      </c>
      <c r="AP811">
        <f>WEEKNUM(FH[[#This Row],[Fecha]],2)</f>
        <v>27</v>
      </c>
      <c r="AQ811" s="25">
        <v>43647</v>
      </c>
      <c r="AR811" t="s">
        <v>152</v>
      </c>
      <c r="AS811" t="s">
        <v>74</v>
      </c>
      <c r="AT811" t="s">
        <v>128</v>
      </c>
      <c r="AU811">
        <v>36</v>
      </c>
      <c r="AV811">
        <v>185115.69</v>
      </c>
    </row>
    <row r="812" spans="40:48" x14ac:dyDescent="0.25">
      <c r="AN812">
        <f>YEAR(FH[[#This Row],[Fecha]])</f>
        <v>2019</v>
      </c>
      <c r="AO812">
        <f>MONTH(FH[[#This Row],[Fecha]])</f>
        <v>8</v>
      </c>
      <c r="AP812">
        <f>WEEKNUM(FH[[#This Row],[Fecha]],2)</f>
        <v>31</v>
      </c>
      <c r="AQ812" s="25">
        <v>43678</v>
      </c>
      <c r="AR812" t="s">
        <v>152</v>
      </c>
      <c r="AS812" t="s">
        <v>74</v>
      </c>
      <c r="AT812" t="s">
        <v>128</v>
      </c>
      <c r="AU812">
        <v>30</v>
      </c>
      <c r="AV812">
        <v>155170.79999999999</v>
      </c>
    </row>
    <row r="813" spans="40:48" x14ac:dyDescent="0.25">
      <c r="AN813">
        <f>YEAR(FH[[#This Row],[Fecha]])</f>
        <v>2019</v>
      </c>
      <c r="AO813">
        <f>MONTH(FH[[#This Row],[Fecha]])</f>
        <v>9</v>
      </c>
      <c r="AP813">
        <f>WEEKNUM(FH[[#This Row],[Fecha]],2)</f>
        <v>35</v>
      </c>
      <c r="AQ813" s="25">
        <v>43709</v>
      </c>
      <c r="AR813" t="s">
        <v>152</v>
      </c>
      <c r="AS813" t="s">
        <v>74</v>
      </c>
      <c r="AT813" t="s">
        <v>128</v>
      </c>
      <c r="AU813">
        <v>30</v>
      </c>
      <c r="AV813">
        <v>184755.87</v>
      </c>
    </row>
    <row r="814" spans="40:48" x14ac:dyDescent="0.25">
      <c r="AN814">
        <f>YEAR(FH[[#This Row],[Fecha]])</f>
        <v>2019</v>
      </c>
      <c r="AO814">
        <f>MONTH(FH[[#This Row],[Fecha]])</f>
        <v>10</v>
      </c>
      <c r="AP814">
        <f>WEEKNUM(FH[[#This Row],[Fecha]],2)</f>
        <v>40</v>
      </c>
      <c r="AQ814" s="25">
        <v>43739</v>
      </c>
      <c r="AR814" t="s">
        <v>152</v>
      </c>
      <c r="AS814" t="s">
        <v>74</v>
      </c>
      <c r="AT814" t="s">
        <v>128</v>
      </c>
      <c r="AU814">
        <v>9</v>
      </c>
      <c r="AV814">
        <v>51478.29</v>
      </c>
    </row>
    <row r="815" spans="40:48" x14ac:dyDescent="0.25">
      <c r="AN815">
        <f>YEAR(FH[[#This Row],[Fecha]])</f>
        <v>2019</v>
      </c>
      <c r="AO815">
        <f>MONTH(FH[[#This Row],[Fecha]])</f>
        <v>11</v>
      </c>
      <c r="AP815">
        <f>WEEKNUM(FH[[#This Row],[Fecha]],2)</f>
        <v>44</v>
      </c>
      <c r="AQ815" s="25">
        <v>43770</v>
      </c>
      <c r="AR815" t="s">
        <v>152</v>
      </c>
      <c r="AS815" t="s">
        <v>74</v>
      </c>
      <c r="AT815" t="s">
        <v>128</v>
      </c>
      <c r="AU815">
        <v>14</v>
      </c>
      <c r="AV815">
        <v>66160.25</v>
      </c>
    </row>
    <row r="816" spans="40:48" x14ac:dyDescent="0.25">
      <c r="AN816">
        <f>YEAR(FH[[#This Row],[Fecha]])</f>
        <v>2019</v>
      </c>
      <c r="AO816">
        <f>MONTH(FH[[#This Row],[Fecha]])</f>
        <v>12</v>
      </c>
      <c r="AP816">
        <f>WEEKNUM(FH[[#This Row],[Fecha]],2)</f>
        <v>48</v>
      </c>
      <c r="AQ816" s="25">
        <v>43800</v>
      </c>
      <c r="AR816" t="s">
        <v>152</v>
      </c>
      <c r="AS816" t="s">
        <v>74</v>
      </c>
      <c r="AT816" t="s">
        <v>128</v>
      </c>
      <c r="AU816">
        <v>33</v>
      </c>
      <c r="AV816">
        <v>144867.16</v>
      </c>
    </row>
    <row r="817" spans="40:48" x14ac:dyDescent="0.25">
      <c r="AN817">
        <f>YEAR(FH[[#This Row],[Fecha]])</f>
        <v>2020</v>
      </c>
      <c r="AO817">
        <f>MONTH(FH[[#This Row],[Fecha]])</f>
        <v>1</v>
      </c>
      <c r="AP817">
        <f>WEEKNUM(FH[[#This Row],[Fecha]],2)</f>
        <v>1</v>
      </c>
      <c r="AQ817" s="25">
        <v>43831</v>
      </c>
      <c r="AR817" t="s">
        <v>152</v>
      </c>
      <c r="AS817" t="s">
        <v>74</v>
      </c>
      <c r="AT817" t="s">
        <v>128</v>
      </c>
      <c r="AU817">
        <v>32</v>
      </c>
      <c r="AV817">
        <v>149931.54</v>
      </c>
    </row>
    <row r="818" spans="40:48" x14ac:dyDescent="0.25">
      <c r="AN818">
        <f>YEAR(FH[[#This Row],[Fecha]])</f>
        <v>2020</v>
      </c>
      <c r="AO818">
        <f>MONTH(FH[[#This Row],[Fecha]])</f>
        <v>2</v>
      </c>
      <c r="AP818">
        <f>WEEKNUM(FH[[#This Row],[Fecha]],2)</f>
        <v>5</v>
      </c>
      <c r="AQ818" s="25">
        <v>43862</v>
      </c>
      <c r="AR818" t="s">
        <v>152</v>
      </c>
      <c r="AS818" t="s">
        <v>74</v>
      </c>
      <c r="AT818" t="s">
        <v>128</v>
      </c>
      <c r="AU818">
        <v>36</v>
      </c>
      <c r="AV818">
        <v>180577.42</v>
      </c>
    </row>
    <row r="819" spans="40:48" x14ac:dyDescent="0.25">
      <c r="AN819">
        <f>YEAR(FH[[#This Row],[Fecha]])</f>
        <v>2020</v>
      </c>
      <c r="AO819">
        <f>MONTH(FH[[#This Row],[Fecha]])</f>
        <v>3</v>
      </c>
      <c r="AP819">
        <f>WEEKNUM(FH[[#This Row],[Fecha]],2)</f>
        <v>9</v>
      </c>
      <c r="AQ819" s="25">
        <v>43891</v>
      </c>
      <c r="AR819" t="s">
        <v>152</v>
      </c>
      <c r="AS819" t="s">
        <v>74</v>
      </c>
      <c r="AT819" t="s">
        <v>128</v>
      </c>
      <c r="AU819">
        <v>12</v>
      </c>
      <c r="AV819">
        <v>62173.86</v>
      </c>
    </row>
    <row r="820" spans="40:48" x14ac:dyDescent="0.25">
      <c r="AN820">
        <f>YEAR(FH[[#This Row],[Fecha]])</f>
        <v>2019</v>
      </c>
      <c r="AO820">
        <f>MONTH(FH[[#This Row],[Fecha]])</f>
        <v>6</v>
      </c>
      <c r="AP820">
        <f>WEEKNUM(FH[[#This Row],[Fecha]],2)</f>
        <v>22</v>
      </c>
      <c r="AQ820" s="25">
        <v>43617</v>
      </c>
      <c r="AR820" t="s">
        <v>153</v>
      </c>
      <c r="AS820" t="s">
        <v>75</v>
      </c>
      <c r="AT820" t="s">
        <v>128</v>
      </c>
      <c r="AU820">
        <v>21</v>
      </c>
      <c r="AV820">
        <v>119731.85</v>
      </c>
    </row>
    <row r="821" spans="40:48" x14ac:dyDescent="0.25">
      <c r="AN821">
        <f>YEAR(FH[[#This Row],[Fecha]])</f>
        <v>2019</v>
      </c>
      <c r="AO821">
        <f>MONTH(FH[[#This Row],[Fecha]])</f>
        <v>7</v>
      </c>
      <c r="AP821">
        <f>WEEKNUM(FH[[#This Row],[Fecha]],2)</f>
        <v>27</v>
      </c>
      <c r="AQ821" s="25">
        <v>43647</v>
      </c>
      <c r="AR821" t="s">
        <v>153</v>
      </c>
      <c r="AS821" t="s">
        <v>75</v>
      </c>
      <c r="AT821" t="s">
        <v>128</v>
      </c>
      <c r="AU821">
        <v>54</v>
      </c>
      <c r="AV821">
        <v>310419.43999999994</v>
      </c>
    </row>
    <row r="822" spans="40:48" x14ac:dyDescent="0.25">
      <c r="AN822">
        <f>YEAR(FH[[#This Row],[Fecha]])</f>
        <v>2019</v>
      </c>
      <c r="AO822">
        <f>MONTH(FH[[#This Row],[Fecha]])</f>
        <v>8</v>
      </c>
      <c r="AP822">
        <f>WEEKNUM(FH[[#This Row],[Fecha]],2)</f>
        <v>31</v>
      </c>
      <c r="AQ822" s="25">
        <v>43678</v>
      </c>
      <c r="AR822" t="s">
        <v>153</v>
      </c>
      <c r="AS822" t="s">
        <v>75</v>
      </c>
      <c r="AT822" t="s">
        <v>128</v>
      </c>
      <c r="AU822">
        <v>43</v>
      </c>
      <c r="AV822">
        <v>251481.09</v>
      </c>
    </row>
    <row r="823" spans="40:48" x14ac:dyDescent="0.25">
      <c r="AN823">
        <f>YEAR(FH[[#This Row],[Fecha]])</f>
        <v>2019</v>
      </c>
      <c r="AO823">
        <f>MONTH(FH[[#This Row],[Fecha]])</f>
        <v>9</v>
      </c>
      <c r="AP823">
        <f>WEEKNUM(FH[[#This Row],[Fecha]],2)</f>
        <v>35</v>
      </c>
      <c r="AQ823" s="25">
        <v>43709</v>
      </c>
      <c r="AR823" t="s">
        <v>153</v>
      </c>
      <c r="AS823" t="s">
        <v>75</v>
      </c>
      <c r="AT823" t="s">
        <v>128</v>
      </c>
      <c r="AU823">
        <v>39</v>
      </c>
      <c r="AV823">
        <v>200729.45</v>
      </c>
    </row>
    <row r="824" spans="40:48" x14ac:dyDescent="0.25">
      <c r="AN824">
        <f>YEAR(FH[[#This Row],[Fecha]])</f>
        <v>2019</v>
      </c>
      <c r="AO824">
        <f>MONTH(FH[[#This Row],[Fecha]])</f>
        <v>10</v>
      </c>
      <c r="AP824">
        <f>WEEKNUM(FH[[#This Row],[Fecha]],2)</f>
        <v>40</v>
      </c>
      <c r="AQ824" s="25">
        <v>43739</v>
      </c>
      <c r="AR824" t="s">
        <v>153</v>
      </c>
      <c r="AS824" t="s">
        <v>75</v>
      </c>
      <c r="AT824" t="s">
        <v>128</v>
      </c>
      <c r="AU824">
        <v>54</v>
      </c>
      <c r="AV824">
        <v>289636.64</v>
      </c>
    </row>
    <row r="825" spans="40:48" x14ac:dyDescent="0.25">
      <c r="AN825">
        <f>YEAR(FH[[#This Row],[Fecha]])</f>
        <v>2019</v>
      </c>
      <c r="AO825">
        <f>MONTH(FH[[#This Row],[Fecha]])</f>
        <v>11</v>
      </c>
      <c r="AP825">
        <f>WEEKNUM(FH[[#This Row],[Fecha]],2)</f>
        <v>44</v>
      </c>
      <c r="AQ825" s="25">
        <v>43770</v>
      </c>
      <c r="AR825" t="s">
        <v>153</v>
      </c>
      <c r="AS825" t="s">
        <v>75</v>
      </c>
      <c r="AT825" t="s">
        <v>128</v>
      </c>
      <c r="AU825">
        <v>45</v>
      </c>
      <c r="AV825">
        <v>229472.61</v>
      </c>
    </row>
    <row r="826" spans="40:48" x14ac:dyDescent="0.25">
      <c r="AN826">
        <f>YEAR(FH[[#This Row],[Fecha]])</f>
        <v>2019</v>
      </c>
      <c r="AO826">
        <f>MONTH(FH[[#This Row],[Fecha]])</f>
        <v>12</v>
      </c>
      <c r="AP826">
        <f>WEEKNUM(FH[[#This Row],[Fecha]],2)</f>
        <v>48</v>
      </c>
      <c r="AQ826" s="25">
        <v>43800</v>
      </c>
      <c r="AR826" t="s">
        <v>153</v>
      </c>
      <c r="AS826" t="s">
        <v>75</v>
      </c>
      <c r="AT826" t="s">
        <v>128</v>
      </c>
      <c r="AU826">
        <v>45</v>
      </c>
      <c r="AV826">
        <v>217450.25</v>
      </c>
    </row>
    <row r="827" spans="40:48" x14ac:dyDescent="0.25">
      <c r="AN827">
        <f>YEAR(FH[[#This Row],[Fecha]])</f>
        <v>2020</v>
      </c>
      <c r="AO827">
        <f>MONTH(FH[[#This Row],[Fecha]])</f>
        <v>1</v>
      </c>
      <c r="AP827">
        <f>WEEKNUM(FH[[#This Row],[Fecha]],2)</f>
        <v>1</v>
      </c>
      <c r="AQ827" s="25">
        <v>43831</v>
      </c>
      <c r="AR827" t="s">
        <v>153</v>
      </c>
      <c r="AS827" t="s">
        <v>75</v>
      </c>
      <c r="AT827" t="s">
        <v>128</v>
      </c>
      <c r="AU827">
        <v>50</v>
      </c>
      <c r="AV827">
        <v>278285.90000000002</v>
      </c>
    </row>
    <row r="828" spans="40:48" x14ac:dyDescent="0.25">
      <c r="AN828">
        <f>YEAR(FH[[#This Row],[Fecha]])</f>
        <v>2020</v>
      </c>
      <c r="AO828">
        <f>MONTH(FH[[#This Row],[Fecha]])</f>
        <v>2</v>
      </c>
      <c r="AP828">
        <f>WEEKNUM(FH[[#This Row],[Fecha]],2)</f>
        <v>5</v>
      </c>
      <c r="AQ828" s="25">
        <v>43862</v>
      </c>
      <c r="AR828" t="s">
        <v>153</v>
      </c>
      <c r="AS828" t="s">
        <v>75</v>
      </c>
      <c r="AT828" t="s">
        <v>128</v>
      </c>
      <c r="AU828">
        <v>30</v>
      </c>
      <c r="AV828">
        <v>177977.59</v>
      </c>
    </row>
    <row r="829" spans="40:48" x14ac:dyDescent="0.25">
      <c r="AN829">
        <f>YEAR(FH[[#This Row],[Fecha]])</f>
        <v>2020</v>
      </c>
      <c r="AO829">
        <f>MONTH(FH[[#This Row],[Fecha]])</f>
        <v>3</v>
      </c>
      <c r="AP829">
        <f>WEEKNUM(FH[[#This Row],[Fecha]],2)</f>
        <v>9</v>
      </c>
      <c r="AQ829" s="25">
        <v>43891</v>
      </c>
      <c r="AR829" t="s">
        <v>153</v>
      </c>
      <c r="AS829" t="s">
        <v>74</v>
      </c>
      <c r="AT829" t="s">
        <v>128</v>
      </c>
      <c r="AU829">
        <v>12</v>
      </c>
      <c r="AV829">
        <v>80202.899999999994</v>
      </c>
    </row>
    <row r="830" spans="40:48" x14ac:dyDescent="0.25">
      <c r="AN830">
        <f>YEAR(FH[[#This Row],[Fecha]])</f>
        <v>2020</v>
      </c>
      <c r="AO830">
        <f>MONTH(FH[[#This Row],[Fecha]])</f>
        <v>4</v>
      </c>
      <c r="AP830">
        <f>WEEKNUM(FH[[#This Row],[Fecha]],2)</f>
        <v>14</v>
      </c>
      <c r="AQ830" s="25">
        <v>43922</v>
      </c>
      <c r="AR830" t="s">
        <v>153</v>
      </c>
      <c r="AS830" t="s">
        <v>74</v>
      </c>
      <c r="AT830" t="s">
        <v>128</v>
      </c>
      <c r="AU830">
        <v>36</v>
      </c>
      <c r="AV830">
        <v>248863.49</v>
      </c>
    </row>
    <row r="831" spans="40:48" x14ac:dyDescent="0.25">
      <c r="AN831">
        <f>YEAR(FH[[#This Row],[Fecha]])</f>
        <v>2020</v>
      </c>
      <c r="AO831">
        <f>MONTH(FH[[#This Row],[Fecha]])</f>
        <v>5</v>
      </c>
      <c r="AP831">
        <f>WEEKNUM(FH[[#This Row],[Fecha]],2)</f>
        <v>18</v>
      </c>
      <c r="AQ831" s="25">
        <v>43952</v>
      </c>
      <c r="AR831" t="s">
        <v>153</v>
      </c>
      <c r="AS831" t="s">
        <v>74</v>
      </c>
      <c r="AT831" t="s">
        <v>128</v>
      </c>
      <c r="AU831">
        <v>39</v>
      </c>
      <c r="AV831">
        <v>272341.73</v>
      </c>
    </row>
    <row r="832" spans="40:48" x14ac:dyDescent="0.25">
      <c r="AN832">
        <f>YEAR(FH[[#This Row],[Fecha]])</f>
        <v>2020</v>
      </c>
      <c r="AO832">
        <f>MONTH(FH[[#This Row],[Fecha]])</f>
        <v>6</v>
      </c>
      <c r="AP832">
        <f>WEEKNUM(FH[[#This Row],[Fecha]],2)</f>
        <v>23</v>
      </c>
      <c r="AQ832" s="25">
        <v>43983</v>
      </c>
      <c r="AR832" t="s">
        <v>153</v>
      </c>
      <c r="AS832" t="s">
        <v>74</v>
      </c>
      <c r="AT832" t="s">
        <v>128</v>
      </c>
      <c r="AU832">
        <v>60</v>
      </c>
      <c r="AV832">
        <v>5741964.0100000007</v>
      </c>
    </row>
    <row r="833" spans="40:48" x14ac:dyDescent="0.25">
      <c r="AN833">
        <f>YEAR(FH[[#This Row],[Fecha]])</f>
        <v>2020</v>
      </c>
      <c r="AO833">
        <f>MONTH(FH[[#This Row],[Fecha]])</f>
        <v>3</v>
      </c>
      <c r="AP833">
        <f>WEEKNUM(FH[[#This Row],[Fecha]],2)</f>
        <v>9</v>
      </c>
      <c r="AQ833" s="25">
        <v>43891</v>
      </c>
      <c r="AR833" t="s">
        <v>154</v>
      </c>
      <c r="AS833" t="s">
        <v>75</v>
      </c>
      <c r="AT833" t="s">
        <v>128</v>
      </c>
      <c r="AU833">
        <v>9</v>
      </c>
      <c r="AV833">
        <v>46237.22</v>
      </c>
    </row>
    <row r="834" spans="40:48" x14ac:dyDescent="0.25">
      <c r="AN834">
        <f>YEAR(FH[[#This Row],[Fecha]])</f>
        <v>2019</v>
      </c>
      <c r="AO834">
        <f>MONTH(FH[[#This Row],[Fecha]])</f>
        <v>6</v>
      </c>
      <c r="AP834">
        <f>WEEKNUM(FH[[#This Row],[Fecha]],2)</f>
        <v>22</v>
      </c>
      <c r="AQ834" s="25">
        <v>43617</v>
      </c>
      <c r="AR834" t="s">
        <v>154</v>
      </c>
      <c r="AS834" t="s">
        <v>74</v>
      </c>
      <c r="AT834" t="s">
        <v>128</v>
      </c>
      <c r="AU834">
        <v>16</v>
      </c>
      <c r="AV834">
        <v>84512.88</v>
      </c>
    </row>
    <row r="835" spans="40:48" x14ac:dyDescent="0.25">
      <c r="AN835">
        <f>YEAR(FH[[#This Row],[Fecha]])</f>
        <v>2019</v>
      </c>
      <c r="AO835">
        <f>MONTH(FH[[#This Row],[Fecha]])</f>
        <v>11</v>
      </c>
      <c r="AP835">
        <f>WEEKNUM(FH[[#This Row],[Fecha]],2)</f>
        <v>44</v>
      </c>
      <c r="AQ835" s="25">
        <v>43770</v>
      </c>
      <c r="AR835" t="s">
        <v>154</v>
      </c>
      <c r="AS835" t="s">
        <v>74</v>
      </c>
      <c r="AT835" t="s">
        <v>128</v>
      </c>
      <c r="AU835">
        <v>18</v>
      </c>
      <c r="AV835">
        <v>88847.45</v>
      </c>
    </row>
    <row r="836" spans="40:48" x14ac:dyDescent="0.25">
      <c r="AN836">
        <f>YEAR(FH[[#This Row],[Fecha]])</f>
        <v>2021</v>
      </c>
      <c r="AO836">
        <f>MONTH(FH[[#This Row],[Fecha]])</f>
        <v>1</v>
      </c>
      <c r="AP836">
        <f>WEEKNUM(FH[[#This Row],[Fecha]],2)</f>
        <v>1</v>
      </c>
      <c r="AQ836" s="25">
        <v>44199</v>
      </c>
      <c r="AR836" t="s">
        <v>132</v>
      </c>
      <c r="AS836" t="s">
        <v>72</v>
      </c>
      <c r="AT836" t="s">
        <v>129</v>
      </c>
      <c r="AU836">
        <v>10</v>
      </c>
      <c r="AV836">
        <v>163.19999999999999</v>
      </c>
    </row>
    <row r="837" spans="40:48" x14ac:dyDescent="0.25">
      <c r="AN837">
        <f>YEAR(FH[[#This Row],[Fecha]])</f>
        <v>2021</v>
      </c>
      <c r="AO837">
        <f>MONTH(FH[[#This Row],[Fecha]])</f>
        <v>1</v>
      </c>
      <c r="AP837">
        <f>WEEKNUM(FH[[#This Row],[Fecha]],2)</f>
        <v>2</v>
      </c>
      <c r="AQ837" s="25">
        <v>44206</v>
      </c>
      <c r="AR837" t="s">
        <v>132</v>
      </c>
      <c r="AS837" t="s">
        <v>72</v>
      </c>
      <c r="AT837" t="s">
        <v>129</v>
      </c>
      <c r="AU837">
        <v>6</v>
      </c>
      <c r="AV837">
        <v>97.92</v>
      </c>
    </row>
    <row r="838" spans="40:48" x14ac:dyDescent="0.25">
      <c r="AN838">
        <f>YEAR(FH[[#This Row],[Fecha]])</f>
        <v>2021</v>
      </c>
      <c r="AO838">
        <f>MONTH(FH[[#This Row],[Fecha]])</f>
        <v>1</v>
      </c>
      <c r="AP838">
        <f>WEEKNUM(FH[[#This Row],[Fecha]],2)</f>
        <v>3</v>
      </c>
      <c r="AQ838" s="25">
        <v>44213</v>
      </c>
      <c r="AR838" t="s">
        <v>132</v>
      </c>
      <c r="AS838" t="s">
        <v>72</v>
      </c>
      <c r="AT838" t="s">
        <v>129</v>
      </c>
      <c r="AU838">
        <v>12</v>
      </c>
      <c r="AV838">
        <v>195.84</v>
      </c>
    </row>
    <row r="839" spans="40:48" x14ac:dyDescent="0.25">
      <c r="AN839">
        <f>YEAR(FH[[#This Row],[Fecha]])</f>
        <v>2021</v>
      </c>
      <c r="AO839">
        <f>MONTH(FH[[#This Row],[Fecha]])</f>
        <v>1</v>
      </c>
      <c r="AP839">
        <f>WEEKNUM(FH[[#This Row],[Fecha]],2)</f>
        <v>4</v>
      </c>
      <c r="AQ839" s="25">
        <v>44220</v>
      </c>
      <c r="AR839" t="s">
        <v>132</v>
      </c>
      <c r="AS839" t="s">
        <v>72</v>
      </c>
      <c r="AT839" t="s">
        <v>129</v>
      </c>
      <c r="AU839">
        <v>12</v>
      </c>
      <c r="AV839">
        <v>1137.8399999999999</v>
      </c>
    </row>
    <row r="840" spans="40:48" x14ac:dyDescent="0.25">
      <c r="AN840">
        <f>YEAR(FH[[#This Row],[Fecha]])</f>
        <v>2021</v>
      </c>
      <c r="AO840">
        <f>MONTH(FH[[#This Row],[Fecha]])</f>
        <v>1</v>
      </c>
      <c r="AP840">
        <f>WEEKNUM(FH[[#This Row],[Fecha]],2)</f>
        <v>1</v>
      </c>
      <c r="AQ840" s="25">
        <v>44199</v>
      </c>
      <c r="AR840" t="s">
        <v>132</v>
      </c>
      <c r="AS840" t="s">
        <v>73</v>
      </c>
      <c r="AT840" t="s">
        <v>129</v>
      </c>
      <c r="AU840">
        <v>10</v>
      </c>
      <c r="AV840">
        <v>1232.55</v>
      </c>
    </row>
    <row r="841" spans="40:48" x14ac:dyDescent="0.25">
      <c r="AN841">
        <f>YEAR(FH[[#This Row],[Fecha]])</f>
        <v>2021</v>
      </c>
      <c r="AO841">
        <f>MONTH(FH[[#This Row],[Fecha]])</f>
        <v>1</v>
      </c>
      <c r="AP841">
        <f>WEEKNUM(FH[[#This Row],[Fecha]],2)</f>
        <v>2</v>
      </c>
      <c r="AQ841" s="25">
        <v>44206</v>
      </c>
      <c r="AR841" t="s">
        <v>132</v>
      </c>
      <c r="AS841" t="s">
        <v>73</v>
      </c>
      <c r="AT841" t="s">
        <v>129</v>
      </c>
      <c r="AU841">
        <v>10</v>
      </c>
      <c r="AV841">
        <v>163.19999999999999</v>
      </c>
    </row>
    <row r="842" spans="40:48" x14ac:dyDescent="0.25">
      <c r="AN842">
        <f>YEAR(FH[[#This Row],[Fecha]])</f>
        <v>2021</v>
      </c>
      <c r="AO842">
        <f>MONTH(FH[[#This Row],[Fecha]])</f>
        <v>1</v>
      </c>
      <c r="AP842">
        <f>WEEKNUM(FH[[#This Row],[Fecha]],2)</f>
        <v>3</v>
      </c>
      <c r="AQ842" s="25">
        <v>44213</v>
      </c>
      <c r="AR842" t="s">
        <v>132</v>
      </c>
      <c r="AS842" t="s">
        <v>73</v>
      </c>
      <c r="AT842" t="s">
        <v>129</v>
      </c>
      <c r="AU842">
        <v>9</v>
      </c>
      <c r="AV842">
        <v>146.88</v>
      </c>
    </row>
    <row r="843" spans="40:48" x14ac:dyDescent="0.25">
      <c r="AN843">
        <f>YEAR(FH[[#This Row],[Fecha]])</f>
        <v>2021</v>
      </c>
      <c r="AO843">
        <f>MONTH(FH[[#This Row],[Fecha]])</f>
        <v>1</v>
      </c>
      <c r="AP843">
        <f>WEEKNUM(FH[[#This Row],[Fecha]],2)</f>
        <v>4</v>
      </c>
      <c r="AQ843" s="25">
        <v>44220</v>
      </c>
      <c r="AR843" t="s">
        <v>132</v>
      </c>
      <c r="AS843" t="s">
        <v>73</v>
      </c>
      <c r="AT843" t="s">
        <v>129</v>
      </c>
      <c r="AU843">
        <v>12</v>
      </c>
      <c r="AV843">
        <v>1137.8399999999999</v>
      </c>
    </row>
    <row r="844" spans="40:48" x14ac:dyDescent="0.25">
      <c r="AN844">
        <f>YEAR(FH[[#This Row],[Fecha]])</f>
        <v>2021</v>
      </c>
      <c r="AO844">
        <f>MONTH(FH[[#This Row],[Fecha]])</f>
        <v>1</v>
      </c>
      <c r="AP844">
        <f>WEEKNUM(FH[[#This Row],[Fecha]],2)</f>
        <v>1</v>
      </c>
      <c r="AQ844" s="25">
        <v>44199</v>
      </c>
      <c r="AR844" t="s">
        <v>132</v>
      </c>
      <c r="AS844" t="s">
        <v>75</v>
      </c>
      <c r="AT844" t="s">
        <v>129</v>
      </c>
      <c r="AU844">
        <v>9</v>
      </c>
      <c r="AV844">
        <v>146.88</v>
      </c>
    </row>
    <row r="845" spans="40:48" x14ac:dyDescent="0.25">
      <c r="AN845">
        <f>YEAR(FH[[#This Row],[Fecha]])</f>
        <v>2021</v>
      </c>
      <c r="AO845">
        <f>MONTH(FH[[#This Row],[Fecha]])</f>
        <v>1</v>
      </c>
      <c r="AP845">
        <f>WEEKNUM(FH[[#This Row],[Fecha]],2)</f>
        <v>2</v>
      </c>
      <c r="AQ845" s="25">
        <v>44206</v>
      </c>
      <c r="AR845" t="s">
        <v>132</v>
      </c>
      <c r="AS845" t="s">
        <v>75</v>
      </c>
      <c r="AT845" t="s">
        <v>129</v>
      </c>
      <c r="AU845">
        <v>6</v>
      </c>
      <c r="AV845">
        <v>97.92</v>
      </c>
    </row>
    <row r="846" spans="40:48" x14ac:dyDescent="0.25">
      <c r="AN846">
        <f>YEAR(FH[[#This Row],[Fecha]])</f>
        <v>2021</v>
      </c>
      <c r="AO846">
        <f>MONTH(FH[[#This Row],[Fecha]])</f>
        <v>1</v>
      </c>
      <c r="AP846">
        <f>WEEKNUM(FH[[#This Row],[Fecha]],2)</f>
        <v>3</v>
      </c>
      <c r="AQ846" s="25">
        <v>44213</v>
      </c>
      <c r="AR846" t="s">
        <v>132</v>
      </c>
      <c r="AS846" t="s">
        <v>75</v>
      </c>
      <c r="AT846" t="s">
        <v>129</v>
      </c>
      <c r="AU846">
        <v>6</v>
      </c>
      <c r="AV846">
        <v>97.92</v>
      </c>
    </row>
    <row r="847" spans="40:48" x14ac:dyDescent="0.25">
      <c r="AN847">
        <f>YEAR(FH[[#This Row],[Fecha]])</f>
        <v>2021</v>
      </c>
      <c r="AO847">
        <f>MONTH(FH[[#This Row],[Fecha]])</f>
        <v>1</v>
      </c>
      <c r="AP847">
        <f>WEEKNUM(FH[[#This Row],[Fecha]],2)</f>
        <v>4</v>
      </c>
      <c r="AQ847" s="25">
        <v>44220</v>
      </c>
      <c r="AR847" t="s">
        <v>132</v>
      </c>
      <c r="AS847" t="s">
        <v>75</v>
      </c>
      <c r="AT847" t="s">
        <v>129</v>
      </c>
      <c r="AU847">
        <v>9</v>
      </c>
      <c r="AV847">
        <v>1195.8399999999999</v>
      </c>
    </row>
    <row r="848" spans="40:48" x14ac:dyDescent="0.25">
      <c r="AN848">
        <f>YEAR(FH[[#This Row],[Fecha]])</f>
        <v>2021</v>
      </c>
      <c r="AO848">
        <f>MONTH(FH[[#This Row],[Fecha]])</f>
        <v>1</v>
      </c>
      <c r="AP848">
        <f>WEEKNUM(FH[[#This Row],[Fecha]],2)</f>
        <v>1</v>
      </c>
      <c r="AQ848" s="25">
        <v>44199</v>
      </c>
      <c r="AR848" t="s">
        <v>132</v>
      </c>
      <c r="AS848" t="s">
        <v>76</v>
      </c>
      <c r="AT848" t="s">
        <v>129</v>
      </c>
      <c r="AU848">
        <v>9</v>
      </c>
      <c r="AV848">
        <v>601.54999999999995</v>
      </c>
    </row>
    <row r="849" spans="40:48" x14ac:dyDescent="0.25">
      <c r="AN849">
        <f>YEAR(FH[[#This Row],[Fecha]])</f>
        <v>2021</v>
      </c>
      <c r="AO849">
        <f>MONTH(FH[[#This Row],[Fecha]])</f>
        <v>1</v>
      </c>
      <c r="AP849">
        <f>WEEKNUM(FH[[#This Row],[Fecha]],2)</f>
        <v>2</v>
      </c>
      <c r="AQ849" s="25">
        <v>44206</v>
      </c>
      <c r="AR849" t="s">
        <v>132</v>
      </c>
      <c r="AS849" t="s">
        <v>76</v>
      </c>
      <c r="AT849" t="s">
        <v>129</v>
      </c>
      <c r="AU849">
        <v>9</v>
      </c>
      <c r="AV849">
        <v>283.27999999999997</v>
      </c>
    </row>
    <row r="850" spans="40:48" x14ac:dyDescent="0.25">
      <c r="AN850">
        <f>YEAR(FH[[#This Row],[Fecha]])</f>
        <v>2021</v>
      </c>
      <c r="AO850">
        <f>MONTH(FH[[#This Row],[Fecha]])</f>
        <v>1</v>
      </c>
      <c r="AP850">
        <f>WEEKNUM(FH[[#This Row],[Fecha]],2)</f>
        <v>3</v>
      </c>
      <c r="AQ850" s="25">
        <v>44213</v>
      </c>
      <c r="AR850" t="s">
        <v>132</v>
      </c>
      <c r="AS850" t="s">
        <v>76</v>
      </c>
      <c r="AT850" t="s">
        <v>129</v>
      </c>
      <c r="AU850">
        <v>9</v>
      </c>
      <c r="AV850">
        <v>374.22</v>
      </c>
    </row>
    <row r="851" spans="40:48" x14ac:dyDescent="0.25">
      <c r="AN851">
        <f>YEAR(FH[[#This Row],[Fecha]])</f>
        <v>2021</v>
      </c>
      <c r="AO851">
        <f>MONTH(FH[[#This Row],[Fecha]])</f>
        <v>1</v>
      </c>
      <c r="AP851">
        <f>WEEKNUM(FH[[#This Row],[Fecha]],2)</f>
        <v>4</v>
      </c>
      <c r="AQ851" s="25">
        <v>44220</v>
      </c>
      <c r="AR851" t="s">
        <v>132</v>
      </c>
      <c r="AS851" t="s">
        <v>76</v>
      </c>
      <c r="AT851" t="s">
        <v>129</v>
      </c>
      <c r="AU851">
        <v>6</v>
      </c>
      <c r="AV851">
        <v>887.89</v>
      </c>
    </row>
    <row r="852" spans="40:48" x14ac:dyDescent="0.25">
      <c r="AN852">
        <f>YEAR(FH[[#This Row],[Fecha]])</f>
        <v>2021</v>
      </c>
      <c r="AO852">
        <f>MONTH(FH[[#This Row],[Fecha]])</f>
        <v>1</v>
      </c>
      <c r="AP852">
        <f>WEEKNUM(FH[[#This Row],[Fecha]],2)</f>
        <v>1</v>
      </c>
      <c r="AQ852" s="25">
        <v>44199</v>
      </c>
      <c r="AR852" t="s">
        <v>132</v>
      </c>
      <c r="AS852" t="s">
        <v>77</v>
      </c>
      <c r="AT852" t="s">
        <v>129</v>
      </c>
      <c r="AU852">
        <v>10</v>
      </c>
      <c r="AV852">
        <v>590.94000000000005</v>
      </c>
    </row>
    <row r="853" spans="40:48" x14ac:dyDescent="0.25">
      <c r="AN853">
        <f>YEAR(FH[[#This Row],[Fecha]])</f>
        <v>2021</v>
      </c>
      <c r="AO853">
        <f>MONTH(FH[[#This Row],[Fecha]])</f>
        <v>1</v>
      </c>
      <c r="AP853">
        <f>WEEKNUM(FH[[#This Row],[Fecha]],2)</f>
        <v>2</v>
      </c>
      <c r="AQ853" s="25">
        <v>44206</v>
      </c>
      <c r="AR853" t="s">
        <v>132</v>
      </c>
      <c r="AS853" t="s">
        <v>77</v>
      </c>
      <c r="AT853" t="s">
        <v>129</v>
      </c>
      <c r="AU853">
        <v>10</v>
      </c>
      <c r="AV853">
        <v>163.19999999999999</v>
      </c>
    </row>
    <row r="854" spans="40:48" x14ac:dyDescent="0.25">
      <c r="AN854">
        <f>YEAR(FH[[#This Row],[Fecha]])</f>
        <v>2021</v>
      </c>
      <c r="AO854">
        <f>MONTH(FH[[#This Row],[Fecha]])</f>
        <v>1</v>
      </c>
      <c r="AP854">
        <f>WEEKNUM(FH[[#This Row],[Fecha]],2)</f>
        <v>3</v>
      </c>
      <c r="AQ854" s="25">
        <v>44213</v>
      </c>
      <c r="AR854" t="s">
        <v>132</v>
      </c>
      <c r="AS854" t="s">
        <v>77</v>
      </c>
      <c r="AT854" t="s">
        <v>129</v>
      </c>
      <c r="AU854">
        <v>10</v>
      </c>
      <c r="AV854">
        <v>163.19999999999999</v>
      </c>
    </row>
    <row r="855" spans="40:48" x14ac:dyDescent="0.25">
      <c r="AN855">
        <f>YEAR(FH[[#This Row],[Fecha]])</f>
        <v>2021</v>
      </c>
      <c r="AO855">
        <f>MONTH(FH[[#This Row],[Fecha]])</f>
        <v>1</v>
      </c>
      <c r="AP855">
        <f>WEEKNUM(FH[[#This Row],[Fecha]],2)</f>
        <v>4</v>
      </c>
      <c r="AQ855" s="25">
        <v>44220</v>
      </c>
      <c r="AR855" t="s">
        <v>132</v>
      </c>
      <c r="AS855" t="s">
        <v>77</v>
      </c>
      <c r="AT855" t="s">
        <v>129</v>
      </c>
      <c r="AU855">
        <v>9</v>
      </c>
      <c r="AV855">
        <v>1195.8399999999999</v>
      </c>
    </row>
    <row r="856" spans="40:48" x14ac:dyDescent="0.25">
      <c r="AN856">
        <f>YEAR(FH[[#This Row],[Fecha]])</f>
        <v>2021</v>
      </c>
      <c r="AO856">
        <f>MONTH(FH[[#This Row],[Fecha]])</f>
        <v>1</v>
      </c>
      <c r="AP856">
        <f>WEEKNUM(FH[[#This Row],[Fecha]],2)</f>
        <v>1</v>
      </c>
      <c r="AQ856" s="25">
        <v>44199</v>
      </c>
      <c r="AR856" t="s">
        <v>132</v>
      </c>
      <c r="AS856" t="s">
        <v>74</v>
      </c>
      <c r="AT856" t="s">
        <v>129</v>
      </c>
      <c r="AU856">
        <v>10</v>
      </c>
      <c r="AV856">
        <v>163.19999999999999</v>
      </c>
    </row>
    <row r="857" spans="40:48" x14ac:dyDescent="0.25">
      <c r="AN857">
        <f>YEAR(FH[[#This Row],[Fecha]])</f>
        <v>2021</v>
      </c>
      <c r="AO857">
        <f>MONTH(FH[[#This Row],[Fecha]])</f>
        <v>1</v>
      </c>
      <c r="AP857">
        <f>WEEKNUM(FH[[#This Row],[Fecha]],2)</f>
        <v>2</v>
      </c>
      <c r="AQ857" s="25">
        <v>44206</v>
      </c>
      <c r="AR857" t="s">
        <v>132</v>
      </c>
      <c r="AS857" t="s">
        <v>74</v>
      </c>
      <c r="AT857" t="s">
        <v>129</v>
      </c>
      <c r="AU857">
        <v>10</v>
      </c>
      <c r="AV857">
        <v>163.19999999999999</v>
      </c>
    </row>
    <row r="858" spans="40:48" x14ac:dyDescent="0.25">
      <c r="AN858">
        <f>YEAR(FH[[#This Row],[Fecha]])</f>
        <v>2021</v>
      </c>
      <c r="AO858">
        <f>MONTH(FH[[#This Row],[Fecha]])</f>
        <v>1</v>
      </c>
      <c r="AP858">
        <f>WEEKNUM(FH[[#This Row],[Fecha]],2)</f>
        <v>3</v>
      </c>
      <c r="AQ858" s="25">
        <v>44213</v>
      </c>
      <c r="AR858" t="s">
        <v>132</v>
      </c>
      <c r="AS858" t="s">
        <v>74</v>
      </c>
      <c r="AT858" t="s">
        <v>129</v>
      </c>
      <c r="AU858">
        <v>10</v>
      </c>
      <c r="AV858">
        <v>163.19999999999999</v>
      </c>
    </row>
    <row r="859" spans="40:48" x14ac:dyDescent="0.25">
      <c r="AN859">
        <f>YEAR(FH[[#This Row],[Fecha]])</f>
        <v>2021</v>
      </c>
      <c r="AO859">
        <f>MONTH(FH[[#This Row],[Fecha]])</f>
        <v>1</v>
      </c>
      <c r="AP859">
        <f>WEEKNUM(FH[[#This Row],[Fecha]],2)</f>
        <v>4</v>
      </c>
      <c r="AQ859" s="25">
        <v>44220</v>
      </c>
      <c r="AR859" t="s">
        <v>132</v>
      </c>
      <c r="AS859" t="s">
        <v>74</v>
      </c>
      <c r="AT859" t="s">
        <v>129</v>
      </c>
      <c r="AU859">
        <v>10</v>
      </c>
      <c r="AV859">
        <v>877.13</v>
      </c>
    </row>
    <row r="860" spans="40:48" x14ac:dyDescent="0.25">
      <c r="AN860">
        <f>YEAR(FH[[#This Row],[Fecha]])</f>
        <v>2021</v>
      </c>
      <c r="AO860">
        <f>MONTH(FH[[#This Row],[Fecha]])</f>
        <v>1</v>
      </c>
      <c r="AP860">
        <f>WEEKNUM(FH[[#This Row],[Fecha]],2)</f>
        <v>1</v>
      </c>
      <c r="AQ860" s="25">
        <v>44199</v>
      </c>
      <c r="AR860" t="s">
        <v>135</v>
      </c>
      <c r="AS860" t="s">
        <v>74</v>
      </c>
      <c r="AT860" t="s">
        <v>128</v>
      </c>
      <c r="AU860">
        <v>10</v>
      </c>
      <c r="AV860">
        <v>63581.01</v>
      </c>
    </row>
    <row r="861" spans="40:48" x14ac:dyDescent="0.25">
      <c r="AN861">
        <f>YEAR(FH[[#This Row],[Fecha]])</f>
        <v>2021</v>
      </c>
      <c r="AO861">
        <f>MONTH(FH[[#This Row],[Fecha]])</f>
        <v>1</v>
      </c>
      <c r="AP861">
        <f>WEEKNUM(FH[[#This Row],[Fecha]],2)</f>
        <v>2</v>
      </c>
      <c r="AQ861" s="25">
        <v>44206</v>
      </c>
      <c r="AR861" t="s">
        <v>135</v>
      </c>
      <c r="AS861" t="s">
        <v>74</v>
      </c>
      <c r="AT861" t="s">
        <v>128</v>
      </c>
      <c r="AU861">
        <v>10</v>
      </c>
      <c r="AV861">
        <v>63549.72</v>
      </c>
    </row>
    <row r="862" spans="40:48" x14ac:dyDescent="0.25">
      <c r="AN862">
        <f>YEAR(FH[[#This Row],[Fecha]])</f>
        <v>2021</v>
      </c>
      <c r="AO862">
        <f>MONTH(FH[[#This Row],[Fecha]])</f>
        <v>1</v>
      </c>
      <c r="AP862">
        <f>WEEKNUM(FH[[#This Row],[Fecha]],2)</f>
        <v>3</v>
      </c>
      <c r="AQ862" s="25">
        <v>44213</v>
      </c>
      <c r="AR862" t="s">
        <v>135</v>
      </c>
      <c r="AS862" t="s">
        <v>74</v>
      </c>
      <c r="AT862" t="s">
        <v>128</v>
      </c>
      <c r="AU862">
        <v>10</v>
      </c>
      <c r="AV862">
        <v>62864.24</v>
      </c>
    </row>
    <row r="863" spans="40:48" x14ac:dyDescent="0.25">
      <c r="AN863">
        <f>YEAR(FH[[#This Row],[Fecha]])</f>
        <v>2021</v>
      </c>
      <c r="AO863">
        <f>MONTH(FH[[#This Row],[Fecha]])</f>
        <v>1</v>
      </c>
      <c r="AP863">
        <f>WEEKNUM(FH[[#This Row],[Fecha]],2)</f>
        <v>4</v>
      </c>
      <c r="AQ863" s="25">
        <v>44220</v>
      </c>
      <c r="AR863" t="s">
        <v>135</v>
      </c>
      <c r="AS863" t="s">
        <v>74</v>
      </c>
      <c r="AT863" t="s">
        <v>128</v>
      </c>
      <c r="AU863">
        <v>10</v>
      </c>
      <c r="AV863">
        <v>64203.360000000001</v>
      </c>
    </row>
    <row r="864" spans="40:48" x14ac:dyDescent="0.25">
      <c r="AN864">
        <f>YEAR(FH[[#This Row],[Fecha]])</f>
        <v>2021</v>
      </c>
      <c r="AO864">
        <f>MONTH(FH[[#This Row],[Fecha]])</f>
        <v>1</v>
      </c>
      <c r="AP864">
        <f>WEEKNUM(FH[[#This Row],[Fecha]],2)</f>
        <v>1</v>
      </c>
      <c r="AQ864" s="25">
        <v>44199</v>
      </c>
      <c r="AR864" t="s">
        <v>139</v>
      </c>
      <c r="AS864" t="s">
        <v>77</v>
      </c>
      <c r="AT864" t="s">
        <v>128</v>
      </c>
      <c r="AU864">
        <v>10</v>
      </c>
      <c r="AV864">
        <v>63080.47</v>
      </c>
    </row>
    <row r="865" spans="40:48" x14ac:dyDescent="0.25">
      <c r="AN865">
        <f>YEAR(FH[[#This Row],[Fecha]])</f>
        <v>2021</v>
      </c>
      <c r="AO865">
        <f>MONTH(FH[[#This Row],[Fecha]])</f>
        <v>1</v>
      </c>
      <c r="AP865">
        <f>WEEKNUM(FH[[#This Row],[Fecha]],2)</f>
        <v>2</v>
      </c>
      <c r="AQ865" s="25">
        <v>44206</v>
      </c>
      <c r="AR865" t="s">
        <v>139</v>
      </c>
      <c r="AS865" t="s">
        <v>77</v>
      </c>
      <c r="AT865" t="s">
        <v>128</v>
      </c>
      <c r="AU865">
        <v>10</v>
      </c>
      <c r="AV865">
        <v>63042.1</v>
      </c>
    </row>
    <row r="866" spans="40:48" x14ac:dyDescent="0.25">
      <c r="AN866">
        <f>YEAR(FH[[#This Row],[Fecha]])</f>
        <v>2021</v>
      </c>
      <c r="AO866">
        <f>MONTH(FH[[#This Row],[Fecha]])</f>
        <v>1</v>
      </c>
      <c r="AP866">
        <f>WEEKNUM(FH[[#This Row],[Fecha]],2)</f>
        <v>3</v>
      </c>
      <c r="AQ866" s="25">
        <v>44213</v>
      </c>
      <c r="AR866" t="s">
        <v>139</v>
      </c>
      <c r="AS866" t="s">
        <v>77</v>
      </c>
      <c r="AT866" t="s">
        <v>128</v>
      </c>
      <c r="AU866">
        <v>10</v>
      </c>
      <c r="AV866">
        <v>62128.27</v>
      </c>
    </row>
    <row r="867" spans="40:48" x14ac:dyDescent="0.25">
      <c r="AN867">
        <f>YEAR(FH[[#This Row],[Fecha]])</f>
        <v>2021</v>
      </c>
      <c r="AO867">
        <f>MONTH(FH[[#This Row],[Fecha]])</f>
        <v>1</v>
      </c>
      <c r="AP867">
        <f>WEEKNUM(FH[[#This Row],[Fecha]],2)</f>
        <v>4</v>
      </c>
      <c r="AQ867" s="25">
        <v>44220</v>
      </c>
      <c r="AR867" t="s">
        <v>139</v>
      </c>
      <c r="AS867" t="s">
        <v>77</v>
      </c>
      <c r="AT867" t="s">
        <v>128</v>
      </c>
      <c r="AU867">
        <v>9</v>
      </c>
      <c r="AV867">
        <v>56146.42</v>
      </c>
    </row>
    <row r="868" spans="40:48" x14ac:dyDescent="0.25">
      <c r="AN868">
        <f>YEAR(FH[[#This Row],[Fecha]])</f>
        <v>2021</v>
      </c>
      <c r="AO868">
        <f>MONTH(FH[[#This Row],[Fecha]])</f>
        <v>1</v>
      </c>
      <c r="AP868">
        <f>WEEKNUM(FH[[#This Row],[Fecha]],2)</f>
        <v>1</v>
      </c>
      <c r="AQ868" s="25">
        <v>44199</v>
      </c>
      <c r="AR868" t="s">
        <v>140</v>
      </c>
      <c r="AS868" t="s">
        <v>76</v>
      </c>
      <c r="AT868" t="s">
        <v>128</v>
      </c>
      <c r="AU868">
        <v>9</v>
      </c>
      <c r="AV868">
        <v>56076.29</v>
      </c>
    </row>
    <row r="869" spans="40:48" x14ac:dyDescent="0.25">
      <c r="AN869">
        <f>YEAR(FH[[#This Row],[Fecha]])</f>
        <v>2021</v>
      </c>
      <c r="AO869">
        <f>MONTH(FH[[#This Row],[Fecha]])</f>
        <v>1</v>
      </c>
      <c r="AP869">
        <f>WEEKNUM(FH[[#This Row],[Fecha]],2)</f>
        <v>2</v>
      </c>
      <c r="AQ869" s="25">
        <v>44206</v>
      </c>
      <c r="AR869" t="s">
        <v>140</v>
      </c>
      <c r="AS869" t="s">
        <v>76</v>
      </c>
      <c r="AT869" t="s">
        <v>128</v>
      </c>
      <c r="AU869">
        <v>9</v>
      </c>
      <c r="AV869">
        <v>56038.400000000001</v>
      </c>
    </row>
    <row r="870" spans="40:48" x14ac:dyDescent="0.25">
      <c r="AN870">
        <f>YEAR(FH[[#This Row],[Fecha]])</f>
        <v>2021</v>
      </c>
      <c r="AO870">
        <f>MONTH(FH[[#This Row],[Fecha]])</f>
        <v>1</v>
      </c>
      <c r="AP870">
        <f>WEEKNUM(FH[[#This Row],[Fecha]],2)</f>
        <v>3</v>
      </c>
      <c r="AQ870" s="25">
        <v>44213</v>
      </c>
      <c r="AR870" t="s">
        <v>140</v>
      </c>
      <c r="AS870" t="s">
        <v>76</v>
      </c>
      <c r="AT870" t="s">
        <v>128</v>
      </c>
      <c r="AU870">
        <v>9</v>
      </c>
      <c r="AV870">
        <v>55155.96</v>
      </c>
    </row>
    <row r="871" spans="40:48" x14ac:dyDescent="0.25">
      <c r="AN871">
        <f>YEAR(FH[[#This Row],[Fecha]])</f>
        <v>2021</v>
      </c>
      <c r="AO871">
        <f>MONTH(FH[[#This Row],[Fecha]])</f>
        <v>1</v>
      </c>
      <c r="AP871">
        <f>WEEKNUM(FH[[#This Row],[Fecha]],2)</f>
        <v>4</v>
      </c>
      <c r="AQ871" s="25">
        <v>44220</v>
      </c>
      <c r="AR871" t="s">
        <v>140</v>
      </c>
      <c r="AS871" t="s">
        <v>76</v>
      </c>
      <c r="AT871" t="s">
        <v>128</v>
      </c>
      <c r="AU871">
        <v>6</v>
      </c>
      <c r="AV871">
        <v>36913.919999999998</v>
      </c>
    </row>
    <row r="872" spans="40:48" x14ac:dyDescent="0.25">
      <c r="AN872">
        <f>YEAR(FH[[#This Row],[Fecha]])</f>
        <v>2021</v>
      </c>
      <c r="AO872">
        <f>MONTH(FH[[#This Row],[Fecha]])</f>
        <v>1</v>
      </c>
      <c r="AP872">
        <f>WEEKNUM(FH[[#This Row],[Fecha]],2)</f>
        <v>1</v>
      </c>
      <c r="AQ872" s="25">
        <v>44199</v>
      </c>
      <c r="AR872" t="s">
        <v>141</v>
      </c>
      <c r="AS872" t="s">
        <v>72</v>
      </c>
      <c r="AT872" t="s">
        <v>128</v>
      </c>
      <c r="AU872">
        <v>10</v>
      </c>
      <c r="AV872">
        <v>67446.38</v>
      </c>
    </row>
    <row r="873" spans="40:48" x14ac:dyDescent="0.25">
      <c r="AN873">
        <f>YEAR(FH[[#This Row],[Fecha]])</f>
        <v>2021</v>
      </c>
      <c r="AO873">
        <f>MONTH(FH[[#This Row],[Fecha]])</f>
        <v>1</v>
      </c>
      <c r="AP873">
        <f>WEEKNUM(FH[[#This Row],[Fecha]],2)</f>
        <v>2</v>
      </c>
      <c r="AQ873" s="25">
        <v>44206</v>
      </c>
      <c r="AR873" t="s">
        <v>141</v>
      </c>
      <c r="AS873" t="s">
        <v>72</v>
      </c>
      <c r="AT873" t="s">
        <v>128</v>
      </c>
      <c r="AU873">
        <v>6</v>
      </c>
      <c r="AV873">
        <v>40456.94</v>
      </c>
    </row>
    <row r="874" spans="40:48" x14ac:dyDescent="0.25">
      <c r="AN874">
        <f>YEAR(FH[[#This Row],[Fecha]])</f>
        <v>2021</v>
      </c>
      <c r="AO874">
        <f>MONTH(FH[[#This Row],[Fecha]])</f>
        <v>1</v>
      </c>
      <c r="AP874">
        <f>WEEKNUM(FH[[#This Row],[Fecha]],2)</f>
        <v>3</v>
      </c>
      <c r="AQ874" s="25">
        <v>44213</v>
      </c>
      <c r="AR874" t="s">
        <v>141</v>
      </c>
      <c r="AS874" t="s">
        <v>72</v>
      </c>
      <c r="AT874" t="s">
        <v>128</v>
      </c>
      <c r="AU874">
        <v>12</v>
      </c>
      <c r="AV874">
        <v>80221.149999999994</v>
      </c>
    </row>
    <row r="875" spans="40:48" x14ac:dyDescent="0.25">
      <c r="AN875">
        <f>YEAR(FH[[#This Row],[Fecha]])</f>
        <v>2021</v>
      </c>
      <c r="AO875">
        <f>MONTH(FH[[#This Row],[Fecha]])</f>
        <v>1</v>
      </c>
      <c r="AP875">
        <f>WEEKNUM(FH[[#This Row],[Fecha]],2)</f>
        <v>4</v>
      </c>
      <c r="AQ875" s="25">
        <v>44220</v>
      </c>
      <c r="AR875" t="s">
        <v>141</v>
      </c>
      <c r="AS875" t="s">
        <v>72</v>
      </c>
      <c r="AT875" t="s">
        <v>128</v>
      </c>
      <c r="AU875">
        <v>12</v>
      </c>
      <c r="AV875">
        <v>80629.59</v>
      </c>
    </row>
    <row r="876" spans="40:48" x14ac:dyDescent="0.25">
      <c r="AN876">
        <f>YEAR(FH[[#This Row],[Fecha]])</f>
        <v>2021</v>
      </c>
      <c r="AO876">
        <f>MONTH(FH[[#This Row],[Fecha]])</f>
        <v>1</v>
      </c>
      <c r="AP876">
        <f>WEEKNUM(FH[[#This Row],[Fecha]],2)</f>
        <v>1</v>
      </c>
      <c r="AQ876" s="25">
        <v>44199</v>
      </c>
      <c r="AR876" t="s">
        <v>141</v>
      </c>
      <c r="AS876" t="s">
        <v>73</v>
      </c>
      <c r="AT876" t="s">
        <v>128</v>
      </c>
      <c r="AU876">
        <v>10</v>
      </c>
      <c r="AV876">
        <v>67446.38</v>
      </c>
    </row>
    <row r="877" spans="40:48" x14ac:dyDescent="0.25">
      <c r="AN877">
        <f>YEAR(FH[[#This Row],[Fecha]])</f>
        <v>2021</v>
      </c>
      <c r="AO877">
        <f>MONTH(FH[[#This Row],[Fecha]])</f>
        <v>1</v>
      </c>
      <c r="AP877">
        <f>WEEKNUM(FH[[#This Row],[Fecha]],2)</f>
        <v>2</v>
      </c>
      <c r="AQ877" s="25">
        <v>44206</v>
      </c>
      <c r="AR877" t="s">
        <v>141</v>
      </c>
      <c r="AS877" t="s">
        <v>73</v>
      </c>
      <c r="AT877" t="s">
        <v>128</v>
      </c>
      <c r="AU877">
        <v>10</v>
      </c>
      <c r="AV877">
        <v>67428.23</v>
      </c>
    </row>
    <row r="878" spans="40:48" x14ac:dyDescent="0.25">
      <c r="AN878">
        <f>YEAR(FH[[#This Row],[Fecha]])</f>
        <v>2021</v>
      </c>
      <c r="AO878">
        <f>MONTH(FH[[#This Row],[Fecha]])</f>
        <v>1</v>
      </c>
      <c r="AP878">
        <f>WEEKNUM(FH[[#This Row],[Fecha]],2)</f>
        <v>3</v>
      </c>
      <c r="AQ878" s="25">
        <v>44213</v>
      </c>
      <c r="AR878" t="s">
        <v>141</v>
      </c>
      <c r="AS878" t="s">
        <v>73</v>
      </c>
      <c r="AT878" t="s">
        <v>128</v>
      </c>
      <c r="AU878">
        <v>9</v>
      </c>
      <c r="AV878">
        <v>60165.86</v>
      </c>
    </row>
    <row r="879" spans="40:48" x14ac:dyDescent="0.25">
      <c r="AN879">
        <f>YEAR(FH[[#This Row],[Fecha]])</f>
        <v>2021</v>
      </c>
      <c r="AO879">
        <f>MONTH(FH[[#This Row],[Fecha]])</f>
        <v>1</v>
      </c>
      <c r="AP879">
        <f>WEEKNUM(FH[[#This Row],[Fecha]],2)</f>
        <v>4</v>
      </c>
      <c r="AQ879" s="25">
        <v>44220</v>
      </c>
      <c r="AR879" t="s">
        <v>141</v>
      </c>
      <c r="AS879" t="s">
        <v>73</v>
      </c>
      <c r="AT879" t="s">
        <v>128</v>
      </c>
      <c r="AU879">
        <v>12</v>
      </c>
      <c r="AV879">
        <v>80629.59</v>
      </c>
    </row>
    <row r="880" spans="40:48" x14ac:dyDescent="0.25">
      <c r="AN880">
        <f>YEAR(FH[[#This Row],[Fecha]])</f>
        <v>2021</v>
      </c>
      <c r="AO880">
        <f>MONTH(FH[[#This Row],[Fecha]])</f>
        <v>1</v>
      </c>
      <c r="AP880">
        <f>WEEKNUM(FH[[#This Row],[Fecha]],2)</f>
        <v>1</v>
      </c>
      <c r="AQ880" s="25">
        <v>44199</v>
      </c>
      <c r="AR880" t="s">
        <v>142</v>
      </c>
      <c r="AS880" t="s">
        <v>75</v>
      </c>
      <c r="AT880" t="s">
        <v>128</v>
      </c>
      <c r="AU880">
        <v>9</v>
      </c>
      <c r="AV880">
        <v>58428.21</v>
      </c>
    </row>
    <row r="881" spans="40:48" x14ac:dyDescent="0.25">
      <c r="AN881">
        <f>YEAR(FH[[#This Row],[Fecha]])</f>
        <v>2021</v>
      </c>
      <c r="AO881">
        <f>MONTH(FH[[#This Row],[Fecha]])</f>
        <v>1</v>
      </c>
      <c r="AP881">
        <f>WEEKNUM(FH[[#This Row],[Fecha]],2)</f>
        <v>2</v>
      </c>
      <c r="AQ881" s="25">
        <v>44206</v>
      </c>
      <c r="AR881" t="s">
        <v>142</v>
      </c>
      <c r="AS881" t="s">
        <v>75</v>
      </c>
      <c r="AT881" t="s">
        <v>128</v>
      </c>
      <c r="AU881">
        <v>6</v>
      </c>
      <c r="AV881">
        <v>38936.050000000003</v>
      </c>
    </row>
    <row r="882" spans="40:48" x14ac:dyDescent="0.25">
      <c r="AN882">
        <f>YEAR(FH[[#This Row],[Fecha]])</f>
        <v>2021</v>
      </c>
      <c r="AO882">
        <f>MONTH(FH[[#This Row],[Fecha]])</f>
        <v>1</v>
      </c>
      <c r="AP882">
        <f>WEEKNUM(FH[[#This Row],[Fecha]],2)</f>
        <v>3</v>
      </c>
      <c r="AQ882" s="25">
        <v>44213</v>
      </c>
      <c r="AR882" t="s">
        <v>142</v>
      </c>
      <c r="AS882" t="s">
        <v>75</v>
      </c>
      <c r="AT882" t="s">
        <v>128</v>
      </c>
      <c r="AU882">
        <v>6</v>
      </c>
      <c r="AV882">
        <v>39202.28</v>
      </c>
    </row>
    <row r="883" spans="40:48" x14ac:dyDescent="0.25">
      <c r="AN883">
        <f>YEAR(FH[[#This Row],[Fecha]])</f>
        <v>2021</v>
      </c>
      <c r="AO883">
        <f>MONTH(FH[[#This Row],[Fecha]])</f>
        <v>1</v>
      </c>
      <c r="AP883">
        <f>WEEKNUM(FH[[#This Row],[Fecha]],2)</f>
        <v>4</v>
      </c>
      <c r="AQ883" s="25">
        <v>44220</v>
      </c>
      <c r="AR883" t="s">
        <v>142</v>
      </c>
      <c r="AS883" t="s">
        <v>75</v>
      </c>
      <c r="AT883" t="s">
        <v>128</v>
      </c>
      <c r="AU883">
        <v>9</v>
      </c>
      <c r="AV883">
        <v>59076.4</v>
      </c>
    </row>
    <row r="884" spans="40:48" x14ac:dyDescent="0.25">
      <c r="AN884">
        <f>YEAR(FH[[#This Row],[Fecha]])</f>
        <v>2021</v>
      </c>
      <c r="AO884">
        <f>MONTH(FH[[#This Row],[Fecha]])</f>
        <v>1</v>
      </c>
      <c r="AP884">
        <f>WEEKNUM(FH[[#This Row],[Fecha]],2)</f>
        <v>1</v>
      </c>
      <c r="AQ884" s="25">
        <v>44199</v>
      </c>
      <c r="AR884" t="s">
        <v>148</v>
      </c>
      <c r="AS884" t="s">
        <v>72</v>
      </c>
      <c r="AT884" t="s">
        <v>156</v>
      </c>
      <c r="AU884">
        <v>276</v>
      </c>
      <c r="AV884">
        <v>4973.72</v>
      </c>
    </row>
    <row r="885" spans="40:48" x14ac:dyDescent="0.25">
      <c r="AN885">
        <f>YEAR(FH[[#This Row],[Fecha]])</f>
        <v>2021</v>
      </c>
      <c r="AO885">
        <f>MONTH(FH[[#This Row],[Fecha]])</f>
        <v>1</v>
      </c>
      <c r="AP885">
        <f>WEEKNUM(FH[[#This Row],[Fecha]],2)</f>
        <v>2</v>
      </c>
      <c r="AQ885" s="25">
        <v>44206</v>
      </c>
      <c r="AR885" t="s">
        <v>148</v>
      </c>
      <c r="AS885" t="s">
        <v>72</v>
      </c>
      <c r="AT885" t="s">
        <v>156</v>
      </c>
      <c r="AU885">
        <v>267</v>
      </c>
      <c r="AV885">
        <v>4811.51</v>
      </c>
    </row>
    <row r="886" spans="40:48" x14ac:dyDescent="0.25">
      <c r="AN886">
        <f>YEAR(FH[[#This Row],[Fecha]])</f>
        <v>2021</v>
      </c>
      <c r="AO886">
        <f>MONTH(FH[[#This Row],[Fecha]])</f>
        <v>1</v>
      </c>
      <c r="AP886">
        <f>WEEKNUM(FH[[#This Row],[Fecha]],2)</f>
        <v>3</v>
      </c>
      <c r="AQ886" s="25">
        <v>44213</v>
      </c>
      <c r="AR886" t="s">
        <v>148</v>
      </c>
      <c r="AS886" t="s">
        <v>72</v>
      </c>
      <c r="AT886" t="s">
        <v>156</v>
      </c>
      <c r="AU886">
        <v>273</v>
      </c>
      <c r="AV886">
        <v>4919.6400000000003</v>
      </c>
    </row>
    <row r="887" spans="40:48" x14ac:dyDescent="0.25">
      <c r="AN887">
        <f>YEAR(FH[[#This Row],[Fecha]])</f>
        <v>2021</v>
      </c>
      <c r="AO887">
        <f>MONTH(FH[[#This Row],[Fecha]])</f>
        <v>1</v>
      </c>
      <c r="AP887">
        <f>WEEKNUM(FH[[#This Row],[Fecha]],2)</f>
        <v>4</v>
      </c>
      <c r="AQ887" s="25">
        <v>44220</v>
      </c>
      <c r="AR887" t="s">
        <v>148</v>
      </c>
      <c r="AS887" t="s">
        <v>72</v>
      </c>
      <c r="AT887" t="s">
        <v>156</v>
      </c>
      <c r="AU887">
        <v>273</v>
      </c>
      <c r="AV887">
        <v>4919.62</v>
      </c>
    </row>
    <row r="888" spans="40:48" x14ac:dyDescent="0.25">
      <c r="AN888">
        <f>YEAR(FH[[#This Row],[Fecha]])</f>
        <v>2021</v>
      </c>
      <c r="AO888">
        <f>MONTH(FH[[#This Row],[Fecha]])</f>
        <v>1</v>
      </c>
      <c r="AP888">
        <f>WEEKNUM(FH[[#This Row],[Fecha]],2)</f>
        <v>1</v>
      </c>
      <c r="AQ888" s="25">
        <v>44199</v>
      </c>
      <c r="AR888" t="s">
        <v>148</v>
      </c>
      <c r="AS888" t="s">
        <v>73</v>
      </c>
      <c r="AT888" t="s">
        <v>156</v>
      </c>
      <c r="AU888">
        <v>263</v>
      </c>
      <c r="AV888">
        <v>4739.45</v>
      </c>
    </row>
    <row r="889" spans="40:48" x14ac:dyDescent="0.25">
      <c r="AN889">
        <f>YEAR(FH[[#This Row],[Fecha]])</f>
        <v>2021</v>
      </c>
      <c r="AO889">
        <f>MONTH(FH[[#This Row],[Fecha]])</f>
        <v>1</v>
      </c>
      <c r="AP889">
        <f>WEEKNUM(FH[[#This Row],[Fecha]],2)</f>
        <v>2</v>
      </c>
      <c r="AQ889" s="25">
        <v>44206</v>
      </c>
      <c r="AR889" t="s">
        <v>148</v>
      </c>
      <c r="AS889" t="s">
        <v>73</v>
      </c>
      <c r="AT889" t="s">
        <v>156</v>
      </c>
      <c r="AU889">
        <v>271</v>
      </c>
      <c r="AV889">
        <v>4883.6000000000004</v>
      </c>
    </row>
    <row r="890" spans="40:48" x14ac:dyDescent="0.25">
      <c r="AN890">
        <f>YEAR(FH[[#This Row],[Fecha]])</f>
        <v>2021</v>
      </c>
      <c r="AO890">
        <f>MONTH(FH[[#This Row],[Fecha]])</f>
        <v>1</v>
      </c>
      <c r="AP890">
        <f>WEEKNUM(FH[[#This Row],[Fecha]],2)</f>
        <v>3</v>
      </c>
      <c r="AQ890" s="25">
        <v>44213</v>
      </c>
      <c r="AR890" t="s">
        <v>148</v>
      </c>
      <c r="AS890" t="s">
        <v>73</v>
      </c>
      <c r="AT890" t="s">
        <v>156</v>
      </c>
      <c r="AU890">
        <v>277</v>
      </c>
      <c r="AV890">
        <v>4991.72</v>
      </c>
    </row>
    <row r="891" spans="40:48" x14ac:dyDescent="0.25">
      <c r="AN891">
        <f>YEAR(FH[[#This Row],[Fecha]])</f>
        <v>2021</v>
      </c>
      <c r="AO891">
        <f>MONTH(FH[[#This Row],[Fecha]])</f>
        <v>1</v>
      </c>
      <c r="AP891">
        <f>WEEKNUM(FH[[#This Row],[Fecha]],2)</f>
        <v>4</v>
      </c>
      <c r="AQ891" s="25">
        <v>44220</v>
      </c>
      <c r="AR891" t="s">
        <v>148</v>
      </c>
      <c r="AS891" t="s">
        <v>73</v>
      </c>
      <c r="AT891" t="s">
        <v>156</v>
      </c>
      <c r="AU891">
        <v>303</v>
      </c>
      <c r="AV891">
        <v>5460.24</v>
      </c>
    </row>
    <row r="892" spans="40:48" x14ac:dyDescent="0.25">
      <c r="AN892">
        <f>YEAR(FH[[#This Row],[Fecha]])</f>
        <v>2021</v>
      </c>
      <c r="AO892">
        <f>MONTH(FH[[#This Row],[Fecha]])</f>
        <v>1</v>
      </c>
      <c r="AP892">
        <f>WEEKNUM(FH[[#This Row],[Fecha]],2)</f>
        <v>1</v>
      </c>
      <c r="AQ892" s="25">
        <v>44199</v>
      </c>
      <c r="AR892" t="s">
        <v>148</v>
      </c>
      <c r="AS892" t="s">
        <v>75</v>
      </c>
      <c r="AT892" t="s">
        <v>156</v>
      </c>
      <c r="AU892">
        <v>191</v>
      </c>
      <c r="AV892">
        <v>3441.96</v>
      </c>
    </row>
    <row r="893" spans="40:48" x14ac:dyDescent="0.25">
      <c r="AN893">
        <f>YEAR(FH[[#This Row],[Fecha]])</f>
        <v>2021</v>
      </c>
      <c r="AO893">
        <f>MONTH(FH[[#This Row],[Fecha]])</f>
        <v>1</v>
      </c>
      <c r="AP893">
        <f>WEEKNUM(FH[[#This Row],[Fecha]],2)</f>
        <v>2</v>
      </c>
      <c r="AQ893" s="25">
        <v>44206</v>
      </c>
      <c r="AR893" t="s">
        <v>148</v>
      </c>
      <c r="AS893" t="s">
        <v>75</v>
      </c>
      <c r="AT893" t="s">
        <v>156</v>
      </c>
      <c r="AU893">
        <v>189</v>
      </c>
      <c r="AV893">
        <v>3405.9</v>
      </c>
    </row>
    <row r="894" spans="40:48" x14ac:dyDescent="0.25">
      <c r="AN894">
        <f>YEAR(FH[[#This Row],[Fecha]])</f>
        <v>2021</v>
      </c>
      <c r="AO894">
        <f>MONTH(FH[[#This Row],[Fecha]])</f>
        <v>1</v>
      </c>
      <c r="AP894">
        <f>WEEKNUM(FH[[#This Row],[Fecha]],2)</f>
        <v>3</v>
      </c>
      <c r="AQ894" s="25">
        <v>44213</v>
      </c>
      <c r="AR894" t="s">
        <v>148</v>
      </c>
      <c r="AS894" t="s">
        <v>75</v>
      </c>
      <c r="AT894" t="s">
        <v>156</v>
      </c>
      <c r="AU894">
        <v>191</v>
      </c>
      <c r="AV894">
        <v>3441.94</v>
      </c>
    </row>
    <row r="895" spans="40:48" x14ac:dyDescent="0.25">
      <c r="AN895">
        <f>YEAR(FH[[#This Row],[Fecha]])</f>
        <v>2021</v>
      </c>
      <c r="AO895">
        <f>MONTH(FH[[#This Row],[Fecha]])</f>
        <v>1</v>
      </c>
      <c r="AP895">
        <f>WEEKNUM(FH[[#This Row],[Fecha]],2)</f>
        <v>4</v>
      </c>
      <c r="AQ895" s="25">
        <v>44220</v>
      </c>
      <c r="AR895" t="s">
        <v>148</v>
      </c>
      <c r="AS895" t="s">
        <v>75</v>
      </c>
      <c r="AT895" t="s">
        <v>156</v>
      </c>
      <c r="AU895">
        <v>161</v>
      </c>
      <c r="AV895">
        <v>2901.32</v>
      </c>
    </row>
    <row r="896" spans="40:48" x14ac:dyDescent="0.25">
      <c r="AN896">
        <f>YEAR(FH[[#This Row],[Fecha]])</f>
        <v>2021</v>
      </c>
      <c r="AO896">
        <f>MONTH(FH[[#This Row],[Fecha]])</f>
        <v>1</v>
      </c>
      <c r="AP896">
        <f>WEEKNUM(FH[[#This Row],[Fecha]],2)</f>
        <v>1</v>
      </c>
      <c r="AQ896" s="25">
        <v>44199</v>
      </c>
      <c r="AR896" t="s">
        <v>148</v>
      </c>
      <c r="AS896" t="s">
        <v>76</v>
      </c>
      <c r="AT896" t="s">
        <v>156</v>
      </c>
      <c r="AU896">
        <v>201</v>
      </c>
      <c r="AV896">
        <v>3622.16</v>
      </c>
    </row>
    <row r="897" spans="40:48" x14ac:dyDescent="0.25">
      <c r="AN897">
        <f>YEAR(FH[[#This Row],[Fecha]])</f>
        <v>2021</v>
      </c>
      <c r="AO897">
        <f>MONTH(FH[[#This Row],[Fecha]])</f>
        <v>1</v>
      </c>
      <c r="AP897">
        <f>WEEKNUM(FH[[#This Row],[Fecha]],2)</f>
        <v>2</v>
      </c>
      <c r="AQ897" s="25">
        <v>44206</v>
      </c>
      <c r="AR897" t="s">
        <v>148</v>
      </c>
      <c r="AS897" t="s">
        <v>76</v>
      </c>
      <c r="AT897" t="s">
        <v>156</v>
      </c>
      <c r="AU897">
        <v>205</v>
      </c>
      <c r="AV897">
        <v>3694.23</v>
      </c>
    </row>
    <row r="898" spans="40:48" x14ac:dyDescent="0.25">
      <c r="AN898">
        <f>YEAR(FH[[#This Row],[Fecha]])</f>
        <v>2021</v>
      </c>
      <c r="AO898">
        <f>MONTH(FH[[#This Row],[Fecha]])</f>
        <v>1</v>
      </c>
      <c r="AP898">
        <f>WEEKNUM(FH[[#This Row],[Fecha]],2)</f>
        <v>3</v>
      </c>
      <c r="AQ898" s="25">
        <v>44213</v>
      </c>
      <c r="AR898" t="s">
        <v>148</v>
      </c>
      <c r="AS898" t="s">
        <v>76</v>
      </c>
      <c r="AT898" t="s">
        <v>156</v>
      </c>
      <c r="AU898">
        <v>206</v>
      </c>
      <c r="AV898">
        <v>3712.25</v>
      </c>
    </row>
    <row r="899" spans="40:48" x14ac:dyDescent="0.25">
      <c r="AN899">
        <f>YEAR(FH[[#This Row],[Fecha]])</f>
        <v>2021</v>
      </c>
      <c r="AO899">
        <f>MONTH(FH[[#This Row],[Fecha]])</f>
        <v>1</v>
      </c>
      <c r="AP899">
        <f>WEEKNUM(FH[[#This Row],[Fecha]],2)</f>
        <v>4</v>
      </c>
      <c r="AQ899" s="25">
        <v>44220</v>
      </c>
      <c r="AR899" t="s">
        <v>148</v>
      </c>
      <c r="AS899" t="s">
        <v>76</v>
      </c>
      <c r="AT899" t="s">
        <v>156</v>
      </c>
      <c r="AU899">
        <v>202</v>
      </c>
      <c r="AV899">
        <v>3640.16</v>
      </c>
    </row>
    <row r="900" spans="40:48" x14ac:dyDescent="0.25">
      <c r="AN900">
        <f>YEAR(FH[[#This Row],[Fecha]])</f>
        <v>2021</v>
      </c>
      <c r="AO900">
        <f>MONTH(FH[[#This Row],[Fecha]])</f>
        <v>1</v>
      </c>
      <c r="AP900">
        <f>WEEKNUM(FH[[#This Row],[Fecha]],2)</f>
        <v>1</v>
      </c>
      <c r="AQ900" s="25">
        <v>44199</v>
      </c>
      <c r="AR900" t="s">
        <v>148</v>
      </c>
      <c r="AS900" t="s">
        <v>77</v>
      </c>
      <c r="AT900" t="s">
        <v>156</v>
      </c>
      <c r="AU900">
        <v>203</v>
      </c>
      <c r="AV900">
        <v>3658.2</v>
      </c>
    </row>
    <row r="901" spans="40:48" x14ac:dyDescent="0.25">
      <c r="AN901">
        <f>YEAR(FH[[#This Row],[Fecha]])</f>
        <v>2021</v>
      </c>
      <c r="AO901">
        <f>MONTH(FH[[#This Row],[Fecha]])</f>
        <v>1</v>
      </c>
      <c r="AP901">
        <f>WEEKNUM(FH[[#This Row],[Fecha]],2)</f>
        <v>2</v>
      </c>
      <c r="AQ901" s="25">
        <v>44206</v>
      </c>
      <c r="AR901" t="s">
        <v>148</v>
      </c>
      <c r="AS901" t="s">
        <v>77</v>
      </c>
      <c r="AT901" t="s">
        <v>156</v>
      </c>
      <c r="AU901">
        <v>204</v>
      </c>
      <c r="AV901">
        <v>3676.21</v>
      </c>
    </row>
    <row r="902" spans="40:48" x14ac:dyDescent="0.25">
      <c r="AN902">
        <f>YEAR(FH[[#This Row],[Fecha]])</f>
        <v>2021</v>
      </c>
      <c r="AO902">
        <f>MONTH(FH[[#This Row],[Fecha]])</f>
        <v>1</v>
      </c>
      <c r="AP902">
        <f>WEEKNUM(FH[[#This Row],[Fecha]],2)</f>
        <v>3</v>
      </c>
      <c r="AQ902" s="25">
        <v>44213</v>
      </c>
      <c r="AR902" t="s">
        <v>148</v>
      </c>
      <c r="AS902" t="s">
        <v>77</v>
      </c>
      <c r="AT902" t="s">
        <v>156</v>
      </c>
      <c r="AU902">
        <v>204</v>
      </c>
      <c r="AV902">
        <v>3676.21</v>
      </c>
    </row>
    <row r="903" spans="40:48" x14ac:dyDescent="0.25">
      <c r="AN903">
        <f>YEAR(FH[[#This Row],[Fecha]])</f>
        <v>2021</v>
      </c>
      <c r="AO903">
        <f>MONTH(FH[[#This Row],[Fecha]])</f>
        <v>1</v>
      </c>
      <c r="AP903">
        <f>WEEKNUM(FH[[#This Row],[Fecha]],2)</f>
        <v>4</v>
      </c>
      <c r="AQ903" s="25">
        <v>44220</v>
      </c>
      <c r="AR903" t="s">
        <v>148</v>
      </c>
      <c r="AS903" t="s">
        <v>77</v>
      </c>
      <c r="AT903" t="s">
        <v>156</v>
      </c>
      <c r="AU903">
        <v>202</v>
      </c>
      <c r="AV903">
        <v>3640.16</v>
      </c>
    </row>
    <row r="904" spans="40:48" x14ac:dyDescent="0.25">
      <c r="AN904">
        <f>YEAR(FH[[#This Row],[Fecha]])</f>
        <v>2021</v>
      </c>
      <c r="AO904">
        <f>MONTH(FH[[#This Row],[Fecha]])</f>
        <v>1</v>
      </c>
      <c r="AP904">
        <f>WEEKNUM(FH[[#This Row],[Fecha]],2)</f>
        <v>1</v>
      </c>
      <c r="AQ904" s="25">
        <v>44199</v>
      </c>
      <c r="AR904" t="s">
        <v>148</v>
      </c>
      <c r="AS904" t="s">
        <v>74</v>
      </c>
      <c r="AT904" t="s">
        <v>156</v>
      </c>
      <c r="AU904">
        <v>244</v>
      </c>
      <c r="AV904">
        <v>4397.05</v>
      </c>
    </row>
    <row r="905" spans="40:48" x14ac:dyDescent="0.25">
      <c r="AN905">
        <f>YEAR(FH[[#This Row],[Fecha]])</f>
        <v>2021</v>
      </c>
      <c r="AO905">
        <f>MONTH(FH[[#This Row],[Fecha]])</f>
        <v>1</v>
      </c>
      <c r="AP905">
        <f>WEEKNUM(FH[[#This Row],[Fecha]],2)</f>
        <v>2</v>
      </c>
      <c r="AQ905" s="25">
        <v>44206</v>
      </c>
      <c r="AR905" t="s">
        <v>148</v>
      </c>
      <c r="AS905" t="s">
        <v>74</v>
      </c>
      <c r="AT905" t="s">
        <v>156</v>
      </c>
      <c r="AU905">
        <v>242</v>
      </c>
      <c r="AV905">
        <v>4361</v>
      </c>
    </row>
    <row r="906" spans="40:48" x14ac:dyDescent="0.25">
      <c r="AN906">
        <f>YEAR(FH[[#This Row],[Fecha]])</f>
        <v>2021</v>
      </c>
      <c r="AO906">
        <f>MONTH(FH[[#This Row],[Fecha]])</f>
        <v>1</v>
      </c>
      <c r="AP906">
        <f>WEEKNUM(FH[[#This Row],[Fecha]],2)</f>
        <v>3</v>
      </c>
      <c r="AQ906" s="25">
        <v>44213</v>
      </c>
      <c r="AR906" t="s">
        <v>148</v>
      </c>
      <c r="AS906" t="s">
        <v>74</v>
      </c>
      <c r="AT906" t="s">
        <v>156</v>
      </c>
      <c r="AU906">
        <v>237</v>
      </c>
      <c r="AV906">
        <v>4270.8900000000003</v>
      </c>
    </row>
    <row r="907" spans="40:48" x14ac:dyDescent="0.25">
      <c r="AN907">
        <f>YEAR(FH[[#This Row],[Fecha]])</f>
        <v>2021</v>
      </c>
      <c r="AO907">
        <f>MONTH(FH[[#This Row],[Fecha]])</f>
        <v>1</v>
      </c>
      <c r="AP907">
        <f>WEEKNUM(FH[[#This Row],[Fecha]],2)</f>
        <v>4</v>
      </c>
      <c r="AQ907" s="25">
        <v>44220</v>
      </c>
      <c r="AR907" t="s">
        <v>148</v>
      </c>
      <c r="AS907" t="s">
        <v>74</v>
      </c>
      <c r="AT907" t="s">
        <v>156</v>
      </c>
      <c r="AU907">
        <v>233</v>
      </c>
      <c r="AV907">
        <v>4198.8</v>
      </c>
    </row>
  </sheetData>
  <mergeCells count="6">
    <mergeCell ref="AQ2:AV2"/>
    <mergeCell ref="D1:AV1"/>
    <mergeCell ref="E2:K2"/>
    <mergeCell ref="M2:T2"/>
    <mergeCell ref="AH2:AL2"/>
    <mergeCell ref="Y2:AC2"/>
  </mergeCells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90FD62A-F1E4-49CF-A081-798E30152890}">
          <x14:formula1>
            <xm:f>ListasHuevo!$A$2:$A$4</xm:f>
          </x14:formula1>
          <xm:sqref>E4:E108</xm:sqref>
        </x14:dataValidation>
        <x14:dataValidation type="list" allowBlank="1" showInputMessage="1" showErrorMessage="1" xr:uid="{E8B8411C-08B5-4DC3-AFD3-A7B565E749A5}">
          <x14:formula1>
            <xm:f>ListasHuevo!$C$2:$C$8</xm:f>
          </x14:formula1>
          <xm:sqref>Q4:Q248</xm:sqref>
        </x14:dataValidation>
        <x14:dataValidation type="list" allowBlank="1" showInputMessage="1" showErrorMessage="1" xr:uid="{AD1E7AC2-8889-419C-B988-B1385F9FF878}">
          <x14:formula1>
            <xm:f>ListasHuevo!$K$2:$K$11</xm:f>
          </x14:formula1>
          <xm:sqref>AJ4:AJ2301</xm:sqref>
        </x14:dataValidation>
        <x14:dataValidation type="list" allowBlank="1" showInputMessage="1" showErrorMessage="1" xr:uid="{C87C9DC6-6ED0-4D56-8542-B2F8C552D9F9}">
          <x14:formula1>
            <xm:f>ListasHuevo!$I$2:$I$5</xm:f>
          </x14:formula1>
          <xm:sqref>AI4:AI2301</xm:sqref>
        </x14:dataValidation>
        <x14:dataValidation type="list" allowBlank="1" showInputMessage="1" showErrorMessage="1" xr:uid="{94E3D66C-449A-400E-85D1-0CAB8E4CBB5C}">
          <x14:formula1>
            <xm:f>ListasHuevo!$Q$2:$Q$4</xm:f>
          </x14:formula1>
          <xm:sqref>AT4:AT907</xm:sqref>
        </x14:dataValidation>
        <x14:dataValidation type="list" allowBlank="1" showInputMessage="1" showErrorMessage="1" xr:uid="{11E23A52-924E-49C6-9839-F99E25AD5649}">
          <x14:formula1>
            <xm:f>ListasHuevo!$O$2:$O$8</xm:f>
          </x14:formula1>
          <xm:sqref>AS4:AS907</xm:sqref>
        </x14:dataValidation>
        <x14:dataValidation type="list" allowBlank="1" showInputMessage="1" showErrorMessage="1" xr:uid="{A6E1C363-B95D-4023-BD26-185D3D9CBB1C}">
          <x14:formula1>
            <xm:f>ListasHuevo!$M$2:$M$25</xm:f>
          </x14:formula1>
          <xm:sqref>AR4:AR907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6DD1-DFC3-45C9-9E3B-A4985EE15B0A}">
  <dimension ref="A1:AF47"/>
  <sheetViews>
    <sheetView workbookViewId="0">
      <selection activeCell="S10" sqref="S10"/>
    </sheetView>
  </sheetViews>
  <sheetFormatPr baseColWidth="10" defaultRowHeight="15" x14ac:dyDescent="0.25"/>
  <cols>
    <col min="1" max="3" width="11.42578125" customWidth="1"/>
    <col min="4" max="4" width="12.7109375" bestFit="1" customWidth="1"/>
    <col min="5" max="5" width="19.28515625" bestFit="1" customWidth="1"/>
    <col min="6" max="6" width="20.7109375" bestFit="1" customWidth="1"/>
    <col min="7" max="7" width="17.42578125" bestFit="1" customWidth="1"/>
    <col min="8" max="8" width="25.28515625" bestFit="1" customWidth="1"/>
    <col min="9" max="9" width="24.28515625" bestFit="1" customWidth="1"/>
    <col min="10" max="10" width="26.140625" bestFit="1" customWidth="1"/>
    <col min="11" max="11" width="22.42578125" bestFit="1" customWidth="1"/>
    <col min="12" max="12" width="22.7109375" bestFit="1" customWidth="1"/>
    <col min="13" max="13" width="17.7109375" bestFit="1" customWidth="1"/>
    <col min="14" max="14" width="26.5703125" bestFit="1" customWidth="1"/>
    <col min="16" max="18" width="11.42578125" hidden="1" customWidth="1"/>
    <col min="19" max="19" width="12.7109375" bestFit="1" customWidth="1"/>
    <col min="20" max="20" width="23.5703125" bestFit="1" customWidth="1"/>
    <col min="25" max="27" width="11.42578125" hidden="1" customWidth="1"/>
    <col min="29" max="29" width="16.7109375" bestFit="1" customWidth="1"/>
  </cols>
  <sheetData>
    <row r="1" spans="1:32" ht="23.25" x14ac:dyDescent="0.35">
      <c r="A1" s="1"/>
      <c r="B1" s="1"/>
      <c r="C1" s="1"/>
      <c r="D1" s="68" t="s">
        <v>39</v>
      </c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</row>
    <row r="2" spans="1:32" ht="21" x14ac:dyDescent="0.35">
      <c r="A2" s="2" t="s">
        <v>2</v>
      </c>
      <c r="B2" s="2" t="s">
        <v>3</v>
      </c>
      <c r="C2" s="2" t="s">
        <v>4</v>
      </c>
      <c r="D2" s="47" t="s">
        <v>5</v>
      </c>
      <c r="E2" s="16" t="s">
        <v>40</v>
      </c>
      <c r="F2" s="17" t="s">
        <v>41</v>
      </c>
      <c r="G2" s="17" t="s">
        <v>157</v>
      </c>
      <c r="H2" s="17" t="s">
        <v>158</v>
      </c>
      <c r="I2" s="17" t="s">
        <v>159</v>
      </c>
      <c r="J2" s="17" t="s">
        <v>160</v>
      </c>
      <c r="K2" s="17" t="s">
        <v>161</v>
      </c>
      <c r="L2" s="18" t="s">
        <v>162</v>
      </c>
      <c r="M2" s="17" t="s">
        <v>163</v>
      </c>
      <c r="N2" s="17" t="s">
        <v>164</v>
      </c>
      <c r="S2" s="61" t="s">
        <v>61</v>
      </c>
      <c r="T2" s="61"/>
      <c r="U2" s="61"/>
      <c r="V2" s="61"/>
      <c r="W2" s="61"/>
      <c r="AB2" s="69" t="s">
        <v>84</v>
      </c>
      <c r="AC2" s="69"/>
      <c r="AD2" s="69"/>
      <c r="AE2" s="69"/>
      <c r="AF2" s="69"/>
    </row>
    <row r="3" spans="1:32" ht="15.75" x14ac:dyDescent="0.25">
      <c r="A3" s="5">
        <f>YEAR(InfoBorrego[[#This Row],[FECHA]])</f>
        <v>2018</v>
      </c>
      <c r="B3" s="5">
        <f>MONTH(InfoBorrego[[#This Row],[FECHA]])</f>
        <v>1</v>
      </c>
      <c r="C3" s="5">
        <f>WEEKNUM(InfoBorrego[[#This Row],[FECHA]],2)</f>
        <v>5</v>
      </c>
      <c r="D3" s="6">
        <v>43131</v>
      </c>
      <c r="E3" s="7" t="s">
        <v>42</v>
      </c>
      <c r="F3" s="7" t="s">
        <v>43</v>
      </c>
      <c r="G3" s="7">
        <v>1810.5</v>
      </c>
      <c r="H3" s="7">
        <v>38</v>
      </c>
      <c r="I3" s="7">
        <v>46</v>
      </c>
      <c r="J3" s="7">
        <v>1</v>
      </c>
      <c r="K3" s="19">
        <v>72276.44</v>
      </c>
      <c r="L3" s="19">
        <v>67877.679999999993</v>
      </c>
      <c r="M3" s="20">
        <v>7</v>
      </c>
      <c r="N3" s="20">
        <v>1</v>
      </c>
      <c r="P3" s="28" t="s">
        <v>50</v>
      </c>
      <c r="Q3" s="29" t="s">
        <v>51</v>
      </c>
      <c r="R3" s="29" t="s">
        <v>52</v>
      </c>
      <c r="S3" s="17" t="s">
        <v>23</v>
      </c>
      <c r="T3" s="17" t="s">
        <v>59</v>
      </c>
      <c r="U3" s="17" t="s">
        <v>70</v>
      </c>
      <c r="V3" s="17" t="s">
        <v>60</v>
      </c>
      <c r="W3" s="17" t="s">
        <v>130</v>
      </c>
      <c r="Y3" s="28" t="s">
        <v>50</v>
      </c>
      <c r="Z3" s="29" t="s">
        <v>51</v>
      </c>
      <c r="AA3" s="29" t="s">
        <v>52</v>
      </c>
      <c r="AB3" s="17" t="s">
        <v>23</v>
      </c>
      <c r="AC3" s="17" t="s">
        <v>62</v>
      </c>
      <c r="AD3" s="17" t="s">
        <v>70</v>
      </c>
      <c r="AE3" s="17" t="s">
        <v>83</v>
      </c>
      <c r="AF3" s="17" t="s">
        <v>130</v>
      </c>
    </row>
    <row r="4" spans="1:32" ht="15.75" x14ac:dyDescent="0.25">
      <c r="A4" s="5">
        <f>YEAR(InfoBorrego[[#This Row],[FECHA]])</f>
        <v>2018</v>
      </c>
      <c r="B4" s="5">
        <f>MONTH(InfoBorrego[[#This Row],[FECHA]])</f>
        <v>2</v>
      </c>
      <c r="C4" s="5">
        <f>WEEKNUM(InfoBorrego[[#This Row],[FECHA]],2)</f>
        <v>9</v>
      </c>
      <c r="D4" s="6">
        <v>43159</v>
      </c>
      <c r="E4" s="7" t="s">
        <v>42</v>
      </c>
      <c r="F4" s="7" t="s">
        <v>43</v>
      </c>
      <c r="G4" s="7">
        <v>3458</v>
      </c>
      <c r="H4" s="7">
        <v>0</v>
      </c>
      <c r="I4" s="7">
        <v>87</v>
      </c>
      <c r="J4" s="7">
        <v>0</v>
      </c>
      <c r="K4" s="19">
        <v>148758</v>
      </c>
      <c r="L4" s="19">
        <v>123778.639</v>
      </c>
      <c r="M4" s="20">
        <v>6</v>
      </c>
      <c r="N4" s="20">
        <v>0</v>
      </c>
      <c r="P4">
        <f>YEAR(NB[[#This Row],[Fecha]])</f>
        <v>2018</v>
      </c>
      <c r="Q4">
        <f>MONTH(NB[[#This Row],[Fecha]])</f>
        <v>1</v>
      </c>
      <c r="R4">
        <f>WEEKNUM(NB[[#This Row],[Fecha]],2)</f>
        <v>1</v>
      </c>
      <c r="S4" s="6">
        <v>43101</v>
      </c>
      <c r="T4" s="7" t="s">
        <v>68</v>
      </c>
      <c r="U4" s="7" t="s">
        <v>79</v>
      </c>
      <c r="V4" s="7">
        <v>131</v>
      </c>
      <c r="W4" s="7">
        <v>0</v>
      </c>
      <c r="Y4">
        <f>YEAR(MB[[#This Row],[Fecha]])</f>
        <v>1900</v>
      </c>
      <c r="Z4">
        <f>MONTH(MB[[#This Row],[Fecha]])</f>
        <v>1</v>
      </c>
      <c r="AA4">
        <f>WEEKNUM(MB[[#This Row],[Fecha]],2)</f>
        <v>1</v>
      </c>
      <c r="AB4" s="7"/>
      <c r="AC4" s="7"/>
      <c r="AD4" s="7"/>
      <c r="AE4" s="7"/>
      <c r="AF4" s="7"/>
    </row>
    <row r="5" spans="1:32" ht="15.75" x14ac:dyDescent="0.25">
      <c r="A5" s="5">
        <f>YEAR(InfoBorrego[[#This Row],[FECHA]])</f>
        <v>2018</v>
      </c>
      <c r="B5" s="5">
        <f>MONTH(InfoBorrego[[#This Row],[FECHA]])</f>
        <v>3</v>
      </c>
      <c r="C5" s="5">
        <f>WEEKNUM(InfoBorrego[[#This Row],[FECHA]],2)</f>
        <v>13</v>
      </c>
      <c r="D5" s="6">
        <v>43190</v>
      </c>
      <c r="E5" s="7" t="s">
        <v>42</v>
      </c>
      <c r="F5" s="7" t="s">
        <v>43</v>
      </c>
      <c r="G5" s="7">
        <v>1367.7</v>
      </c>
      <c r="H5" s="7">
        <v>0</v>
      </c>
      <c r="I5" s="7">
        <v>44</v>
      </c>
      <c r="J5" s="7">
        <v>0</v>
      </c>
      <c r="K5" s="19">
        <v>69263.5</v>
      </c>
      <c r="L5" s="19">
        <v>62793.531999999999</v>
      </c>
      <c r="M5" s="20">
        <v>7</v>
      </c>
      <c r="N5" s="20">
        <v>0</v>
      </c>
      <c r="P5">
        <f>YEAR(NB[[#This Row],[Fecha]])</f>
        <v>2018</v>
      </c>
      <c r="Q5">
        <f>MONTH(NB[[#This Row],[Fecha]])</f>
        <v>2</v>
      </c>
      <c r="R5">
        <f>WEEKNUM(NB[[#This Row],[Fecha]],2)</f>
        <v>5</v>
      </c>
      <c r="S5" s="6">
        <v>43132</v>
      </c>
      <c r="T5" s="7" t="s">
        <v>68</v>
      </c>
      <c r="U5" s="7" t="s">
        <v>79</v>
      </c>
      <c r="V5" s="7">
        <v>103</v>
      </c>
      <c r="W5" s="7">
        <v>0</v>
      </c>
    </row>
    <row r="6" spans="1:32" ht="15.75" x14ac:dyDescent="0.25">
      <c r="A6" s="5">
        <f>YEAR(InfoBorrego[[#This Row],[FECHA]])</f>
        <v>2018</v>
      </c>
      <c r="B6" s="5">
        <f>MONTH(InfoBorrego[[#This Row],[FECHA]])</f>
        <v>4</v>
      </c>
      <c r="C6" s="5">
        <f>WEEKNUM(InfoBorrego[[#This Row],[FECHA]],2)</f>
        <v>18</v>
      </c>
      <c r="D6" s="6">
        <v>43220</v>
      </c>
      <c r="E6" s="7" t="s">
        <v>42</v>
      </c>
      <c r="F6" s="7" t="s">
        <v>43</v>
      </c>
      <c r="G6" s="7">
        <v>1249.0999999999999</v>
      </c>
      <c r="H6" s="7">
        <v>0</v>
      </c>
      <c r="I6" s="7">
        <v>29</v>
      </c>
      <c r="J6" s="7">
        <v>0</v>
      </c>
      <c r="K6" s="19">
        <v>46995.5</v>
      </c>
      <c r="L6" s="19">
        <v>56746.347000000002</v>
      </c>
      <c r="M6" s="20">
        <v>3</v>
      </c>
      <c r="N6" s="20">
        <v>0</v>
      </c>
      <c r="P6">
        <f>YEAR(NB[[#This Row],[Fecha]])</f>
        <v>2018</v>
      </c>
      <c r="Q6">
        <f>MONTH(NB[[#This Row],[Fecha]])</f>
        <v>3</v>
      </c>
      <c r="R6">
        <f>WEEKNUM(NB[[#This Row],[Fecha]],2)</f>
        <v>9</v>
      </c>
      <c r="S6" s="6">
        <v>43160</v>
      </c>
      <c r="T6" s="7" t="s">
        <v>68</v>
      </c>
      <c r="U6" s="7" t="s">
        <v>79</v>
      </c>
      <c r="V6" s="7">
        <v>71</v>
      </c>
      <c r="W6" s="7">
        <v>0</v>
      </c>
    </row>
    <row r="7" spans="1:32" ht="15.75" x14ac:dyDescent="0.25">
      <c r="A7" s="5">
        <f>YEAR(InfoBorrego[[#This Row],[FECHA]])</f>
        <v>2018</v>
      </c>
      <c r="B7" s="5">
        <f>MONTH(InfoBorrego[[#This Row],[FECHA]])</f>
        <v>5</v>
      </c>
      <c r="C7" s="5">
        <f>WEEKNUM(InfoBorrego[[#This Row],[FECHA]],2)</f>
        <v>22</v>
      </c>
      <c r="D7" s="6">
        <v>43251</v>
      </c>
      <c r="E7" s="7" t="s">
        <v>42</v>
      </c>
      <c r="F7" s="7" t="s">
        <v>43</v>
      </c>
      <c r="G7" s="7">
        <v>1681</v>
      </c>
      <c r="H7" s="7">
        <v>0</v>
      </c>
      <c r="I7" s="7">
        <v>40</v>
      </c>
      <c r="J7" s="7">
        <v>0</v>
      </c>
      <c r="K7" s="19">
        <v>72283</v>
      </c>
      <c r="L7" s="19">
        <v>76698.024999999994</v>
      </c>
      <c r="M7" s="20">
        <v>2</v>
      </c>
      <c r="N7" s="20">
        <v>0</v>
      </c>
      <c r="P7">
        <f>YEAR(NB[[#This Row],[Fecha]])</f>
        <v>2018</v>
      </c>
      <c r="Q7">
        <f>MONTH(NB[[#This Row],[Fecha]])</f>
        <v>4</v>
      </c>
      <c r="R7">
        <f>WEEKNUM(NB[[#This Row],[Fecha]],2)</f>
        <v>13</v>
      </c>
      <c r="S7" s="6">
        <v>43191</v>
      </c>
      <c r="T7" s="7" t="s">
        <v>68</v>
      </c>
      <c r="U7" s="7" t="s">
        <v>79</v>
      </c>
      <c r="V7" s="7">
        <v>85</v>
      </c>
      <c r="W7" s="7">
        <v>0</v>
      </c>
    </row>
    <row r="8" spans="1:32" ht="15.75" x14ac:dyDescent="0.25">
      <c r="A8" s="5">
        <f>YEAR(InfoBorrego[[#This Row],[FECHA]])</f>
        <v>2018</v>
      </c>
      <c r="B8" s="5">
        <f>MONTH(InfoBorrego[[#This Row],[FECHA]])</f>
        <v>6</v>
      </c>
      <c r="C8" s="5">
        <f>WEEKNUM(InfoBorrego[[#This Row],[FECHA]],2)</f>
        <v>26</v>
      </c>
      <c r="D8" s="6">
        <v>43281</v>
      </c>
      <c r="E8" s="7" t="s">
        <v>42</v>
      </c>
      <c r="F8" s="7" t="s">
        <v>43</v>
      </c>
      <c r="G8" s="7">
        <v>6834</v>
      </c>
      <c r="H8" s="7">
        <v>0</v>
      </c>
      <c r="I8" s="7">
        <v>152</v>
      </c>
      <c r="J8" s="7">
        <v>0</v>
      </c>
      <c r="K8" s="19">
        <v>280570</v>
      </c>
      <c r="L8" s="19">
        <v>328385.29300000001</v>
      </c>
      <c r="M8" s="20">
        <v>3</v>
      </c>
      <c r="N8" s="20">
        <v>0</v>
      </c>
      <c r="P8">
        <f>YEAR(NB[[#This Row],[Fecha]])</f>
        <v>2018</v>
      </c>
      <c r="Q8">
        <f>MONTH(NB[[#This Row],[Fecha]])</f>
        <v>5</v>
      </c>
      <c r="R8">
        <f>WEEKNUM(NB[[#This Row],[Fecha]],2)</f>
        <v>18</v>
      </c>
      <c r="S8" s="6">
        <v>43221</v>
      </c>
      <c r="T8" s="7" t="s">
        <v>68</v>
      </c>
      <c r="U8" s="7" t="s">
        <v>79</v>
      </c>
      <c r="V8" s="7">
        <v>85</v>
      </c>
      <c r="W8" s="7">
        <v>0</v>
      </c>
    </row>
    <row r="9" spans="1:32" ht="15.75" x14ac:dyDescent="0.25">
      <c r="A9" s="5">
        <f>YEAR(InfoBorrego[[#This Row],[FECHA]])</f>
        <v>2018</v>
      </c>
      <c r="B9" s="5">
        <f>MONTH(InfoBorrego[[#This Row],[FECHA]])</f>
        <v>7</v>
      </c>
      <c r="C9" s="5">
        <f>WEEKNUM(InfoBorrego[[#This Row],[FECHA]],2)</f>
        <v>31</v>
      </c>
      <c r="D9" s="6">
        <v>43312</v>
      </c>
      <c r="E9" s="7" t="s">
        <v>42</v>
      </c>
      <c r="F9" s="7" t="s">
        <v>43</v>
      </c>
      <c r="G9" s="7">
        <v>45</v>
      </c>
      <c r="H9" s="7">
        <v>0</v>
      </c>
      <c r="I9" s="7">
        <v>1</v>
      </c>
      <c r="J9" s="7">
        <v>0</v>
      </c>
      <c r="K9" s="19">
        <v>4000</v>
      </c>
      <c r="L9" s="19">
        <v>2253.5619999999999</v>
      </c>
      <c r="M9" s="20">
        <v>1</v>
      </c>
      <c r="N9" s="20">
        <v>0</v>
      </c>
      <c r="P9">
        <f>YEAR(NB[[#This Row],[Fecha]])</f>
        <v>2018</v>
      </c>
      <c r="Q9">
        <f>MONTH(NB[[#This Row],[Fecha]])</f>
        <v>6</v>
      </c>
      <c r="R9">
        <f>WEEKNUM(NB[[#This Row],[Fecha]],2)</f>
        <v>22</v>
      </c>
      <c r="S9" s="6">
        <v>43252</v>
      </c>
      <c r="T9" s="7" t="s">
        <v>68</v>
      </c>
      <c r="U9" s="7" t="s">
        <v>79</v>
      </c>
      <c r="V9" s="7">
        <v>99</v>
      </c>
      <c r="W9" s="7">
        <v>0</v>
      </c>
    </row>
    <row r="10" spans="1:32" ht="15.75" x14ac:dyDescent="0.25">
      <c r="A10" s="5">
        <f>YEAR(InfoBorrego[[#This Row],[FECHA]])</f>
        <v>2018</v>
      </c>
      <c r="B10" s="5">
        <f>MONTH(InfoBorrego[[#This Row],[FECHA]])</f>
        <v>8</v>
      </c>
      <c r="C10" s="5">
        <f>WEEKNUM(InfoBorrego[[#This Row],[FECHA]],2)</f>
        <v>35</v>
      </c>
      <c r="D10" s="6">
        <v>43343</v>
      </c>
      <c r="E10" s="7" t="s">
        <v>42</v>
      </c>
      <c r="F10" s="7" t="s">
        <v>43</v>
      </c>
      <c r="G10" s="7">
        <v>3100</v>
      </c>
      <c r="H10" s="7">
        <v>0</v>
      </c>
      <c r="I10" s="7">
        <v>75</v>
      </c>
      <c r="J10" s="7">
        <v>0</v>
      </c>
      <c r="K10" s="19">
        <v>124000</v>
      </c>
      <c r="L10" s="19">
        <v>172859.64300000001</v>
      </c>
      <c r="M10" s="20">
        <v>1</v>
      </c>
      <c r="N10" s="20">
        <v>0</v>
      </c>
      <c r="P10">
        <f>YEAR(NB[[#This Row],[Fecha]])</f>
        <v>2018</v>
      </c>
      <c r="Q10">
        <f>MONTH(NB[[#This Row],[Fecha]])</f>
        <v>7</v>
      </c>
      <c r="R10">
        <f>WEEKNUM(NB[[#This Row],[Fecha]],2)</f>
        <v>26</v>
      </c>
      <c r="S10" s="6">
        <v>43282</v>
      </c>
      <c r="T10" s="7" t="s">
        <v>68</v>
      </c>
      <c r="U10" s="7" t="s">
        <v>79</v>
      </c>
      <c r="V10" s="7">
        <v>51</v>
      </c>
      <c r="W10" s="7">
        <v>0</v>
      </c>
    </row>
    <row r="11" spans="1:32" ht="15.75" x14ac:dyDescent="0.25">
      <c r="A11" s="5">
        <f>YEAR(InfoBorrego[[#This Row],[FECHA]])</f>
        <v>2018</v>
      </c>
      <c r="B11" s="5">
        <f>MONTH(InfoBorrego[[#This Row],[FECHA]])</f>
        <v>10</v>
      </c>
      <c r="C11" s="5">
        <f>WEEKNUM(InfoBorrego[[#This Row],[FECHA]],2)</f>
        <v>44</v>
      </c>
      <c r="D11" s="6">
        <v>43404</v>
      </c>
      <c r="E11" s="7" t="s">
        <v>42</v>
      </c>
      <c r="F11" s="7" t="s">
        <v>43</v>
      </c>
      <c r="G11" s="7">
        <v>5655.2</v>
      </c>
      <c r="H11" s="7">
        <v>0</v>
      </c>
      <c r="I11" s="7">
        <v>131</v>
      </c>
      <c r="J11" s="7">
        <v>0</v>
      </c>
      <c r="K11" s="19">
        <v>233166</v>
      </c>
      <c r="L11" s="19">
        <v>321482.20199999999</v>
      </c>
      <c r="M11" s="20">
        <v>3</v>
      </c>
      <c r="N11" s="20">
        <v>0</v>
      </c>
      <c r="P11">
        <f>YEAR(NB[[#This Row],[Fecha]])</f>
        <v>2018</v>
      </c>
      <c r="Q11">
        <f>MONTH(NB[[#This Row],[Fecha]])</f>
        <v>8</v>
      </c>
      <c r="R11">
        <f>WEEKNUM(NB[[#This Row],[Fecha]],2)</f>
        <v>31</v>
      </c>
      <c r="S11" s="6">
        <v>43313</v>
      </c>
      <c r="T11" s="7" t="s">
        <v>68</v>
      </c>
      <c r="U11" s="7" t="s">
        <v>79</v>
      </c>
      <c r="V11" s="7">
        <v>100</v>
      </c>
      <c r="W11" s="7">
        <v>0</v>
      </c>
    </row>
    <row r="12" spans="1:32" ht="15.75" x14ac:dyDescent="0.25">
      <c r="A12" s="5">
        <f>YEAR(InfoBorrego[[#This Row],[FECHA]])</f>
        <v>2018</v>
      </c>
      <c r="B12" s="5">
        <f>MONTH(InfoBorrego[[#This Row],[FECHA]])</f>
        <v>11</v>
      </c>
      <c r="C12" s="5">
        <f>WEEKNUM(InfoBorrego[[#This Row],[FECHA]],2)</f>
        <v>48</v>
      </c>
      <c r="D12" s="6">
        <v>43434</v>
      </c>
      <c r="E12" s="7" t="s">
        <v>42</v>
      </c>
      <c r="F12" s="7" t="s">
        <v>43</v>
      </c>
      <c r="G12" s="7">
        <v>14402</v>
      </c>
      <c r="H12" s="7">
        <v>0</v>
      </c>
      <c r="I12" s="7">
        <v>167</v>
      </c>
      <c r="J12" s="7">
        <v>0</v>
      </c>
      <c r="K12" s="19">
        <v>298660</v>
      </c>
      <c r="L12" s="19">
        <v>436051.32399999996</v>
      </c>
      <c r="M12" s="20">
        <v>4</v>
      </c>
      <c r="N12" s="20">
        <v>0</v>
      </c>
      <c r="P12">
        <f>YEAR(NB[[#This Row],[Fecha]])</f>
        <v>2018</v>
      </c>
      <c r="Q12">
        <f>MONTH(NB[[#This Row],[Fecha]])</f>
        <v>9</v>
      </c>
      <c r="R12">
        <f>WEEKNUM(NB[[#This Row],[Fecha]],2)</f>
        <v>35</v>
      </c>
      <c r="S12" s="6">
        <v>43344</v>
      </c>
      <c r="T12" s="7" t="s">
        <v>68</v>
      </c>
      <c r="U12" s="7" t="s">
        <v>79</v>
      </c>
      <c r="V12" s="7">
        <v>49</v>
      </c>
      <c r="W12" s="7">
        <v>0</v>
      </c>
    </row>
    <row r="13" spans="1:32" ht="15.75" x14ac:dyDescent="0.25">
      <c r="A13" s="5">
        <f>YEAR(InfoBorrego[[#This Row],[FECHA]])</f>
        <v>2018</v>
      </c>
      <c r="B13" s="5">
        <f>MONTH(InfoBorrego[[#This Row],[FECHA]])</f>
        <v>12</v>
      </c>
      <c r="C13" s="5">
        <f>WEEKNUM(InfoBorrego[[#This Row],[FECHA]],2)</f>
        <v>53</v>
      </c>
      <c r="D13" s="6">
        <v>43465</v>
      </c>
      <c r="E13" s="7" t="s">
        <v>42</v>
      </c>
      <c r="F13" s="7" t="s">
        <v>43</v>
      </c>
      <c r="G13" s="7">
        <v>9360</v>
      </c>
      <c r="H13" s="7">
        <v>0</v>
      </c>
      <c r="I13" s="7">
        <v>107</v>
      </c>
      <c r="J13" s="7">
        <v>0</v>
      </c>
      <c r="K13" s="19">
        <v>178548</v>
      </c>
      <c r="L13" s="19">
        <v>274059.228</v>
      </c>
      <c r="M13" s="20">
        <v>2</v>
      </c>
      <c r="N13" s="20">
        <v>0</v>
      </c>
      <c r="P13">
        <f>YEAR(NB[[#This Row],[Fecha]])</f>
        <v>2018</v>
      </c>
      <c r="Q13">
        <f>MONTH(NB[[#This Row],[Fecha]])</f>
        <v>10</v>
      </c>
      <c r="R13">
        <f>WEEKNUM(NB[[#This Row],[Fecha]],2)</f>
        <v>40</v>
      </c>
      <c r="S13" s="6">
        <v>43374</v>
      </c>
      <c r="T13" s="7" t="s">
        <v>68</v>
      </c>
      <c r="U13" s="7" t="s">
        <v>79</v>
      </c>
      <c r="V13" s="7">
        <v>137</v>
      </c>
      <c r="W13" s="7">
        <v>0</v>
      </c>
    </row>
    <row r="14" spans="1:32" ht="15.75" x14ac:dyDescent="0.25">
      <c r="A14" s="5">
        <f>YEAR(InfoBorrego[[#This Row],[FECHA]])</f>
        <v>2019</v>
      </c>
      <c r="B14" s="5">
        <f>MONTH(InfoBorrego[[#This Row],[FECHA]])</f>
        <v>1</v>
      </c>
      <c r="C14" s="5">
        <f>WEEKNUM(InfoBorrego[[#This Row],[FECHA]],2)</f>
        <v>1</v>
      </c>
      <c r="D14" s="6">
        <v>43466</v>
      </c>
      <c r="E14" s="7" t="s">
        <v>42</v>
      </c>
      <c r="F14" s="7" t="s">
        <v>43</v>
      </c>
      <c r="G14" s="7">
        <v>945.65000000000009</v>
      </c>
      <c r="H14" s="7">
        <v>38.5</v>
      </c>
      <c r="I14" s="7">
        <v>19</v>
      </c>
      <c r="J14" s="7">
        <v>1</v>
      </c>
      <c r="K14" s="19">
        <v>33588.5</v>
      </c>
      <c r="L14" s="19">
        <v>41935.539000000004</v>
      </c>
      <c r="M14" s="20">
        <v>9</v>
      </c>
      <c r="N14" s="20">
        <v>1</v>
      </c>
      <c r="P14">
        <f>YEAR(NB[[#This Row],[Fecha]])</f>
        <v>2018</v>
      </c>
      <c r="Q14">
        <f>MONTH(NB[[#This Row],[Fecha]])</f>
        <v>11</v>
      </c>
      <c r="R14">
        <f>WEEKNUM(NB[[#This Row],[Fecha]],2)</f>
        <v>44</v>
      </c>
      <c r="S14" s="6">
        <v>43405</v>
      </c>
      <c r="T14" s="7" t="s">
        <v>68</v>
      </c>
      <c r="U14" s="7" t="s">
        <v>79</v>
      </c>
      <c r="V14" s="7">
        <v>127</v>
      </c>
      <c r="W14" s="7">
        <v>0</v>
      </c>
    </row>
    <row r="15" spans="1:32" ht="15.75" x14ac:dyDescent="0.25">
      <c r="A15" s="5">
        <f>YEAR(InfoBorrego[[#This Row],[FECHA]])</f>
        <v>2019</v>
      </c>
      <c r="B15" s="5">
        <f>MONTH(InfoBorrego[[#This Row],[FECHA]])</f>
        <v>2</v>
      </c>
      <c r="C15" s="5">
        <f>WEEKNUM(InfoBorrego[[#This Row],[FECHA]],2)</f>
        <v>5</v>
      </c>
      <c r="D15" s="6">
        <v>43497</v>
      </c>
      <c r="E15" s="7" t="s">
        <v>42</v>
      </c>
      <c r="F15" s="7" t="s">
        <v>43</v>
      </c>
      <c r="G15" s="7">
        <v>2932.96</v>
      </c>
      <c r="H15" s="7">
        <v>0</v>
      </c>
      <c r="I15" s="7">
        <v>66</v>
      </c>
      <c r="J15" s="7">
        <v>0</v>
      </c>
      <c r="K15" s="19">
        <v>122556.56</v>
      </c>
      <c r="L15" s="19">
        <v>163460.94200000001</v>
      </c>
      <c r="M15" s="20">
        <v>4</v>
      </c>
      <c r="N15" s="20">
        <v>0</v>
      </c>
      <c r="P15">
        <f>YEAR(NB[[#This Row],[Fecha]])</f>
        <v>2018</v>
      </c>
      <c r="Q15">
        <f>MONTH(NB[[#This Row],[Fecha]])</f>
        <v>12</v>
      </c>
      <c r="R15">
        <f>WEEKNUM(NB[[#This Row],[Fecha]],2)</f>
        <v>48</v>
      </c>
      <c r="S15" s="6">
        <v>43435</v>
      </c>
      <c r="T15" s="7" t="s">
        <v>68</v>
      </c>
      <c r="U15" s="7" t="s">
        <v>79</v>
      </c>
      <c r="V15" s="7">
        <v>159</v>
      </c>
      <c r="W15" s="7">
        <v>0</v>
      </c>
    </row>
    <row r="16" spans="1:32" ht="15.75" x14ac:dyDescent="0.25">
      <c r="A16" s="5">
        <f>YEAR(InfoBorrego[[#This Row],[FECHA]])</f>
        <v>2019</v>
      </c>
      <c r="B16" s="5">
        <f>MONTH(InfoBorrego[[#This Row],[FECHA]])</f>
        <v>3</v>
      </c>
      <c r="C16" s="5">
        <f>WEEKNUM(InfoBorrego[[#This Row],[FECHA]],2)</f>
        <v>9</v>
      </c>
      <c r="D16" s="6">
        <v>43525</v>
      </c>
      <c r="E16" s="7" t="s">
        <v>42</v>
      </c>
      <c r="F16" s="7" t="s">
        <v>43</v>
      </c>
      <c r="G16" s="7">
        <v>2433.0300000000002</v>
      </c>
      <c r="H16" s="7">
        <v>0</v>
      </c>
      <c r="I16" s="7">
        <v>61</v>
      </c>
      <c r="J16" s="7">
        <v>0</v>
      </c>
      <c r="K16" s="19">
        <v>105894.10999999999</v>
      </c>
      <c r="L16" s="19">
        <v>159676.16100000002</v>
      </c>
      <c r="M16" s="20">
        <v>4</v>
      </c>
      <c r="N16" s="20">
        <v>0</v>
      </c>
      <c r="P16">
        <f>YEAR(NB[[#This Row],[Fecha]])</f>
        <v>2019</v>
      </c>
      <c r="Q16">
        <f>MONTH(NB[[#This Row],[Fecha]])</f>
        <v>1</v>
      </c>
      <c r="R16">
        <f>WEEKNUM(NB[[#This Row],[Fecha]],2)</f>
        <v>1</v>
      </c>
      <c r="S16" s="6">
        <v>43466</v>
      </c>
      <c r="T16" s="7" t="s">
        <v>68</v>
      </c>
      <c r="U16" s="7" t="s">
        <v>79</v>
      </c>
      <c r="V16" s="7">
        <v>89</v>
      </c>
      <c r="W16" s="7">
        <v>0</v>
      </c>
    </row>
    <row r="17" spans="1:23" ht="15.75" x14ac:dyDescent="0.25">
      <c r="A17" s="5">
        <f>YEAR(InfoBorrego[[#This Row],[FECHA]])</f>
        <v>2019</v>
      </c>
      <c r="B17" s="5">
        <f>MONTH(InfoBorrego[[#This Row],[FECHA]])</f>
        <v>4</v>
      </c>
      <c r="C17" s="5">
        <f>WEEKNUM(InfoBorrego[[#This Row],[FECHA]],2)</f>
        <v>14</v>
      </c>
      <c r="D17" s="6">
        <v>43556</v>
      </c>
      <c r="E17" s="7" t="s">
        <v>42</v>
      </c>
      <c r="F17" s="7" t="s">
        <v>43</v>
      </c>
      <c r="G17" s="7">
        <v>1979.9900000000002</v>
      </c>
      <c r="H17" s="7">
        <v>0</v>
      </c>
      <c r="I17" s="7">
        <v>42</v>
      </c>
      <c r="J17" s="7">
        <v>0</v>
      </c>
      <c r="K17" s="19">
        <v>76273.209999999992</v>
      </c>
      <c r="L17" s="19">
        <v>114989.49900000001</v>
      </c>
      <c r="M17" s="20">
        <v>2</v>
      </c>
      <c r="N17" s="20">
        <v>0</v>
      </c>
      <c r="P17">
        <f>YEAR(NB[[#This Row],[Fecha]])</f>
        <v>2019</v>
      </c>
      <c r="Q17">
        <f>MONTH(NB[[#This Row],[Fecha]])</f>
        <v>2</v>
      </c>
      <c r="R17">
        <f>WEEKNUM(NB[[#This Row],[Fecha]],2)</f>
        <v>5</v>
      </c>
      <c r="S17" s="6">
        <v>43497</v>
      </c>
      <c r="T17" s="7" t="s">
        <v>68</v>
      </c>
      <c r="U17" s="7" t="s">
        <v>79</v>
      </c>
      <c r="V17" s="7">
        <v>198</v>
      </c>
      <c r="W17" s="7">
        <v>0</v>
      </c>
    </row>
    <row r="18" spans="1:23" ht="15.75" x14ac:dyDescent="0.25">
      <c r="A18" s="5">
        <f>YEAR(InfoBorrego[[#This Row],[FECHA]])</f>
        <v>2019</v>
      </c>
      <c r="B18" s="5">
        <f>MONTH(InfoBorrego[[#This Row],[FECHA]])</f>
        <v>5</v>
      </c>
      <c r="C18" s="5">
        <f>WEEKNUM(InfoBorrego[[#This Row],[FECHA]],2)</f>
        <v>18</v>
      </c>
      <c r="D18" s="6">
        <v>43586</v>
      </c>
      <c r="E18" s="7" t="s">
        <v>42</v>
      </c>
      <c r="F18" s="7" t="s">
        <v>43</v>
      </c>
      <c r="G18" s="7">
        <v>18510</v>
      </c>
      <c r="H18" s="7">
        <v>0</v>
      </c>
      <c r="I18" s="7">
        <v>135</v>
      </c>
      <c r="J18" s="7">
        <v>0</v>
      </c>
      <c r="K18" s="19">
        <v>237293.55</v>
      </c>
      <c r="L18" s="19">
        <v>377406.59100000001</v>
      </c>
      <c r="M18" s="20">
        <v>3</v>
      </c>
      <c r="N18" s="20">
        <v>0</v>
      </c>
      <c r="P18">
        <f>YEAR(NB[[#This Row],[Fecha]])</f>
        <v>2019</v>
      </c>
      <c r="Q18">
        <f>MONTH(NB[[#This Row],[Fecha]])</f>
        <v>3</v>
      </c>
      <c r="R18">
        <f>WEEKNUM(NB[[#This Row],[Fecha]],2)</f>
        <v>9</v>
      </c>
      <c r="S18" s="6">
        <v>43525</v>
      </c>
      <c r="T18" s="7" t="s">
        <v>68</v>
      </c>
      <c r="U18" s="7" t="s">
        <v>79</v>
      </c>
      <c r="V18" s="7">
        <v>154</v>
      </c>
      <c r="W18" s="7">
        <v>0</v>
      </c>
    </row>
    <row r="19" spans="1:23" ht="15.75" x14ac:dyDescent="0.25">
      <c r="A19" s="5">
        <f>YEAR(InfoBorrego[[#This Row],[FECHA]])</f>
        <v>2019</v>
      </c>
      <c r="B19" s="5">
        <f>MONTH(InfoBorrego[[#This Row],[FECHA]])</f>
        <v>6</v>
      </c>
      <c r="C19" s="5">
        <f>WEEKNUM(InfoBorrego[[#This Row],[FECHA]],2)</f>
        <v>22</v>
      </c>
      <c r="D19" s="6">
        <v>43617</v>
      </c>
      <c r="E19" s="7" t="s">
        <v>42</v>
      </c>
      <c r="F19" s="7" t="s">
        <v>43</v>
      </c>
      <c r="G19" s="7">
        <v>40</v>
      </c>
      <c r="H19" s="7">
        <v>0</v>
      </c>
      <c r="I19" s="7">
        <v>1</v>
      </c>
      <c r="J19" s="7">
        <v>0</v>
      </c>
      <c r="K19" s="19">
        <v>1500</v>
      </c>
      <c r="L19" s="19">
        <v>2837.817</v>
      </c>
      <c r="M19" s="20">
        <v>1</v>
      </c>
      <c r="N19" s="20">
        <v>0</v>
      </c>
      <c r="P19">
        <f>YEAR(NB[[#This Row],[Fecha]])</f>
        <v>2019</v>
      </c>
      <c r="Q19">
        <f>MONTH(NB[[#This Row],[Fecha]])</f>
        <v>4</v>
      </c>
      <c r="R19">
        <f>WEEKNUM(NB[[#This Row],[Fecha]],2)</f>
        <v>14</v>
      </c>
      <c r="S19" s="6">
        <v>43556</v>
      </c>
      <c r="T19" s="7" t="s">
        <v>68</v>
      </c>
      <c r="U19" s="7" t="s">
        <v>79</v>
      </c>
      <c r="V19" s="7">
        <v>108</v>
      </c>
      <c r="W19" s="7">
        <v>0</v>
      </c>
    </row>
    <row r="20" spans="1:23" ht="15.75" x14ac:dyDescent="0.25">
      <c r="A20" s="5">
        <f>YEAR(InfoBorrego[[#This Row],[FECHA]])</f>
        <v>2019</v>
      </c>
      <c r="B20" s="5">
        <f>MONTH(InfoBorrego[[#This Row],[FECHA]])</f>
        <v>7</v>
      </c>
      <c r="C20" s="5">
        <f>WEEKNUM(InfoBorrego[[#This Row],[FECHA]],2)</f>
        <v>27</v>
      </c>
      <c r="D20" s="6">
        <v>43647</v>
      </c>
      <c r="E20" s="7" t="s">
        <v>42</v>
      </c>
      <c r="F20" s="7" t="s">
        <v>43</v>
      </c>
      <c r="G20" s="7">
        <v>6620</v>
      </c>
      <c r="H20" s="7">
        <v>3310</v>
      </c>
      <c r="I20" s="7">
        <v>140</v>
      </c>
      <c r="J20" s="7">
        <v>70</v>
      </c>
      <c r="K20" s="19">
        <v>122470</v>
      </c>
      <c r="L20" s="19">
        <v>215788.084</v>
      </c>
      <c r="M20" s="20">
        <v>2</v>
      </c>
      <c r="N20" s="20">
        <v>1</v>
      </c>
      <c r="P20">
        <f>YEAR(NB[[#This Row],[Fecha]])</f>
        <v>2019</v>
      </c>
      <c r="Q20">
        <f>MONTH(NB[[#This Row],[Fecha]])</f>
        <v>5</v>
      </c>
      <c r="R20">
        <f>WEEKNUM(NB[[#This Row],[Fecha]],2)</f>
        <v>18</v>
      </c>
      <c r="S20" s="6">
        <v>43586</v>
      </c>
      <c r="T20" s="7" t="s">
        <v>68</v>
      </c>
      <c r="U20" s="7" t="s">
        <v>79</v>
      </c>
      <c r="V20" s="7">
        <v>144</v>
      </c>
      <c r="W20" s="7">
        <v>0</v>
      </c>
    </row>
    <row r="21" spans="1:23" ht="15.75" x14ac:dyDescent="0.25">
      <c r="A21" s="5">
        <f>YEAR(InfoBorrego[[#This Row],[FECHA]])</f>
        <v>2019</v>
      </c>
      <c r="B21" s="5">
        <f>MONTH(InfoBorrego[[#This Row],[FECHA]])</f>
        <v>8</v>
      </c>
      <c r="C21" s="5">
        <f>WEEKNUM(InfoBorrego[[#This Row],[FECHA]],2)</f>
        <v>31</v>
      </c>
      <c r="D21" s="6">
        <v>43678</v>
      </c>
      <c r="E21" s="7" t="s">
        <v>42</v>
      </c>
      <c r="F21" s="7" t="s">
        <v>43</v>
      </c>
      <c r="G21" s="7">
        <v>17905</v>
      </c>
      <c r="H21" s="7">
        <v>0</v>
      </c>
      <c r="I21" s="7">
        <v>300</v>
      </c>
      <c r="J21" s="7">
        <v>0</v>
      </c>
      <c r="K21" s="19">
        <v>479317</v>
      </c>
      <c r="L21" s="19">
        <v>1035274.696</v>
      </c>
      <c r="M21" s="20">
        <v>5</v>
      </c>
      <c r="N21" s="20">
        <v>0</v>
      </c>
      <c r="P21">
        <f>YEAR(NB[[#This Row],[Fecha]])</f>
        <v>2019</v>
      </c>
      <c r="Q21">
        <f>MONTH(NB[[#This Row],[Fecha]])</f>
        <v>6</v>
      </c>
      <c r="R21">
        <f>WEEKNUM(NB[[#This Row],[Fecha]],2)</f>
        <v>22</v>
      </c>
      <c r="S21" s="6">
        <v>43617</v>
      </c>
      <c r="T21" s="7" t="s">
        <v>68</v>
      </c>
      <c r="U21" s="7" t="s">
        <v>79</v>
      </c>
      <c r="V21" s="7">
        <v>42</v>
      </c>
      <c r="W21" s="7">
        <v>0</v>
      </c>
    </row>
    <row r="22" spans="1:23" ht="15.75" x14ac:dyDescent="0.25">
      <c r="A22" s="5">
        <f>YEAR(InfoBorrego[[#This Row],[FECHA]])</f>
        <v>2019</v>
      </c>
      <c r="B22" s="5">
        <f>MONTH(InfoBorrego[[#This Row],[FECHA]])</f>
        <v>9</v>
      </c>
      <c r="C22" s="5">
        <f>WEEKNUM(InfoBorrego[[#This Row],[FECHA]],2)</f>
        <v>35</v>
      </c>
      <c r="D22" s="6">
        <v>43709</v>
      </c>
      <c r="E22" s="7" t="s">
        <v>42</v>
      </c>
      <c r="F22" s="7" t="s">
        <v>43</v>
      </c>
      <c r="G22" s="7">
        <v>5818.1</v>
      </c>
      <c r="H22" s="7">
        <v>0</v>
      </c>
      <c r="I22" s="7">
        <v>151</v>
      </c>
      <c r="J22" s="7">
        <v>0</v>
      </c>
      <c r="K22" s="19">
        <v>215354</v>
      </c>
      <c r="L22" s="19">
        <v>407740.527</v>
      </c>
      <c r="M22" s="20">
        <v>3</v>
      </c>
      <c r="N22" s="20">
        <v>0</v>
      </c>
      <c r="P22">
        <f>YEAR(NB[[#This Row],[Fecha]])</f>
        <v>2019</v>
      </c>
      <c r="Q22">
        <f>MONTH(NB[[#This Row],[Fecha]])</f>
        <v>7</v>
      </c>
      <c r="R22">
        <f>WEEKNUM(NB[[#This Row],[Fecha]],2)</f>
        <v>27</v>
      </c>
      <c r="S22" s="6">
        <v>43647</v>
      </c>
      <c r="T22" s="7" t="s">
        <v>68</v>
      </c>
      <c r="U22" s="7" t="s">
        <v>79</v>
      </c>
      <c r="V22" s="7">
        <v>177</v>
      </c>
      <c r="W22" s="7">
        <v>0</v>
      </c>
    </row>
    <row r="23" spans="1:23" ht="15.75" x14ac:dyDescent="0.25">
      <c r="A23" s="5">
        <f>YEAR(InfoBorrego[[#This Row],[FECHA]])</f>
        <v>2019</v>
      </c>
      <c r="B23" s="5">
        <f>MONTH(InfoBorrego[[#This Row],[FECHA]])</f>
        <v>10</v>
      </c>
      <c r="C23" s="5">
        <f>WEEKNUM(InfoBorrego[[#This Row],[FECHA]],2)</f>
        <v>40</v>
      </c>
      <c r="D23" s="6">
        <v>43739</v>
      </c>
      <c r="E23" s="7" t="s">
        <v>42</v>
      </c>
      <c r="F23" s="7" t="s">
        <v>43</v>
      </c>
      <c r="G23" s="7">
        <v>8380</v>
      </c>
      <c r="H23" s="7">
        <v>0</v>
      </c>
      <c r="I23" s="7">
        <v>103</v>
      </c>
      <c r="J23" s="7">
        <v>0</v>
      </c>
      <c r="K23" s="19">
        <v>153700</v>
      </c>
      <c r="L23" s="19">
        <v>246729.02900000001</v>
      </c>
      <c r="M23" s="20">
        <v>2</v>
      </c>
      <c r="N23" s="20">
        <v>0</v>
      </c>
      <c r="P23">
        <f>YEAR(NB[[#This Row],[Fecha]])</f>
        <v>2019</v>
      </c>
      <c r="Q23">
        <f>MONTH(NB[[#This Row],[Fecha]])</f>
        <v>8</v>
      </c>
      <c r="R23">
        <f>WEEKNUM(NB[[#This Row],[Fecha]],2)</f>
        <v>31</v>
      </c>
      <c r="S23" s="6">
        <v>43678</v>
      </c>
      <c r="T23" s="7" t="s">
        <v>68</v>
      </c>
      <c r="U23" s="7" t="s">
        <v>79</v>
      </c>
      <c r="V23" s="7">
        <v>75</v>
      </c>
      <c r="W23" s="7">
        <v>0</v>
      </c>
    </row>
    <row r="24" spans="1:23" ht="15.75" x14ac:dyDescent="0.25">
      <c r="A24" s="5">
        <f>YEAR(InfoBorrego[[#This Row],[FECHA]])</f>
        <v>2019</v>
      </c>
      <c r="B24" s="5">
        <f>MONTH(InfoBorrego[[#This Row],[FECHA]])</f>
        <v>11</v>
      </c>
      <c r="C24" s="5">
        <f>WEEKNUM(InfoBorrego[[#This Row],[FECHA]],2)</f>
        <v>44</v>
      </c>
      <c r="D24" s="6">
        <v>43770</v>
      </c>
      <c r="E24" s="7" t="s">
        <v>42</v>
      </c>
      <c r="F24" s="7" t="s">
        <v>43</v>
      </c>
      <c r="G24" s="7">
        <v>252</v>
      </c>
      <c r="H24" s="7">
        <v>0</v>
      </c>
      <c r="I24" s="7">
        <v>126</v>
      </c>
      <c r="J24" s="7">
        <v>0</v>
      </c>
      <c r="K24" s="19">
        <v>187544</v>
      </c>
      <c r="L24" s="19">
        <v>362292.65500000003</v>
      </c>
      <c r="M24" s="20">
        <v>2</v>
      </c>
      <c r="N24" s="20">
        <v>0</v>
      </c>
      <c r="P24">
        <f>YEAR(NB[[#This Row],[Fecha]])</f>
        <v>2019</v>
      </c>
      <c r="Q24">
        <f>MONTH(NB[[#This Row],[Fecha]])</f>
        <v>9</v>
      </c>
      <c r="R24">
        <f>WEEKNUM(NB[[#This Row],[Fecha]],2)</f>
        <v>35</v>
      </c>
      <c r="S24" s="6">
        <v>43709</v>
      </c>
      <c r="T24" s="7" t="s">
        <v>68</v>
      </c>
      <c r="U24" s="7" t="s">
        <v>79</v>
      </c>
      <c r="V24" s="7">
        <v>53</v>
      </c>
      <c r="W24" s="7">
        <v>0</v>
      </c>
    </row>
    <row r="25" spans="1:23" ht="15.75" x14ac:dyDescent="0.25">
      <c r="A25" s="5">
        <f>YEAR(InfoBorrego[[#This Row],[FECHA]])</f>
        <v>2020</v>
      </c>
      <c r="B25" s="5">
        <f>MONTH(InfoBorrego[[#This Row],[FECHA]])</f>
        <v>1</v>
      </c>
      <c r="C25" s="5">
        <f>WEEKNUM(InfoBorrego[[#This Row],[FECHA]],2)</f>
        <v>1</v>
      </c>
      <c r="D25" s="6">
        <v>43831</v>
      </c>
      <c r="E25" s="7" t="s">
        <v>42</v>
      </c>
      <c r="F25" s="7" t="s">
        <v>43</v>
      </c>
      <c r="G25" s="7">
        <v>0</v>
      </c>
      <c r="H25" s="7">
        <v>0</v>
      </c>
      <c r="I25" s="7">
        <v>0</v>
      </c>
      <c r="J25" s="7">
        <v>0</v>
      </c>
      <c r="K25" s="19">
        <v>0</v>
      </c>
      <c r="L25" s="19">
        <v>0</v>
      </c>
      <c r="M25" s="20">
        <v>0</v>
      </c>
      <c r="N25" s="20">
        <v>0</v>
      </c>
      <c r="P25">
        <f>YEAR(NB[[#This Row],[Fecha]])</f>
        <v>2019</v>
      </c>
      <c r="Q25">
        <f>MONTH(NB[[#This Row],[Fecha]])</f>
        <v>10</v>
      </c>
      <c r="R25">
        <f>WEEKNUM(NB[[#This Row],[Fecha]],2)</f>
        <v>40</v>
      </c>
      <c r="S25" s="6">
        <v>43739</v>
      </c>
      <c r="T25" s="7" t="s">
        <v>68</v>
      </c>
      <c r="U25" s="7" t="s">
        <v>79</v>
      </c>
      <c r="V25" s="7">
        <v>53</v>
      </c>
      <c r="W25" s="7">
        <v>0</v>
      </c>
    </row>
    <row r="26" spans="1:23" ht="15.75" x14ac:dyDescent="0.25">
      <c r="A26" s="5">
        <f>YEAR(InfoBorrego[[#This Row],[FECHA]])</f>
        <v>2020</v>
      </c>
      <c r="B26" s="5">
        <f>MONTH(InfoBorrego[[#This Row],[FECHA]])</f>
        <v>2</v>
      </c>
      <c r="C26" s="5">
        <f>WEEKNUM(InfoBorrego[[#This Row],[FECHA]],2)</f>
        <v>5</v>
      </c>
      <c r="D26" s="6">
        <v>43862</v>
      </c>
      <c r="E26" s="7" t="s">
        <v>42</v>
      </c>
      <c r="F26" s="7" t="s">
        <v>43</v>
      </c>
      <c r="G26" s="7">
        <v>16357</v>
      </c>
      <c r="H26" s="7">
        <v>0</v>
      </c>
      <c r="I26" s="7">
        <v>205</v>
      </c>
      <c r="J26" s="7">
        <v>0</v>
      </c>
      <c r="K26" s="19">
        <v>343725</v>
      </c>
      <c r="L26" s="19">
        <v>545236.08799999999</v>
      </c>
      <c r="M26" s="20">
        <v>6</v>
      </c>
      <c r="N26" s="20">
        <v>0</v>
      </c>
      <c r="P26">
        <f>YEAR(NB[[#This Row],[Fecha]])</f>
        <v>2019</v>
      </c>
      <c r="Q26">
        <f>MONTH(NB[[#This Row],[Fecha]])</f>
        <v>11</v>
      </c>
      <c r="R26">
        <f>WEEKNUM(NB[[#This Row],[Fecha]],2)</f>
        <v>44</v>
      </c>
      <c r="S26" s="6">
        <v>43770</v>
      </c>
      <c r="T26" s="7" t="s">
        <v>68</v>
      </c>
      <c r="U26" s="7" t="s">
        <v>79</v>
      </c>
      <c r="V26" s="7">
        <v>225</v>
      </c>
      <c r="W26" s="7">
        <v>0</v>
      </c>
    </row>
    <row r="27" spans="1:23" ht="15.75" x14ac:dyDescent="0.25">
      <c r="A27" s="5">
        <f>YEAR(InfoBorrego[[#This Row],[FECHA]])</f>
        <v>2020</v>
      </c>
      <c r="B27" s="5">
        <f>MONTH(InfoBorrego[[#This Row],[FECHA]])</f>
        <v>3</v>
      </c>
      <c r="C27" s="5">
        <f>WEEKNUM(InfoBorrego[[#This Row],[FECHA]],2)</f>
        <v>9</v>
      </c>
      <c r="D27" s="6">
        <v>43891</v>
      </c>
      <c r="E27" s="7" t="s">
        <v>42</v>
      </c>
      <c r="F27" s="7" t="s">
        <v>43</v>
      </c>
      <c r="G27" s="7">
        <v>0</v>
      </c>
      <c r="H27" s="7">
        <v>0</v>
      </c>
      <c r="I27" s="7">
        <v>0</v>
      </c>
      <c r="J27" s="7">
        <v>0</v>
      </c>
      <c r="K27" s="19">
        <v>0</v>
      </c>
      <c r="L27" s="19">
        <v>0</v>
      </c>
      <c r="M27" s="20">
        <v>0</v>
      </c>
      <c r="N27" s="20">
        <v>0</v>
      </c>
      <c r="P27">
        <f>YEAR(NB[[#This Row],[Fecha]])</f>
        <v>2019</v>
      </c>
      <c r="Q27">
        <f>MONTH(NB[[#This Row],[Fecha]])</f>
        <v>12</v>
      </c>
      <c r="R27">
        <f>WEEKNUM(NB[[#This Row],[Fecha]],2)</f>
        <v>48</v>
      </c>
      <c r="S27" s="6">
        <v>43800</v>
      </c>
      <c r="T27" s="7" t="s">
        <v>68</v>
      </c>
      <c r="U27" s="7" t="s">
        <v>79</v>
      </c>
      <c r="V27" s="7">
        <v>146</v>
      </c>
      <c r="W27" s="7">
        <v>0</v>
      </c>
    </row>
    <row r="28" spans="1:23" ht="15.75" x14ac:dyDescent="0.25">
      <c r="A28" s="5">
        <f>YEAR(InfoBorrego[[#This Row],[FECHA]])</f>
        <v>2020</v>
      </c>
      <c r="B28" s="5">
        <f>MONTH(InfoBorrego[[#This Row],[FECHA]])</f>
        <v>4</v>
      </c>
      <c r="C28" s="5">
        <f>WEEKNUM(InfoBorrego[[#This Row],[FECHA]],2)</f>
        <v>14</v>
      </c>
      <c r="D28" s="6">
        <v>43922</v>
      </c>
      <c r="E28" s="7" t="s">
        <v>42</v>
      </c>
      <c r="F28" s="7" t="s">
        <v>43</v>
      </c>
      <c r="G28" s="7">
        <v>11783</v>
      </c>
      <c r="H28" s="7">
        <v>0</v>
      </c>
      <c r="I28" s="7">
        <v>125</v>
      </c>
      <c r="J28" s="7">
        <v>0</v>
      </c>
      <c r="K28" s="19">
        <v>191021</v>
      </c>
      <c r="L28" s="19">
        <v>274945.93800000002</v>
      </c>
      <c r="M28" s="20">
        <v>3</v>
      </c>
      <c r="N28" s="20">
        <v>0</v>
      </c>
      <c r="P28">
        <f>YEAR(NB[[#This Row],[Fecha]])</f>
        <v>2020</v>
      </c>
      <c r="Q28">
        <f>MONTH(NB[[#This Row],[Fecha]])</f>
        <v>9</v>
      </c>
      <c r="R28">
        <f>WEEKNUM(NB[[#This Row],[Fecha]],2)</f>
        <v>36</v>
      </c>
      <c r="S28" s="6">
        <v>44075</v>
      </c>
      <c r="T28" s="7" t="s">
        <v>68</v>
      </c>
      <c r="U28" s="7" t="s">
        <v>80</v>
      </c>
      <c r="V28" s="7">
        <v>16</v>
      </c>
      <c r="W28" s="7">
        <v>0</v>
      </c>
    </row>
    <row r="29" spans="1:23" ht="15.75" x14ac:dyDescent="0.25">
      <c r="A29" s="5">
        <f>YEAR(InfoBorrego[[#This Row],[FECHA]])</f>
        <v>2020</v>
      </c>
      <c r="B29" s="5">
        <f>MONTH(InfoBorrego[[#This Row],[FECHA]])</f>
        <v>5</v>
      </c>
      <c r="C29" s="5">
        <f>WEEKNUM(InfoBorrego[[#This Row],[FECHA]],2)</f>
        <v>18</v>
      </c>
      <c r="D29" s="6">
        <v>43952</v>
      </c>
      <c r="E29" s="7" t="s">
        <v>42</v>
      </c>
      <c r="F29" s="7" t="s">
        <v>43</v>
      </c>
      <c r="G29" s="7">
        <v>208</v>
      </c>
      <c r="H29" s="7">
        <v>81</v>
      </c>
      <c r="I29" s="7">
        <v>5</v>
      </c>
      <c r="J29" s="7">
        <v>2</v>
      </c>
      <c r="K29" s="19">
        <v>4804</v>
      </c>
      <c r="L29" s="19">
        <v>5339.759</v>
      </c>
      <c r="M29" s="20">
        <v>3</v>
      </c>
      <c r="N29" s="20">
        <v>1</v>
      </c>
      <c r="P29">
        <f>YEAR(NB[[#This Row],[Fecha]])</f>
        <v>2020</v>
      </c>
      <c r="Q29">
        <f>MONTH(NB[[#This Row],[Fecha]])</f>
        <v>10</v>
      </c>
      <c r="R29">
        <f>WEEKNUM(NB[[#This Row],[Fecha]],2)</f>
        <v>40</v>
      </c>
      <c r="S29" s="6">
        <v>44105</v>
      </c>
      <c r="T29" s="7" t="s">
        <v>68</v>
      </c>
      <c r="U29" s="7" t="s">
        <v>80</v>
      </c>
      <c r="V29" s="7">
        <v>30</v>
      </c>
      <c r="W29" s="7">
        <v>0</v>
      </c>
    </row>
    <row r="30" spans="1:23" ht="15.75" x14ac:dyDescent="0.25">
      <c r="A30" s="5">
        <f>YEAR(InfoBorrego[[#This Row],[FECHA]])</f>
        <v>2020</v>
      </c>
      <c r="B30" s="5">
        <f>MONTH(InfoBorrego[[#This Row],[FECHA]])</f>
        <v>6</v>
      </c>
      <c r="C30" s="5">
        <f>WEEKNUM(InfoBorrego[[#This Row],[FECHA]],2)</f>
        <v>23</v>
      </c>
      <c r="D30" s="6">
        <v>43983</v>
      </c>
      <c r="E30" s="7" t="s">
        <v>42</v>
      </c>
      <c r="F30" s="7" t="s">
        <v>43</v>
      </c>
      <c r="G30" s="7">
        <v>21032</v>
      </c>
      <c r="H30" s="7">
        <v>0</v>
      </c>
      <c r="I30" s="7">
        <v>213</v>
      </c>
      <c r="J30" s="7">
        <v>0</v>
      </c>
      <c r="K30" s="19">
        <v>310574</v>
      </c>
      <c r="L30" s="19">
        <v>399383.87300000002</v>
      </c>
      <c r="M30" s="20">
        <v>2</v>
      </c>
      <c r="N30" s="20">
        <v>0</v>
      </c>
      <c r="P30">
        <f>YEAR(NB[[#This Row],[Fecha]])</f>
        <v>2020</v>
      </c>
      <c r="Q30">
        <f>MONTH(NB[[#This Row],[Fecha]])</f>
        <v>11</v>
      </c>
      <c r="R30">
        <f>WEEKNUM(NB[[#This Row],[Fecha]],2)</f>
        <v>44</v>
      </c>
      <c r="S30" s="6">
        <v>44136</v>
      </c>
      <c r="T30" s="7" t="s">
        <v>68</v>
      </c>
      <c r="U30" s="7" t="s">
        <v>80</v>
      </c>
      <c r="V30" s="7">
        <v>134</v>
      </c>
      <c r="W30" s="7">
        <v>0</v>
      </c>
    </row>
    <row r="31" spans="1:23" ht="15.75" x14ac:dyDescent="0.25">
      <c r="A31" s="5">
        <f>YEAR(InfoBorrego[[#This Row],[FECHA]])</f>
        <v>2020</v>
      </c>
      <c r="B31" s="5">
        <f>MONTH(InfoBorrego[[#This Row],[FECHA]])</f>
        <v>7</v>
      </c>
      <c r="C31" s="5">
        <f>WEEKNUM(InfoBorrego[[#This Row],[FECHA]],2)</f>
        <v>27</v>
      </c>
      <c r="D31" s="6">
        <v>44013</v>
      </c>
      <c r="E31" s="7" t="s">
        <v>42</v>
      </c>
      <c r="F31" s="7" t="s">
        <v>43</v>
      </c>
      <c r="G31" s="7">
        <v>1219</v>
      </c>
      <c r="H31" s="7">
        <v>0</v>
      </c>
      <c r="I31" s="7">
        <v>34</v>
      </c>
      <c r="J31" s="7">
        <v>0</v>
      </c>
      <c r="K31" s="19">
        <v>43311.5</v>
      </c>
      <c r="L31" s="19">
        <v>68336.247999999992</v>
      </c>
      <c r="M31" s="20">
        <v>2</v>
      </c>
      <c r="N31" s="20">
        <v>0</v>
      </c>
      <c r="P31">
        <f>YEAR(NB[[#This Row],[Fecha]])</f>
        <v>2020</v>
      </c>
      <c r="Q31">
        <f>MONTH(NB[[#This Row],[Fecha]])</f>
        <v>12</v>
      </c>
      <c r="R31">
        <f>WEEKNUM(NB[[#This Row],[Fecha]],2)</f>
        <v>49</v>
      </c>
      <c r="S31" s="6">
        <v>44166</v>
      </c>
      <c r="T31" s="7" t="s">
        <v>68</v>
      </c>
      <c r="U31" s="7" t="s">
        <v>80</v>
      </c>
      <c r="V31" s="7">
        <v>4</v>
      </c>
      <c r="W31" s="7">
        <v>0</v>
      </c>
    </row>
    <row r="32" spans="1:23" ht="15.75" x14ac:dyDescent="0.25">
      <c r="A32" s="5">
        <f>YEAR(InfoBorrego[[#This Row],[FECHA]])</f>
        <v>2020</v>
      </c>
      <c r="B32" s="5">
        <f>MONTH(InfoBorrego[[#This Row],[FECHA]])</f>
        <v>8</v>
      </c>
      <c r="C32" s="5">
        <f>WEEKNUM(InfoBorrego[[#This Row],[FECHA]],2)</f>
        <v>31</v>
      </c>
      <c r="D32" s="6">
        <v>44044</v>
      </c>
      <c r="E32" s="7" t="s">
        <v>42</v>
      </c>
      <c r="F32" s="7" t="s">
        <v>43</v>
      </c>
      <c r="G32" s="7">
        <v>8855</v>
      </c>
      <c r="H32" s="7">
        <v>0</v>
      </c>
      <c r="I32" s="7">
        <v>328</v>
      </c>
      <c r="J32" s="7">
        <v>0</v>
      </c>
      <c r="K32" s="19">
        <v>278037</v>
      </c>
      <c r="L32" s="19">
        <v>772707.00099999993</v>
      </c>
      <c r="M32" s="20">
        <v>4</v>
      </c>
      <c r="N32" s="20">
        <v>0</v>
      </c>
      <c r="P32">
        <f>YEAR(NB[[#This Row],[Fecha]])</f>
        <v>2020</v>
      </c>
      <c r="Q32">
        <f>MONTH(NB[[#This Row],[Fecha]])</f>
        <v>12</v>
      </c>
      <c r="R32">
        <f>WEEKNUM(NB[[#This Row],[Fecha]],2)</f>
        <v>49</v>
      </c>
      <c r="S32" s="6">
        <v>44166</v>
      </c>
      <c r="T32" s="7" t="s">
        <v>68</v>
      </c>
      <c r="U32" s="7" t="s">
        <v>81</v>
      </c>
      <c r="V32" s="7">
        <v>116</v>
      </c>
      <c r="W32" s="7">
        <v>0</v>
      </c>
    </row>
    <row r="33" spans="1:23" ht="15.75" x14ac:dyDescent="0.25">
      <c r="A33" s="5">
        <f>YEAR(InfoBorrego[[#This Row],[FECHA]])</f>
        <v>2020</v>
      </c>
      <c r="B33" s="5">
        <f>MONTH(InfoBorrego[[#This Row],[FECHA]])</f>
        <v>8</v>
      </c>
      <c r="C33" s="5">
        <f>WEEKNUM(InfoBorrego[[#This Row],[FECHA]],2)</f>
        <v>31</v>
      </c>
      <c r="D33" s="6">
        <v>44044</v>
      </c>
      <c r="E33" s="7" t="s">
        <v>44</v>
      </c>
      <c r="F33" s="7" t="s">
        <v>43</v>
      </c>
      <c r="G33" s="7">
        <v>7726</v>
      </c>
      <c r="H33" s="7">
        <v>0</v>
      </c>
      <c r="I33" s="7">
        <v>15</v>
      </c>
      <c r="J33" s="7">
        <v>0</v>
      </c>
      <c r="K33" s="19">
        <v>18480</v>
      </c>
      <c r="L33" s="19">
        <v>0</v>
      </c>
      <c r="M33" s="20">
        <v>3</v>
      </c>
      <c r="N33" s="20">
        <v>0</v>
      </c>
      <c r="P33">
        <f>YEAR(NB[[#This Row],[Fecha]])</f>
        <v>2020</v>
      </c>
      <c r="Q33">
        <f>MONTH(NB[[#This Row],[Fecha]])</f>
        <v>1</v>
      </c>
      <c r="R33">
        <f>WEEKNUM(NB[[#This Row],[Fecha]],2)</f>
        <v>1</v>
      </c>
      <c r="S33" s="6">
        <v>43831</v>
      </c>
      <c r="T33" s="7" t="s">
        <v>68</v>
      </c>
      <c r="U33" s="7" t="s">
        <v>79</v>
      </c>
      <c r="V33" s="7">
        <v>122</v>
      </c>
      <c r="W33" s="7">
        <v>0</v>
      </c>
    </row>
    <row r="34" spans="1:23" ht="15.75" x14ac:dyDescent="0.25">
      <c r="A34" s="5">
        <f>YEAR(InfoBorrego[[#This Row],[FECHA]])</f>
        <v>2020</v>
      </c>
      <c r="B34" s="5">
        <f>MONTH(InfoBorrego[[#This Row],[FECHA]])</f>
        <v>9</v>
      </c>
      <c r="C34" s="5">
        <f>WEEKNUM(InfoBorrego[[#This Row],[FECHA]],2)</f>
        <v>36</v>
      </c>
      <c r="D34" s="6">
        <v>44075</v>
      </c>
      <c r="E34" s="7" t="s">
        <v>42</v>
      </c>
      <c r="F34" s="7" t="s">
        <v>43</v>
      </c>
      <c r="G34" s="7">
        <v>2041</v>
      </c>
      <c r="H34" s="7">
        <v>153</v>
      </c>
      <c r="I34" s="7">
        <v>53</v>
      </c>
      <c r="J34" s="7">
        <v>153</v>
      </c>
      <c r="K34" s="19">
        <v>67024</v>
      </c>
      <c r="L34" s="19">
        <v>-233489.73</v>
      </c>
      <c r="M34" s="20">
        <v>3</v>
      </c>
      <c r="N34" s="20">
        <v>1</v>
      </c>
      <c r="P34">
        <f>YEAR(NB[[#This Row],[Fecha]])</f>
        <v>2020</v>
      </c>
      <c r="Q34">
        <f>MONTH(NB[[#This Row],[Fecha]])</f>
        <v>2</v>
      </c>
      <c r="R34">
        <f>WEEKNUM(NB[[#This Row],[Fecha]],2)</f>
        <v>5</v>
      </c>
      <c r="S34" s="6">
        <v>43862</v>
      </c>
      <c r="T34" s="7" t="s">
        <v>68</v>
      </c>
      <c r="U34" s="7" t="s">
        <v>79</v>
      </c>
      <c r="V34" s="7">
        <v>151</v>
      </c>
      <c r="W34" s="7">
        <v>0</v>
      </c>
    </row>
    <row r="35" spans="1:23" ht="15.75" x14ac:dyDescent="0.25">
      <c r="A35" s="5">
        <f>YEAR(InfoBorrego[[#This Row],[FECHA]])</f>
        <v>2020</v>
      </c>
      <c r="B35" s="5">
        <f>MONTH(InfoBorrego[[#This Row],[FECHA]])</f>
        <v>9</v>
      </c>
      <c r="C35" s="5">
        <f>WEEKNUM(InfoBorrego[[#This Row],[FECHA]],2)</f>
        <v>36</v>
      </c>
      <c r="D35" s="6">
        <v>44075</v>
      </c>
      <c r="E35" s="7" t="s">
        <v>44</v>
      </c>
      <c r="F35" s="7" t="s">
        <v>25</v>
      </c>
      <c r="G35" s="7">
        <v>509</v>
      </c>
      <c r="H35" s="7">
        <v>0</v>
      </c>
      <c r="I35" s="7">
        <v>11</v>
      </c>
      <c r="J35" s="7">
        <v>0</v>
      </c>
      <c r="K35" s="19">
        <v>12725</v>
      </c>
      <c r="L35" s="19">
        <v>0</v>
      </c>
      <c r="M35" s="20">
        <v>1</v>
      </c>
      <c r="N35" s="20">
        <v>0</v>
      </c>
      <c r="P35">
        <f>YEAR(NB[[#This Row],[Fecha]])</f>
        <v>2020</v>
      </c>
      <c r="Q35">
        <f>MONTH(NB[[#This Row],[Fecha]])</f>
        <v>3</v>
      </c>
      <c r="R35">
        <f>WEEKNUM(NB[[#This Row],[Fecha]],2)</f>
        <v>9</v>
      </c>
      <c r="S35" s="6">
        <v>43891</v>
      </c>
      <c r="T35" s="7" t="s">
        <v>68</v>
      </c>
      <c r="U35" s="7" t="s">
        <v>79</v>
      </c>
      <c r="V35" s="7">
        <v>233</v>
      </c>
      <c r="W35" s="7">
        <v>0</v>
      </c>
    </row>
    <row r="36" spans="1:23" ht="15.75" x14ac:dyDescent="0.25">
      <c r="A36" s="5">
        <f>YEAR(InfoBorrego[[#This Row],[FECHA]])</f>
        <v>2020</v>
      </c>
      <c r="B36" s="5">
        <f>MONTH(InfoBorrego[[#This Row],[FECHA]])</f>
        <v>10</v>
      </c>
      <c r="C36" s="5">
        <f>WEEKNUM(InfoBorrego[[#This Row],[FECHA]],2)</f>
        <v>40</v>
      </c>
      <c r="D36" s="6">
        <v>44105</v>
      </c>
      <c r="E36" s="7" t="s">
        <v>42</v>
      </c>
      <c r="F36" s="7" t="s">
        <v>43</v>
      </c>
      <c r="G36" s="7">
        <v>932</v>
      </c>
      <c r="H36" s="7">
        <v>0</v>
      </c>
      <c r="I36" s="7">
        <v>25</v>
      </c>
      <c r="J36" s="7">
        <v>0</v>
      </c>
      <c r="K36" s="19">
        <v>35416</v>
      </c>
      <c r="L36" s="19">
        <v>49877.298999999999</v>
      </c>
      <c r="M36" s="20">
        <v>1</v>
      </c>
      <c r="N36" s="20">
        <v>0</v>
      </c>
      <c r="P36">
        <f>YEAR(NB[[#This Row],[Fecha]])</f>
        <v>2020</v>
      </c>
      <c r="Q36">
        <f>MONTH(NB[[#This Row],[Fecha]])</f>
        <v>4</v>
      </c>
      <c r="R36">
        <f>WEEKNUM(NB[[#This Row],[Fecha]],2)</f>
        <v>14</v>
      </c>
      <c r="S36" s="6">
        <v>43922</v>
      </c>
      <c r="T36" s="7" t="s">
        <v>68</v>
      </c>
      <c r="U36" s="7" t="s">
        <v>79</v>
      </c>
      <c r="V36" s="7">
        <v>122</v>
      </c>
      <c r="W36" s="7">
        <v>0</v>
      </c>
    </row>
    <row r="37" spans="1:23" ht="15.75" x14ac:dyDescent="0.25">
      <c r="A37" s="5">
        <f>YEAR(InfoBorrego[[#This Row],[FECHA]])</f>
        <v>2020</v>
      </c>
      <c r="B37" s="5">
        <f>MONTH(InfoBorrego[[#This Row],[FECHA]])</f>
        <v>10</v>
      </c>
      <c r="C37" s="5">
        <f>WEEKNUM(InfoBorrego[[#This Row],[FECHA]],2)</f>
        <v>40</v>
      </c>
      <c r="D37" s="6">
        <v>44105</v>
      </c>
      <c r="E37" s="7" t="s">
        <v>44</v>
      </c>
      <c r="F37" s="7" t="s">
        <v>25</v>
      </c>
      <c r="G37" s="7">
        <v>638</v>
      </c>
      <c r="H37" s="7">
        <v>0</v>
      </c>
      <c r="I37" s="7">
        <v>12</v>
      </c>
      <c r="J37" s="7">
        <v>0</v>
      </c>
      <c r="K37" s="19">
        <v>17864</v>
      </c>
      <c r="L37" s="19">
        <v>0</v>
      </c>
      <c r="M37" s="20">
        <v>1</v>
      </c>
      <c r="N37" s="20">
        <v>0</v>
      </c>
      <c r="P37">
        <f>YEAR(NB[[#This Row],[Fecha]])</f>
        <v>2020</v>
      </c>
      <c r="Q37">
        <f>MONTH(NB[[#This Row],[Fecha]])</f>
        <v>5</v>
      </c>
      <c r="R37">
        <f>WEEKNUM(NB[[#This Row],[Fecha]],2)</f>
        <v>18</v>
      </c>
      <c r="S37" s="6">
        <v>43952</v>
      </c>
      <c r="T37" s="7" t="s">
        <v>68</v>
      </c>
      <c r="U37" s="7" t="s">
        <v>79</v>
      </c>
      <c r="V37" s="7">
        <v>45</v>
      </c>
      <c r="W37" s="7">
        <v>0</v>
      </c>
    </row>
    <row r="38" spans="1:23" ht="15.75" x14ac:dyDescent="0.25">
      <c r="A38" s="5">
        <f>YEAR(InfoBorrego[[#This Row],[FECHA]])</f>
        <v>2020</v>
      </c>
      <c r="B38" s="5">
        <f>MONTH(InfoBorrego[[#This Row],[FECHA]])</f>
        <v>11</v>
      </c>
      <c r="C38" s="5">
        <f>WEEKNUM(InfoBorrego[[#This Row],[FECHA]],2)</f>
        <v>44</v>
      </c>
      <c r="D38" s="6">
        <v>44136</v>
      </c>
      <c r="E38" s="7" t="s">
        <v>42</v>
      </c>
      <c r="F38" s="7" t="s">
        <v>43</v>
      </c>
      <c r="G38" s="7">
        <v>6926</v>
      </c>
      <c r="H38" s="7">
        <v>0</v>
      </c>
      <c r="I38" s="7">
        <v>195</v>
      </c>
      <c r="J38" s="7">
        <v>0</v>
      </c>
      <c r="K38" s="19">
        <v>263188</v>
      </c>
      <c r="L38" s="19">
        <v>396550.61599999998</v>
      </c>
      <c r="M38" s="20">
        <v>1</v>
      </c>
      <c r="N38" s="20">
        <v>0</v>
      </c>
      <c r="P38">
        <f>YEAR(NB[[#This Row],[Fecha]])</f>
        <v>2020</v>
      </c>
      <c r="Q38">
        <f>MONTH(NB[[#This Row],[Fecha]])</f>
        <v>6</v>
      </c>
      <c r="R38">
        <f>WEEKNUM(NB[[#This Row],[Fecha]],2)</f>
        <v>23</v>
      </c>
      <c r="S38" s="6">
        <v>43983</v>
      </c>
      <c r="T38" s="7" t="s">
        <v>68</v>
      </c>
      <c r="U38" s="7" t="s">
        <v>79</v>
      </c>
      <c r="V38" s="7">
        <v>108</v>
      </c>
      <c r="W38" s="7">
        <v>0</v>
      </c>
    </row>
    <row r="39" spans="1:23" ht="15.75" x14ac:dyDescent="0.25">
      <c r="A39" s="5">
        <f>YEAR(InfoBorrego[[#This Row],[FECHA]])</f>
        <v>2020</v>
      </c>
      <c r="B39" s="5">
        <f>MONTH(InfoBorrego[[#This Row],[FECHA]])</f>
        <v>11</v>
      </c>
      <c r="C39" s="5">
        <f>WEEKNUM(InfoBorrego[[#This Row],[FECHA]],2)</f>
        <v>44</v>
      </c>
      <c r="D39" s="6">
        <v>44136</v>
      </c>
      <c r="E39" s="7" t="s">
        <v>44</v>
      </c>
      <c r="F39" s="7" t="s">
        <v>25</v>
      </c>
      <c r="G39" s="7">
        <v>3684</v>
      </c>
      <c r="H39" s="7">
        <v>0</v>
      </c>
      <c r="I39" s="7">
        <v>62</v>
      </c>
      <c r="J39" s="7">
        <v>0</v>
      </c>
      <c r="K39" s="19">
        <v>87750.38</v>
      </c>
      <c r="L39" s="19">
        <v>0</v>
      </c>
      <c r="M39" s="20">
        <v>2</v>
      </c>
      <c r="N39" s="20">
        <v>0</v>
      </c>
      <c r="P39">
        <f>YEAR(NB[[#This Row],[Fecha]])</f>
        <v>2020</v>
      </c>
      <c r="Q39">
        <f>MONTH(NB[[#This Row],[Fecha]])</f>
        <v>7</v>
      </c>
      <c r="R39">
        <f>WEEKNUM(NB[[#This Row],[Fecha]],2)</f>
        <v>27</v>
      </c>
      <c r="S39" s="6">
        <v>44013</v>
      </c>
      <c r="T39" s="7" t="s">
        <v>68</v>
      </c>
      <c r="U39" s="7" t="s">
        <v>79</v>
      </c>
      <c r="V39" s="7">
        <v>70</v>
      </c>
      <c r="W39" s="7">
        <v>0</v>
      </c>
    </row>
    <row r="40" spans="1:23" ht="15.75" x14ac:dyDescent="0.25">
      <c r="A40" s="5">
        <f>YEAR(InfoBorrego[[#This Row],[FECHA]])</f>
        <v>2020</v>
      </c>
      <c r="B40" s="5">
        <f>MONTH(InfoBorrego[[#This Row],[FECHA]])</f>
        <v>12</v>
      </c>
      <c r="C40" s="5">
        <f>WEEKNUM(InfoBorrego[[#This Row],[FECHA]],2)</f>
        <v>49</v>
      </c>
      <c r="D40" s="6">
        <v>44166</v>
      </c>
      <c r="E40" s="7" t="s">
        <v>42</v>
      </c>
      <c r="F40" s="7" t="s">
        <v>43</v>
      </c>
      <c r="G40" s="7">
        <v>952</v>
      </c>
      <c r="H40" s="7">
        <v>0</v>
      </c>
      <c r="I40" s="7">
        <v>26</v>
      </c>
      <c r="J40" s="7">
        <v>0</v>
      </c>
      <c r="K40" s="19">
        <v>37128</v>
      </c>
      <c r="L40" s="19">
        <v>58402.688000000002</v>
      </c>
      <c r="M40" s="20">
        <v>1</v>
      </c>
      <c r="N40" s="20">
        <v>0</v>
      </c>
      <c r="P40">
        <f>YEAR(NB[[#This Row],[Fecha]])</f>
        <v>2020</v>
      </c>
      <c r="Q40">
        <f>MONTH(NB[[#This Row],[Fecha]])</f>
        <v>8</v>
      </c>
      <c r="R40">
        <f>WEEKNUM(NB[[#This Row],[Fecha]],2)</f>
        <v>31</v>
      </c>
      <c r="S40" s="6">
        <v>44044</v>
      </c>
      <c r="T40" s="7" t="s">
        <v>68</v>
      </c>
      <c r="U40" s="7" t="s">
        <v>79</v>
      </c>
      <c r="V40" s="7">
        <v>92</v>
      </c>
      <c r="W40" s="7">
        <v>0</v>
      </c>
    </row>
    <row r="41" spans="1:23" ht="15.75" x14ac:dyDescent="0.25">
      <c r="A41" s="5">
        <f>YEAR(InfoBorrego[[#This Row],[FECHA]])</f>
        <v>2020</v>
      </c>
      <c r="B41" s="5">
        <f>MONTH(InfoBorrego[[#This Row],[FECHA]])</f>
        <v>12</v>
      </c>
      <c r="C41" s="5">
        <f>WEEKNUM(InfoBorrego[[#This Row],[FECHA]],2)</f>
        <v>49</v>
      </c>
      <c r="D41" s="6">
        <v>44166</v>
      </c>
      <c r="E41" s="7" t="s">
        <v>44</v>
      </c>
      <c r="F41" s="7" t="s">
        <v>45</v>
      </c>
      <c r="G41" s="7">
        <v>567</v>
      </c>
      <c r="H41" s="7">
        <v>0</v>
      </c>
      <c r="I41" s="7">
        <v>10</v>
      </c>
      <c r="J41" s="7">
        <v>0</v>
      </c>
      <c r="K41" s="19">
        <v>15876</v>
      </c>
      <c r="L41" s="19">
        <v>0</v>
      </c>
      <c r="M41" s="20">
        <v>1</v>
      </c>
      <c r="N41" s="20">
        <v>0</v>
      </c>
      <c r="P41">
        <f>YEAR(NB[[#This Row],[Fecha]])</f>
        <v>2020</v>
      </c>
      <c r="Q41">
        <f>MONTH(NB[[#This Row],[Fecha]])</f>
        <v>9</v>
      </c>
      <c r="R41">
        <f>WEEKNUM(NB[[#This Row],[Fecha]],2)</f>
        <v>36</v>
      </c>
      <c r="S41" s="6">
        <v>44075</v>
      </c>
      <c r="T41" s="7" t="s">
        <v>68</v>
      </c>
      <c r="U41" s="7" t="s">
        <v>79</v>
      </c>
      <c r="V41" s="7">
        <v>51</v>
      </c>
      <c r="W41" s="7">
        <v>0</v>
      </c>
    </row>
    <row r="42" spans="1:23" ht="15.75" x14ac:dyDescent="0.25">
      <c r="A42" s="35">
        <f>YEAR(InfoBorrego[[#This Row],[FECHA]])</f>
        <v>2021</v>
      </c>
      <c r="B42" s="35">
        <f>MONTH(InfoBorrego[[#This Row],[FECHA]])</f>
        <v>1</v>
      </c>
      <c r="C42" s="35">
        <f>WEEKNUM(InfoBorrego[[#This Row],[FECHA]],2)</f>
        <v>2</v>
      </c>
      <c r="D42" s="48">
        <v>44200</v>
      </c>
      <c r="E42" s="40" t="s">
        <v>42</v>
      </c>
      <c r="F42" s="41" t="s">
        <v>43</v>
      </c>
      <c r="G42" s="41">
        <v>641</v>
      </c>
      <c r="H42" s="41">
        <v>0</v>
      </c>
      <c r="I42" s="41">
        <v>17</v>
      </c>
      <c r="J42" s="41">
        <v>0</v>
      </c>
      <c r="K42" s="42">
        <v>-25034</v>
      </c>
      <c r="L42" s="42">
        <v>-39439.262999999992</v>
      </c>
      <c r="M42" s="43">
        <v>3</v>
      </c>
      <c r="N42" s="43">
        <v>0</v>
      </c>
      <c r="P42">
        <f>YEAR(NB[[#This Row],[Fecha]])</f>
        <v>2020</v>
      </c>
      <c r="Q42">
        <f>MONTH(NB[[#This Row],[Fecha]])</f>
        <v>8</v>
      </c>
      <c r="R42">
        <f>WEEKNUM(NB[[#This Row],[Fecha]],2)</f>
        <v>31</v>
      </c>
      <c r="S42" s="6">
        <v>44044</v>
      </c>
      <c r="T42" s="7" t="s">
        <v>69</v>
      </c>
      <c r="U42" s="7" t="s">
        <v>10</v>
      </c>
      <c r="V42" s="7">
        <v>15</v>
      </c>
      <c r="W42" s="7">
        <v>0</v>
      </c>
    </row>
    <row r="43" spans="1:23" ht="15.75" x14ac:dyDescent="0.25">
      <c r="A43" s="35">
        <f>YEAR(InfoBorrego[[#This Row],[FECHA]])</f>
        <v>2021</v>
      </c>
      <c r="B43" s="35">
        <f>MONTH(InfoBorrego[[#This Row],[FECHA]])</f>
        <v>1</v>
      </c>
      <c r="C43" s="35">
        <f>WEEKNUM(InfoBorrego[[#This Row],[FECHA]],2)</f>
        <v>3</v>
      </c>
      <c r="D43" s="48">
        <v>44211</v>
      </c>
      <c r="E43" s="40" t="s">
        <v>42</v>
      </c>
      <c r="F43" s="41" t="s">
        <v>43</v>
      </c>
      <c r="G43" s="41">
        <v>877</v>
      </c>
      <c r="H43" s="41">
        <v>0</v>
      </c>
      <c r="I43" s="41">
        <v>25</v>
      </c>
      <c r="J43" s="41">
        <v>0</v>
      </c>
      <c r="K43" s="41">
        <v>-34203</v>
      </c>
      <c r="L43" s="41">
        <v>-59059.222000000002</v>
      </c>
      <c r="M43" s="43">
        <v>1</v>
      </c>
      <c r="N43" s="43">
        <v>0</v>
      </c>
      <c r="P43">
        <f>YEAR(NB[[#This Row],[Fecha]])</f>
        <v>2020</v>
      </c>
      <c r="Q43">
        <f>MONTH(NB[[#This Row],[Fecha]])</f>
        <v>9</v>
      </c>
      <c r="R43">
        <f>WEEKNUM(NB[[#This Row],[Fecha]],2)</f>
        <v>36</v>
      </c>
      <c r="S43" s="6">
        <v>44075</v>
      </c>
      <c r="T43" s="7" t="s">
        <v>69</v>
      </c>
      <c r="U43" s="7" t="s">
        <v>25</v>
      </c>
      <c r="V43" s="7">
        <v>11</v>
      </c>
      <c r="W43" s="7">
        <v>0</v>
      </c>
    </row>
    <row r="44" spans="1:23" ht="15.75" x14ac:dyDescent="0.25">
      <c r="A44" s="44">
        <f>YEAR(InfoBorrego[[#This Row],[FECHA]])</f>
        <v>2021</v>
      </c>
      <c r="B44" s="44">
        <f>MONTH(InfoBorrego[[#This Row],[FECHA]])</f>
        <v>1</v>
      </c>
      <c r="C44" s="44">
        <f>WEEKNUM(InfoBorrego[[#This Row],[FECHA]],2)</f>
        <v>5</v>
      </c>
      <c r="D44" s="49">
        <v>44223</v>
      </c>
      <c r="E44" s="38" t="s">
        <v>44</v>
      </c>
      <c r="F44" s="45" t="s">
        <v>25</v>
      </c>
      <c r="G44" s="45">
        <v>582</v>
      </c>
      <c r="H44" s="45">
        <v>0</v>
      </c>
      <c r="I44" s="45">
        <v>12</v>
      </c>
      <c r="J44" s="45">
        <v>12</v>
      </c>
      <c r="K44" s="45">
        <v>-16296</v>
      </c>
      <c r="L44" s="45">
        <v>0</v>
      </c>
      <c r="M44" s="46">
        <v>1</v>
      </c>
      <c r="N44" s="46"/>
      <c r="P44">
        <f>YEAR(NB[[#This Row],[Fecha]])</f>
        <v>2020</v>
      </c>
      <c r="Q44">
        <f>MONTH(NB[[#This Row],[Fecha]])</f>
        <v>11</v>
      </c>
      <c r="R44">
        <f>WEEKNUM(NB[[#This Row],[Fecha]],2)</f>
        <v>44</v>
      </c>
      <c r="S44" s="6">
        <v>44136</v>
      </c>
      <c r="T44" s="7" t="s">
        <v>69</v>
      </c>
      <c r="U44" s="7" t="s">
        <v>25</v>
      </c>
      <c r="V44" s="7">
        <v>62</v>
      </c>
      <c r="W44" s="7">
        <v>0</v>
      </c>
    </row>
    <row r="45" spans="1:23" ht="15.75" x14ac:dyDescent="0.25">
      <c r="P45">
        <f>YEAR(NB[[#This Row],[Fecha]])</f>
        <v>2020</v>
      </c>
      <c r="Q45">
        <f>MONTH(NB[[#This Row],[Fecha]])</f>
        <v>12</v>
      </c>
      <c r="R45">
        <f>WEEKNUM(NB[[#This Row],[Fecha]],2)</f>
        <v>49</v>
      </c>
      <c r="S45" s="6">
        <v>44166</v>
      </c>
      <c r="T45" s="7" t="s">
        <v>69</v>
      </c>
      <c r="U45" s="7" t="s">
        <v>45</v>
      </c>
      <c r="V45" s="7">
        <v>10</v>
      </c>
      <c r="W45" s="7">
        <v>0</v>
      </c>
    </row>
    <row r="46" spans="1:23" ht="15.75" x14ac:dyDescent="0.25">
      <c r="P46">
        <f>YEAR(NB[[#This Row],[Fecha]])</f>
        <v>2021</v>
      </c>
      <c r="Q46">
        <f>MONTH(NB[[#This Row],[Fecha]])</f>
        <v>1</v>
      </c>
      <c r="R46">
        <f>WEEKNUM(NB[[#This Row],[Fecha]],2)</f>
        <v>2</v>
      </c>
      <c r="S46" s="6">
        <v>44201</v>
      </c>
      <c r="T46" s="7" t="s">
        <v>68</v>
      </c>
      <c r="U46" s="7" t="s">
        <v>81</v>
      </c>
      <c r="V46" s="7">
        <v>37</v>
      </c>
      <c r="W46" s="7">
        <v>0</v>
      </c>
    </row>
    <row r="47" spans="1:23" ht="15.75" x14ac:dyDescent="0.25">
      <c r="P47">
        <f>YEAR(NB[[#This Row],[Fecha]])</f>
        <v>2021</v>
      </c>
      <c r="Q47">
        <f>MONTH(NB[[#This Row],[Fecha]])</f>
        <v>1</v>
      </c>
      <c r="R47">
        <f>WEEKNUM(NB[[#This Row],[Fecha]],2)</f>
        <v>4</v>
      </c>
      <c r="S47" s="6">
        <v>44218</v>
      </c>
      <c r="T47" s="7" t="s">
        <v>69</v>
      </c>
      <c r="U47" s="7" t="s">
        <v>25</v>
      </c>
      <c r="V47" s="7">
        <v>12</v>
      </c>
      <c r="W47" s="7">
        <v>0</v>
      </c>
    </row>
  </sheetData>
  <mergeCells count="3">
    <mergeCell ref="D1:AE1"/>
    <mergeCell ref="S2:W2"/>
    <mergeCell ref="AB2:AF2"/>
  </mergeCells>
  <pageMargins left="0.7" right="0.7" top="0.75" bottom="0.75" header="0.3" footer="0.3"/>
  <drawing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5D79B9-0688-4638-97F2-AFB9DA3C690D}">
          <x14:formula1>
            <xm:f>ListasBorrego!$I$2</xm:f>
          </x14:formula1>
          <xm:sqref>AC4:AC32</xm:sqref>
        </x14:dataValidation>
        <x14:dataValidation type="list" allowBlank="1" showInputMessage="1" showErrorMessage="1" xr:uid="{43E177EC-0BF2-4831-9403-427187E84403}">
          <x14:formula1>
            <xm:f>ListasBorrego!$K$2:$K$6</xm:f>
          </x14:formula1>
          <xm:sqref>AD4</xm:sqref>
        </x14:dataValidation>
        <x14:dataValidation type="list" allowBlank="1" showInputMessage="1" showErrorMessage="1" xr:uid="{DE365B17-E3AF-49AF-B8D9-9A6C3DD973BB}">
          <x14:formula1>
            <xm:f>ListasBorrego!$C$2:$C$3</xm:f>
          </x14:formula1>
          <xm:sqref>E3:E44</xm:sqref>
        </x14:dataValidation>
        <x14:dataValidation type="list" allowBlank="1" showInputMessage="1" showErrorMessage="1" xr:uid="{1210980C-D053-49E0-9090-72A93AC80D26}">
          <x14:formula1>
            <xm:f>ListasBorrego!$A$2:$A$4</xm:f>
          </x14:formula1>
          <xm:sqref>F3:F44</xm:sqref>
        </x14:dataValidation>
        <x14:dataValidation type="list" allowBlank="1" showInputMessage="1" showErrorMessage="1" xr:uid="{509F3F27-9F6D-46EF-BF57-EDF56909569C}">
          <x14:formula1>
            <xm:f>ListasBorrego!$E$2:$E$3</xm:f>
          </x14:formula1>
          <xm:sqref>T4:T141</xm:sqref>
        </x14:dataValidation>
        <x14:dataValidation type="list" allowBlank="1" showInputMessage="1" showErrorMessage="1" xr:uid="{0D9FAA49-5F3D-4440-A76C-6428691A6507}">
          <x14:formula1>
            <xm:f>ListasBorrego!$G$2:$G$7</xm:f>
          </x14:formula1>
          <xm:sqref>U4:U141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A8DC-641C-49D6-8AC0-A75FC51D70EC}">
  <dimension ref="A1:O32"/>
  <sheetViews>
    <sheetView topLeftCell="G1" workbookViewId="0">
      <selection sqref="A1:A5"/>
    </sheetView>
  </sheetViews>
  <sheetFormatPr baseColWidth="10" defaultRowHeight="15" x14ac:dyDescent="0.25"/>
  <cols>
    <col min="3" max="3" width="21.42578125" customWidth="1"/>
    <col min="7" max="7" width="26.85546875" bestFit="1" customWidth="1"/>
    <col min="11" max="11" width="46.42578125" bestFit="1" customWidth="1"/>
  </cols>
  <sheetData>
    <row r="1" spans="1:15" x14ac:dyDescent="0.25">
      <c r="A1" t="s">
        <v>46</v>
      </c>
      <c r="C1" t="s">
        <v>58</v>
      </c>
      <c r="E1" t="s">
        <v>70</v>
      </c>
      <c r="G1" t="s">
        <v>62</v>
      </c>
      <c r="I1" t="s">
        <v>70</v>
      </c>
      <c r="K1" t="s">
        <v>62</v>
      </c>
      <c r="M1" t="s">
        <v>70</v>
      </c>
      <c r="O1" t="s">
        <v>126</v>
      </c>
    </row>
    <row r="2" spans="1:15" x14ac:dyDescent="0.25">
      <c r="A2" t="s">
        <v>7</v>
      </c>
      <c r="C2" s="26" t="s">
        <v>53</v>
      </c>
      <c r="E2" t="s">
        <v>10</v>
      </c>
      <c r="G2" t="s">
        <v>54</v>
      </c>
      <c r="I2" s="24" t="s">
        <v>10</v>
      </c>
      <c r="K2" t="s">
        <v>87</v>
      </c>
      <c r="M2" t="s">
        <v>88</v>
      </c>
      <c r="O2" t="s">
        <v>127</v>
      </c>
    </row>
    <row r="3" spans="1:15" x14ac:dyDescent="0.25">
      <c r="A3" t="s">
        <v>8</v>
      </c>
      <c r="C3" s="26" t="s">
        <v>54</v>
      </c>
      <c r="E3" t="s">
        <v>25</v>
      </c>
      <c r="G3" t="s">
        <v>53</v>
      </c>
      <c r="I3" t="s">
        <v>7</v>
      </c>
      <c r="K3" t="s">
        <v>89</v>
      </c>
      <c r="M3" t="s">
        <v>90</v>
      </c>
      <c r="O3" t="s">
        <v>128</v>
      </c>
    </row>
    <row r="4" spans="1:15" x14ac:dyDescent="0.25">
      <c r="A4" t="s">
        <v>9</v>
      </c>
      <c r="C4" s="26" t="s">
        <v>55</v>
      </c>
      <c r="E4" t="s">
        <v>7</v>
      </c>
      <c r="G4" t="s">
        <v>82</v>
      </c>
      <c r="I4" t="s">
        <v>8</v>
      </c>
      <c r="K4" t="s">
        <v>91</v>
      </c>
      <c r="M4" t="s">
        <v>92</v>
      </c>
      <c r="O4" t="s">
        <v>129</v>
      </c>
    </row>
    <row r="5" spans="1:15" x14ac:dyDescent="0.25">
      <c r="A5" t="s">
        <v>10</v>
      </c>
      <c r="C5" s="26" t="s">
        <v>56</v>
      </c>
      <c r="E5" t="s">
        <v>8</v>
      </c>
      <c r="I5" t="s">
        <v>9</v>
      </c>
      <c r="K5" t="s">
        <v>93</v>
      </c>
      <c r="M5" t="s">
        <v>94</v>
      </c>
    </row>
    <row r="6" spans="1:15" x14ac:dyDescent="0.25">
      <c r="C6" s="27" t="s">
        <v>57</v>
      </c>
      <c r="E6" t="s">
        <v>9</v>
      </c>
      <c r="I6" t="s">
        <v>71</v>
      </c>
      <c r="K6" t="s">
        <v>95</v>
      </c>
      <c r="M6" t="s">
        <v>96</v>
      </c>
    </row>
    <row r="7" spans="1:15" x14ac:dyDescent="0.25">
      <c r="K7" t="s">
        <v>97</v>
      </c>
      <c r="M7" t="s">
        <v>98</v>
      </c>
    </row>
    <row r="8" spans="1:15" x14ac:dyDescent="0.25">
      <c r="K8" t="s">
        <v>99</v>
      </c>
      <c r="M8" t="s">
        <v>9</v>
      </c>
    </row>
    <row r="9" spans="1:15" x14ac:dyDescent="0.25">
      <c r="K9" t="s">
        <v>100</v>
      </c>
      <c r="M9" t="s">
        <v>101</v>
      </c>
    </row>
    <row r="10" spans="1:15" x14ac:dyDescent="0.25">
      <c r="K10" t="s">
        <v>102</v>
      </c>
      <c r="M10" t="s">
        <v>8</v>
      </c>
    </row>
    <row r="11" spans="1:15" x14ac:dyDescent="0.25">
      <c r="K11" t="s">
        <v>103</v>
      </c>
      <c r="M11" t="s">
        <v>104</v>
      </c>
    </row>
    <row r="12" spans="1:15" x14ac:dyDescent="0.25">
      <c r="K12" t="s">
        <v>105</v>
      </c>
      <c r="M12" t="s">
        <v>7</v>
      </c>
    </row>
    <row r="13" spans="1:15" x14ac:dyDescent="0.25">
      <c r="K13" t="s">
        <v>106</v>
      </c>
    </row>
    <row r="14" spans="1:15" x14ac:dyDescent="0.25">
      <c r="K14" t="s">
        <v>107</v>
      </c>
    </row>
    <row r="15" spans="1:15" x14ac:dyDescent="0.25">
      <c r="K15" t="s">
        <v>108</v>
      </c>
    </row>
    <row r="16" spans="1:15" x14ac:dyDescent="0.25">
      <c r="K16" t="s">
        <v>109</v>
      </c>
    </row>
    <row r="17" spans="11:11" x14ac:dyDescent="0.25">
      <c r="K17" t="s">
        <v>110</v>
      </c>
    </row>
    <row r="18" spans="11:11" x14ac:dyDescent="0.25">
      <c r="K18" t="s">
        <v>111</v>
      </c>
    </row>
    <row r="19" spans="11:11" x14ac:dyDescent="0.25">
      <c r="K19" t="s">
        <v>112</v>
      </c>
    </row>
    <row r="20" spans="11:11" x14ac:dyDescent="0.25">
      <c r="K20" t="s">
        <v>113</v>
      </c>
    </row>
    <row r="21" spans="11:11" x14ac:dyDescent="0.25">
      <c r="K21" t="s">
        <v>114</v>
      </c>
    </row>
    <row r="22" spans="11:11" x14ac:dyDescent="0.25">
      <c r="K22" t="s">
        <v>115</v>
      </c>
    </row>
    <row r="23" spans="11:11" x14ac:dyDescent="0.25">
      <c r="K23" t="s">
        <v>116</v>
      </c>
    </row>
    <row r="24" spans="11:11" x14ac:dyDescent="0.25">
      <c r="K24" t="s">
        <v>117</v>
      </c>
    </row>
    <row r="25" spans="11:11" x14ac:dyDescent="0.25">
      <c r="K25" t="s">
        <v>118</v>
      </c>
    </row>
    <row r="26" spans="11:11" x14ac:dyDescent="0.25">
      <c r="K26" t="s">
        <v>119</v>
      </c>
    </row>
    <row r="27" spans="11:11" x14ac:dyDescent="0.25">
      <c r="K27" t="s">
        <v>120</v>
      </c>
    </row>
    <row r="28" spans="11:11" x14ac:dyDescent="0.25">
      <c r="K28" t="s">
        <v>121</v>
      </c>
    </row>
    <row r="29" spans="11:11" x14ac:dyDescent="0.25">
      <c r="K29" t="s">
        <v>122</v>
      </c>
    </row>
    <row r="30" spans="11:11" x14ac:dyDescent="0.25">
      <c r="K30" t="s">
        <v>123</v>
      </c>
    </row>
    <row r="31" spans="11:11" x14ac:dyDescent="0.25">
      <c r="K31" t="s">
        <v>124</v>
      </c>
    </row>
    <row r="32" spans="11:11" x14ac:dyDescent="0.25">
      <c r="K32" t="s">
        <v>125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3C5-D334-4BE2-952D-DF2C3B67705E}">
  <dimension ref="A1:Q25"/>
  <sheetViews>
    <sheetView workbookViewId="0">
      <selection activeCell="E1" sqref="E1:G10"/>
    </sheetView>
  </sheetViews>
  <sheetFormatPr baseColWidth="10" defaultRowHeight="15" x14ac:dyDescent="0.25"/>
  <cols>
    <col min="3" max="3" width="24.140625" bestFit="1" customWidth="1"/>
    <col min="5" max="5" width="30.85546875" bestFit="1" customWidth="1"/>
    <col min="9" max="9" width="30.85546875" bestFit="1" customWidth="1"/>
    <col min="13" max="13" width="39" bestFit="1" customWidth="1"/>
    <col min="15" max="15" width="11.5703125" customWidth="1"/>
  </cols>
  <sheetData>
    <row r="1" spans="1:17" ht="15.75" x14ac:dyDescent="0.25">
      <c r="A1" t="s">
        <v>47</v>
      </c>
      <c r="C1" t="s">
        <v>48</v>
      </c>
      <c r="E1" t="s">
        <v>62</v>
      </c>
      <c r="G1" t="s">
        <v>70</v>
      </c>
      <c r="I1" t="s">
        <v>62</v>
      </c>
      <c r="K1" t="s">
        <v>70</v>
      </c>
      <c r="M1" s="33" t="s">
        <v>62</v>
      </c>
      <c r="O1" s="33" t="s">
        <v>70</v>
      </c>
      <c r="Q1" s="33" t="s">
        <v>126</v>
      </c>
    </row>
    <row r="2" spans="1:17" x14ac:dyDescent="0.25">
      <c r="A2" t="s">
        <v>25</v>
      </c>
      <c r="C2" s="21" t="s">
        <v>34</v>
      </c>
      <c r="E2" t="s">
        <v>63</v>
      </c>
      <c r="G2" t="s">
        <v>72</v>
      </c>
      <c r="I2" t="s">
        <v>63</v>
      </c>
      <c r="K2" t="s">
        <v>72</v>
      </c>
      <c r="M2" s="21" t="s">
        <v>131</v>
      </c>
      <c r="O2" s="21" t="s">
        <v>72</v>
      </c>
      <c r="Q2" s="21" t="s">
        <v>128</v>
      </c>
    </row>
    <row r="3" spans="1:17" x14ac:dyDescent="0.25">
      <c r="A3" t="s">
        <v>27</v>
      </c>
      <c r="C3" s="22" t="s">
        <v>33</v>
      </c>
      <c r="E3" t="s">
        <v>64</v>
      </c>
      <c r="G3" t="s">
        <v>73</v>
      </c>
      <c r="I3" t="s">
        <v>64</v>
      </c>
      <c r="K3" t="s">
        <v>73</v>
      </c>
      <c r="M3" s="21" t="s">
        <v>132</v>
      </c>
      <c r="O3" s="22" t="s">
        <v>74</v>
      </c>
      <c r="Q3" s="21" t="s">
        <v>129</v>
      </c>
    </row>
    <row r="4" spans="1:17" x14ac:dyDescent="0.25">
      <c r="A4" t="s">
        <v>29</v>
      </c>
      <c r="C4" s="21" t="s">
        <v>32</v>
      </c>
      <c r="E4" t="s">
        <v>65</v>
      </c>
      <c r="G4" t="s">
        <v>74</v>
      </c>
      <c r="I4" t="s">
        <v>85</v>
      </c>
      <c r="K4" t="s">
        <v>75</v>
      </c>
      <c r="M4" s="21" t="s">
        <v>133</v>
      </c>
      <c r="O4" s="22" t="s">
        <v>73</v>
      </c>
      <c r="Q4" s="34" t="s">
        <v>156</v>
      </c>
    </row>
    <row r="5" spans="1:17" x14ac:dyDescent="0.25">
      <c r="C5" s="22" t="s">
        <v>31</v>
      </c>
      <c r="E5" t="s">
        <v>66</v>
      </c>
      <c r="G5" t="s">
        <v>27</v>
      </c>
      <c r="I5" t="s">
        <v>67</v>
      </c>
      <c r="K5" t="s">
        <v>76</v>
      </c>
      <c r="M5" s="22" t="s">
        <v>134</v>
      </c>
      <c r="O5" s="21" t="s">
        <v>75</v>
      </c>
    </row>
    <row r="6" spans="1:17" x14ac:dyDescent="0.25">
      <c r="C6" s="21" t="s">
        <v>30</v>
      </c>
      <c r="E6" t="s">
        <v>67</v>
      </c>
      <c r="G6" t="s">
        <v>25</v>
      </c>
      <c r="K6" t="s">
        <v>77</v>
      </c>
      <c r="M6" s="21" t="s">
        <v>135</v>
      </c>
      <c r="O6" s="21" t="s">
        <v>76</v>
      </c>
    </row>
    <row r="7" spans="1:17" x14ac:dyDescent="0.25">
      <c r="C7" s="22" t="s">
        <v>28</v>
      </c>
      <c r="G7" t="s">
        <v>75</v>
      </c>
      <c r="K7" t="s">
        <v>74</v>
      </c>
      <c r="M7" s="22" t="s">
        <v>136</v>
      </c>
      <c r="O7" s="22" t="s">
        <v>77</v>
      </c>
    </row>
    <row r="8" spans="1:17" x14ac:dyDescent="0.25">
      <c r="C8" s="23" t="s">
        <v>26</v>
      </c>
      <c r="G8" t="s">
        <v>76</v>
      </c>
      <c r="K8" t="s">
        <v>78</v>
      </c>
      <c r="M8" s="21" t="s">
        <v>137</v>
      </c>
      <c r="O8" s="34" t="s">
        <v>78</v>
      </c>
    </row>
    <row r="9" spans="1:17" x14ac:dyDescent="0.25">
      <c r="G9" t="s">
        <v>77</v>
      </c>
      <c r="K9" t="s">
        <v>27</v>
      </c>
      <c r="M9" s="22" t="s">
        <v>138</v>
      </c>
    </row>
    <row r="10" spans="1:17" x14ac:dyDescent="0.25">
      <c r="G10" t="s">
        <v>78</v>
      </c>
      <c r="K10" t="s">
        <v>25</v>
      </c>
      <c r="M10" s="22" t="s">
        <v>139</v>
      </c>
    </row>
    <row r="11" spans="1:17" x14ac:dyDescent="0.25">
      <c r="K11" t="s">
        <v>86</v>
      </c>
      <c r="M11" s="21" t="s">
        <v>140</v>
      </c>
    </row>
    <row r="12" spans="1:17" x14ac:dyDescent="0.25">
      <c r="M12" s="21" t="s">
        <v>141</v>
      </c>
    </row>
    <row r="13" spans="1:17" x14ac:dyDescent="0.25">
      <c r="M13" s="21" t="s">
        <v>142</v>
      </c>
    </row>
    <row r="14" spans="1:17" x14ac:dyDescent="0.25">
      <c r="M14" s="21" t="s">
        <v>143</v>
      </c>
    </row>
    <row r="15" spans="1:17" x14ac:dyDescent="0.25">
      <c r="M15" s="21" t="s">
        <v>144</v>
      </c>
    </row>
    <row r="16" spans="1:17" x14ac:dyDescent="0.25">
      <c r="M16" s="22" t="s">
        <v>145</v>
      </c>
    </row>
    <row r="17" spans="13:13" x14ac:dyDescent="0.25">
      <c r="M17" s="22" t="s">
        <v>146</v>
      </c>
    </row>
    <row r="18" spans="13:13" x14ac:dyDescent="0.25">
      <c r="M18" s="21" t="s">
        <v>147</v>
      </c>
    </row>
    <row r="19" spans="13:13" x14ac:dyDescent="0.25">
      <c r="M19" s="22" t="s">
        <v>148</v>
      </c>
    </row>
    <row r="20" spans="13:13" x14ac:dyDescent="0.25">
      <c r="M20" s="21" t="s">
        <v>149</v>
      </c>
    </row>
    <row r="21" spans="13:13" x14ac:dyDescent="0.25">
      <c r="M21" s="22" t="s">
        <v>150</v>
      </c>
    </row>
    <row r="22" spans="13:13" x14ac:dyDescent="0.25">
      <c r="M22" s="21" t="s">
        <v>151</v>
      </c>
    </row>
    <row r="23" spans="13:13" x14ac:dyDescent="0.25">
      <c r="M23" s="21" t="s">
        <v>152</v>
      </c>
    </row>
    <row r="24" spans="13:13" x14ac:dyDescent="0.25">
      <c r="M24" s="22" t="s">
        <v>153</v>
      </c>
    </row>
    <row r="25" spans="13:13" x14ac:dyDescent="0.25">
      <c r="M25" s="23" t="s">
        <v>154</v>
      </c>
    </row>
  </sheetData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EE470-C2E0-4106-A01E-72FC0F172DAA}">
  <dimension ref="A1:K7"/>
  <sheetViews>
    <sheetView workbookViewId="0">
      <selection activeCell="K1" sqref="K1:K6"/>
    </sheetView>
  </sheetViews>
  <sheetFormatPr baseColWidth="10" defaultRowHeight="15" x14ac:dyDescent="0.25"/>
  <cols>
    <col min="5" max="5" width="19.7109375" bestFit="1" customWidth="1"/>
    <col min="9" max="9" width="16.85546875" bestFit="1" customWidth="1"/>
  </cols>
  <sheetData>
    <row r="1" spans="1:11" x14ac:dyDescent="0.25">
      <c r="A1" t="s">
        <v>49</v>
      </c>
      <c r="C1" t="s">
        <v>40</v>
      </c>
      <c r="E1" t="s">
        <v>62</v>
      </c>
      <c r="G1" t="s">
        <v>70</v>
      </c>
      <c r="I1" s="31" t="s">
        <v>62</v>
      </c>
      <c r="K1" t="s">
        <v>70</v>
      </c>
    </row>
    <row r="2" spans="1:11" x14ac:dyDescent="0.25">
      <c r="A2" t="s">
        <v>43</v>
      </c>
      <c r="C2" t="s">
        <v>44</v>
      </c>
      <c r="E2" t="s">
        <v>68</v>
      </c>
      <c r="G2" t="s">
        <v>79</v>
      </c>
      <c r="I2" s="32" t="s">
        <v>68</v>
      </c>
      <c r="K2" t="s">
        <v>43</v>
      </c>
    </row>
    <row r="3" spans="1:11" x14ac:dyDescent="0.25">
      <c r="A3" t="s">
        <v>25</v>
      </c>
      <c r="C3" t="s">
        <v>42</v>
      </c>
      <c r="E3" t="s">
        <v>69</v>
      </c>
      <c r="G3" t="s">
        <v>80</v>
      </c>
      <c r="K3" t="s">
        <v>45</v>
      </c>
    </row>
    <row r="4" spans="1:11" x14ac:dyDescent="0.25">
      <c r="A4" t="s">
        <v>45</v>
      </c>
      <c r="G4" t="s">
        <v>81</v>
      </c>
      <c r="K4" t="s">
        <v>79</v>
      </c>
    </row>
    <row r="5" spans="1:11" x14ac:dyDescent="0.25">
      <c r="G5" t="s">
        <v>10</v>
      </c>
      <c r="K5" t="s">
        <v>80</v>
      </c>
    </row>
    <row r="6" spans="1:11" x14ac:dyDescent="0.25">
      <c r="G6" t="s">
        <v>25</v>
      </c>
      <c r="K6" t="s">
        <v>81</v>
      </c>
    </row>
    <row r="7" spans="1:11" x14ac:dyDescent="0.25">
      <c r="G7" t="s">
        <v>45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CERDO</vt:lpstr>
      <vt:lpstr>HUEVO</vt:lpstr>
      <vt:lpstr>BORREGO</vt:lpstr>
      <vt:lpstr>ListasCerdo</vt:lpstr>
      <vt:lpstr>ListasHuevo</vt:lpstr>
      <vt:lpstr>ListasBorrego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GO</dc:creator>
  <cp:lastModifiedBy>Natasha GO</cp:lastModifiedBy>
  <dcterms:created xsi:type="dcterms:W3CDTF">2015-06-05T18:19:34Z</dcterms:created>
  <dcterms:modified xsi:type="dcterms:W3CDTF">2021-03-03T20:01:07Z</dcterms:modified>
</cp:coreProperties>
</file>