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9A343A43-A833-4C02-A305-CD2F89429650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2" l="1"/>
  <c r="B108" i="2"/>
  <c r="C108" i="2"/>
  <c r="A107" i="2"/>
  <c r="B107" i="2"/>
  <c r="C107" i="2"/>
  <c r="AA4" i="3" l="1"/>
  <c r="R4" i="3"/>
  <c r="AI4" i="1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AH4" i="1"/>
  <c r="AG4" i="1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<sst xmlns="http://schemas.openxmlformats.org/spreadsheetml/2006/main" count="877" uniqueCount="165">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</sst>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0" fontId="17" fillId="14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14" fontId="5" fillId="10" borderId="0" xfId="0" applyNumberFormat="1" applyFont="1" applyFill="1"/>
    <xf numFmtId="0" fontId="17" fillId="14" borderId="5" xfId="0" applyFont="1" applyFill="1" applyBorder="1" applyAlignment="1">
      <alignment horizontal="center"/>
    </xf>
    <xf numFmtId="0" fontId="17" fillId="14" borderId="0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36</xdr:col>
      <xdr:colOff>1042253</xdr:colOff>
      <xdr:row>1</xdr:row>
      <xdr:rowOff>11906</xdr:rowOff>
    </xdr:from>
    <xdr:to>
      <xdr:col>37</xdr:col>
      <xdr:colOff>173515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343816</xdr:colOff>
      <xdr:row>0</xdr:row>
      <xdr:rowOff>284285</xdr:rowOff>
    </xdr:from>
    <xdr:to>
      <xdr:col>38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1</xdr:row>
      <xdr:rowOff>291664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44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4" dataDxfId="113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2">
      <calculatedColumnFormula>YEAR(VentaCerdo[[#This Row],[FECHA]])</calculatedColumnFormula>
    </tableColumn>
    <tableColumn id="32" xr3:uid="{19A051CF-8C1B-4292-8170-4118C1548088}" name="Mes" dataDxfId="111">
      <calculatedColumnFormula>MONTH(VentaCerdo[[#This Row],[FECHA]])</calculatedColumnFormula>
    </tableColumn>
    <tableColumn id="30" xr3:uid="{6C2E3871-F892-4AAA-80F8-BCBBAF515294}" name="Semana" dataDxfId="110">
      <calculatedColumnFormula>WEEKNUM(VentaCerdo[[#This Row],[FECHA]],2)</calculatedColumnFormula>
    </tableColumn>
    <tableColumn id="29" xr3:uid="{B8618162-D69B-4A8A-8D93-DA3328E46CB0}" name="FECHA" dataDxfId="109"/>
    <tableColumn id="27" xr3:uid="{C9E3266E-0727-428C-9BF1-A7AD09AE9EAF}" name="Almacen" dataDxfId="108"/>
    <tableColumn id="2" xr3:uid="{08C0B01F-B3AD-4119-8859-A6491FD939BC}" name="Kilos Salidas" dataDxfId="107"/>
    <tableColumn id="3" xr3:uid="{404682AC-60FB-4D7E-B817-BD2248526A86}" name="Kilos Cancelados" dataDxfId="106"/>
    <tableColumn id="4" xr3:uid="{69CCC8E0-14F6-464A-8ECF-15DB81E956CA}" name="Cabezas Salidas" dataDxfId="105"/>
    <tableColumn id="5" xr3:uid="{582FE33C-0D80-475D-BE61-AFEF1986FB0B}" name="Cabezas Entradas" dataDxfId="104"/>
    <tableColumn id="6" xr3:uid="{5DC4E71E-F9FC-4F43-96C9-2941B4DB0D05}" name="Importe Ventas" dataDxfId="103" dataCellStyle="Moneda"/>
    <tableColumn id="7" xr3:uid="{789D5740-B7CD-4B88-BD7F-0439A78EE71F}" name="Importe Costos" dataDxfId="102" dataCellStyle="Moneda"/>
    <tableColumn id="8" xr3:uid="{21DA54D1-A1D1-476A-AAFA-CCA51CAAD970}" name="No. Ventas" dataDxfId="101" dataCellStyle="Moneda"/>
    <tableColumn id="9" xr3:uid="{5F292483-6A0F-4601-BDA1-69CB1520DF6A}" name="No. Cancelaciones" dataDxfId="100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" totalsRowShown="0" headerRowDxfId="61">
  <autoFilter ref="P3:W4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60"/>
    <tableColumn id="5" xr3:uid="{86F88214-2BD2-441F-8F5D-6918680F83CC}" name="Producto" dataDxfId="59"/>
    <tableColumn id="7" xr3:uid="{CB17BC44-E2BE-4CCE-AAD8-2D70C83B4842}" name="Almacén" dataDxfId="58"/>
    <tableColumn id="6" xr3:uid="{20B296C9-926F-4D06-B340-1B3183A1F0E5}" name="Entrada" dataDxfId="57"/>
    <tableColumn id="8" xr3:uid="{B55103E2-E464-41CC-B7AF-504AF054E128}" name="Costo" dataDxfId="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4" totalsRowShown="0" headerRowDxfId="56">
  <autoFilter ref="Y3:AF4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55"/>
    <tableColumn id="5" xr3:uid="{C91C4368-6E38-4907-8554-722F18CCA7AC}" name="Descripción" dataDxfId="54"/>
    <tableColumn id="7" xr3:uid="{8E66D7C9-E4E6-43F9-B89C-603982C07332}" name="Almacén" dataDxfId="53"/>
    <tableColumn id="6" xr3:uid="{77D0FF8F-7647-48FF-A88B-9E8A6485B51B}" name="Salida" dataDxfId="52"/>
    <tableColumn id="8" xr3:uid="{4472A864-2AC2-45C2-9FD8-9DA2835143D6}" name="Costo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51" dataDxfId="50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9">
      <calculatedColumnFormula>YEAR(InfoBorrego[[#This Row],[FECHA]])</calculatedColumnFormula>
    </tableColumn>
    <tableColumn id="2" xr3:uid="{B9143660-3AB8-467B-8920-CB6CB4D2AE62}" name="Mes" dataDxfId="48">
      <calculatedColumnFormula>MONTH(InfoBorrego[[#This Row],[FECHA]])</calculatedColumnFormula>
    </tableColumn>
    <tableColumn id="3" xr3:uid="{AD20FB6D-7BA0-4707-ADAF-18C68FD3089A}" name="Semana" dataDxfId="47">
      <calculatedColumnFormula>WEEKNUM(InfoBorrego[[#This Row],[FECHA]],2)</calculatedColumnFormula>
    </tableColumn>
    <tableColumn id="4" xr3:uid="{18D75885-EEF0-4220-823D-4DA7DDF39375}" name="FECHA" dataDxfId="46"/>
    <tableColumn id="5" xr3:uid="{43C2662C-CE7E-4866-957A-930698AB7A66}" name="PZA / CABEZA" dataDxfId="45"/>
    <tableColumn id="6" xr3:uid="{B36A48EC-1A46-443B-B51A-33AD0D405A7B}" name="Granja" dataDxfId="44"/>
    <tableColumn id="7" xr3:uid="{45BC65EB-537A-46EE-A94D-E1B7DA25F506}" name="Kilos Total B" dataDxfId="43"/>
    <tableColumn id="8" xr3:uid="{B13E5F32-1CBF-4933-9A8F-8BD77BB84FD1}" name="Kilos Cancelados B" dataDxfId="42"/>
    <tableColumn id="9" xr3:uid="{13DF204B-F704-4C3D-9381-D61A397A889E}" name="Cabezas Salidas B" dataDxfId="41"/>
    <tableColumn id="10" xr3:uid="{27CA73FF-4927-4DCD-B37A-432278B1E1F4}" name="Cabezas Entradas B" dataDxfId="40"/>
    <tableColumn id="11" xr3:uid="{FDAD35B4-C441-497A-A2DE-3236A7DFCE37}" name="Importe Ventas B" dataDxfId="39"/>
    <tableColumn id="12" xr3:uid="{C3E0BFB5-AFCA-4C46-A1D9-EFB178AD5EEE}" name="Importe Costos B" dataDxfId="38"/>
    <tableColumn id="13" xr3:uid="{B77506E4-D768-4D48-8C92-80B9A5A43275}" name="No. Ventas B" dataDxfId="37"/>
    <tableColumn id="14" xr3:uid="{CEA4441E-EC83-441E-B023-EBEADC5A7A4F}" name="No. Cancelaciones B" dataDxfId="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5" tableBorderDxfId="34">
  <autoFilter ref="C1:C6" xr:uid="{79BD6A38-95D5-48F5-B30F-01B067AA4A61}"/>
  <tableColumns count="1">
    <tableColumn id="1" xr3:uid="{E272FD8D-EB97-4C4A-B51C-B3A7AF0EBA0A}" name="ProductoNacimiento" dataDxfId="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4" totalsRowShown="0" headerRowDxfId="99">
  <autoFilter ref="O3:V4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98"/>
    <tableColumn id="5" xr3:uid="{3E44B0DD-62A3-4C63-B2ED-8D9F754BC1C8}" name="Descripción" dataDxfId="97"/>
    <tableColumn id="7" xr3:uid="{9FD31AF2-F6BB-40A9-A5EF-A7BE8C1EE096}" name="Almacén" dataDxfId="96"/>
    <tableColumn id="6" xr3:uid="{D483493A-6942-4223-8114-7C47B876A768}" name="Entrada" dataDxfId="95"/>
    <tableColumn id="8" xr3:uid="{272C56E8-53BB-4F5E-822F-DCF7EF3B0B03}" name="Costo" dataDxf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32" tableBorderDxfId="31">
  <autoFilter ref="C1:C8" xr:uid="{750FC6F7-70F6-4B4E-96D7-A30F50A00065}"/>
  <tableColumns count="1">
    <tableColumn id="1" xr3:uid="{0F2F3A8E-A423-4F30-80DD-B0FF8E6F61FE}" name="Bodega Postura H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9" dataDxfId="27" headerRowBorderDxfId="28" tableBorderDxfId="26" totalsRowBorderDxfId="25">
  <autoFilter ref="M1:M25" xr:uid="{066AC525-C68B-40D3-AE6B-D275A0A79615}"/>
  <tableColumns count="1">
    <tableColumn id="1" xr3:uid="{799DDA5E-B376-41AA-A689-3A660979943E}" name="Descripción" dataDxfId="2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23" headerRowBorderDxfId="22" tableBorderDxfId="21" totalsRowBorderDxfId="20">
  <autoFilter ref="O1:O8" xr:uid="{5D329DB3-7365-4EEF-8F0E-32C5AD338BA4}"/>
  <tableColumns count="1">
    <tableColumn id="1" xr3:uid="{A972FACD-4BAA-4284-A344-B0B89AAEF5A6}" name="Almacén" dataDxfId="1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8" headerRowBorderDxfId="17" tableBorderDxfId="16" totalsRowBorderDxfId="15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4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3"/>
    <tableColumn id="5" xr3:uid="{F7D1F4AC-D899-4963-BC58-63184492E881}" name="Descripción" dataDxfId="92"/>
    <tableColumn id="7" xr3:uid="{C424C129-BB09-45C4-8A52-C928098DD204}" name="Almacén" dataDxfId="91"/>
    <tableColumn id="6" xr3:uid="{D7883101-3244-4BC1-AC2D-3BFB937551E5}" name="Salida" dataDxfId="90"/>
    <tableColumn id="8" xr3:uid="{FF4DEFD2-915C-403C-AA9C-29CD60C65D91}" name="Costo" dataDxfId="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14" dataDxfId="12" headerRowBorderDxfId="13" tableBorderDxfId="11" totalsRowBorderDxfId="10">
  <autoFilter ref="I1:I2" xr:uid="{7AB45DB3-5E72-4F44-A776-E252D9E90DB7}"/>
  <tableColumns count="1">
    <tableColumn id="1" xr3:uid="{4AF18E02-4261-4B0E-844D-1655706EFC80}" name="Descripción" dataDxfId="9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G3:AO4" totalsRowShown="0">
  <autoFilter ref="AG3:AO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9" dataDxfId="88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7">
      <calculatedColumnFormula>YEAR(VentaHuevo[[#This Row],[FECHA]])</calculatedColumnFormula>
    </tableColumn>
    <tableColumn id="2" xr3:uid="{38DF3F1A-ECDF-4B36-9176-FD4C2215E738}" name="Mes" dataDxfId="86">
      <calculatedColumnFormula>MONTH(VentaHuevo[[#This Row],[FECHA]])</calculatedColumnFormula>
    </tableColumn>
    <tableColumn id="3" xr3:uid="{0806F8F4-F211-461B-8637-91E4CE806C4D}" name="Semana" dataDxfId="8">
      <calculatedColumnFormula>WEEKNUM(VentaHuevo[[#This Row],[FECHA]],2)</calculatedColumnFormula>
    </tableColumn>
    <tableColumn id="4" xr3:uid="{8434CCCE-DE27-4AE6-A002-E0E6CF045C72}" name="FECHA" dataDxfId="6"/>
    <tableColumn id="5" xr3:uid="{779AD8B5-3C79-434E-A399-2FBAD1799E8D}" name="Postura" dataDxfId="7"/>
    <tableColumn id="6" xr3:uid="{A97041C1-DD4A-498F-8E13-F603ABE564D9}" name="Kilos Total" dataDxfId="85"/>
    <tableColumn id="7" xr3:uid="{CC975B41-EAF3-4B15-B675-8C8CEAE44165}" name="Kilos Cancelados" dataDxfId="84"/>
    <tableColumn id="8" xr3:uid="{AC4B10C7-0849-4C4C-9BA5-AE8FB92493E2}" name="Importe Ventas" dataDxfId="83"/>
    <tableColumn id="9" xr3:uid="{B2B64C19-21ED-42F7-B0F5-7AE2560707DB}" name="Importe Costos" dataDxfId="82"/>
    <tableColumn id="10" xr3:uid="{777D0A0A-820D-4722-8450-983DB543ED2D}" name="No. Ventas" dataDxfId="81"/>
    <tableColumn id="11" xr3:uid="{7E467BF3-DE83-4056-B631-B9B5060F190D}" name="No. Cancelaciones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9" dataDxfId="78" tableBorderDxfId="77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6">
      <calculatedColumnFormula>WEEKNUM(RecoleccionHuevo[[#This Row],[Fecha]],2)</calculatedColumnFormula>
    </tableColumn>
    <tableColumn id="4" xr3:uid="{F575BA58-C636-4CCE-AEC8-386F16DEDFFA}" name="Fecha" dataDxfId="75"/>
    <tableColumn id="5" xr3:uid="{D6F82851-3690-4182-8BD9-4BE245CA5B59}" name="Bodega Origen"/>
    <tableColumn id="6" xr3:uid="{F0B3184E-20DE-4D34-8B90-DB4940FA096B}" name="Cantidad" dataDxfId="74"/>
    <tableColumn id="7" xr3:uid="{9D264A97-0E03-44D4-AE76-4CD1B7BAA7FD}" name="Kilos" dataDxfId="73"/>
    <tableColumn id="9" xr3:uid="{89B76523-86A1-41BF-B81B-2D6DD4F17AEE}" name="Caja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4" totalsRowShown="0" headerRowDxfId="71">
  <autoFilter ref="V3:AC4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70"/>
    <tableColumn id="5" xr3:uid="{5EA58C44-0B6E-4368-8DCF-6D66196470FC}" name="Descripción" dataDxfId="69"/>
    <tableColumn id="7" xr3:uid="{97EB3DE5-BB67-459C-B513-658E8D859B6B}" name="Almacén" dataDxfId="68"/>
    <tableColumn id="6" xr3:uid="{6E7BB089-A777-4CF9-A575-1F853606112B}" name="Entrada" dataDxfId="67"/>
    <tableColumn id="8" xr3:uid="{0B588A93-6EAE-419E-B771-7F6C74A2FC4B}" name="Costo" dataDxfId="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4" totalsRowShown="0" headerRowDxfId="66">
  <autoFilter ref="AE3:AL4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5"/>
    <tableColumn id="5" xr3:uid="{1C4A59CE-B9EC-4404-AB42-D74C1B7D3FBC}" name="Descripción" dataDxfId="64"/>
    <tableColumn id="7" xr3:uid="{0C49F5F7-A98C-41C3-BA35-87B49A7CD89C}" name="Almacén" dataDxfId="63"/>
    <tableColumn id="6" xr3:uid="{D3993B0E-C1D3-4431-AE55-F8A1AECA4B2B}" name="Salida" dataDxfId="62"/>
    <tableColumn id="8" xr3:uid="{F7A8830A-D216-41B6-9B84-81B835720899}" name="Costo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4" totalsRowShown="0">
  <autoFilter ref="AN3:AV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0"/>
  <sheetViews>
    <sheetView tabSelected="1" topLeftCell="R1" zoomScale="80" zoomScaleNormal="80" workbookViewId="0">
      <selection activeCell="AD15" sqref="AD15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9.85546875" customWidth="1"/>
    <col min="19" max="19" width="16.7109375" bestFit="1" customWidth="1"/>
    <col min="20" max="20" width="13.28515625" customWidth="1"/>
    <col min="21" max="22" width="11.7109375" customWidth="1"/>
    <col min="24" max="26" width="9.140625" hidden="1" customWidth="1"/>
    <col min="28" max="28" width="16.7109375" bestFit="1" customWidth="1"/>
    <col min="29" max="29" width="13" bestFit="1" customWidth="1"/>
    <col min="30" max="30" width="12.140625" bestFit="1" customWidth="1"/>
    <col min="31" max="31" width="12.140625" customWidth="1"/>
    <col min="33" max="34" width="9.140625" hidden="1" customWidth="1"/>
    <col min="35" max="35" width="9.28515625" hidden="1" customWidth="1"/>
    <col min="36" max="36" width="11" bestFit="1" customWidth="1"/>
    <col min="37" max="37" width="17.28515625" bestFit="1" customWidth="1"/>
    <col min="38" max="38" width="14.140625" bestFit="1" customWidth="1"/>
    <col min="39" max="39" width="12.140625" bestFit="1" customWidth="1"/>
    <col min="40" max="40" width="14.28515625" bestFit="1" customWidth="1"/>
    <col min="41" max="41" width="10.28515625" bestFit="1" customWidth="1"/>
  </cols>
  <sheetData>
    <row r="1" spans="1:41" ht="23.25" x14ac:dyDescent="0.35">
      <c r="A1" s="1"/>
      <c r="B1" s="1"/>
      <c r="C1" s="1"/>
      <c r="D1" s="54" t="s">
        <v>0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</row>
    <row r="2" spans="1:41" ht="23.25" x14ac:dyDescent="0.35">
      <c r="A2" s="1"/>
      <c r="B2" s="1"/>
      <c r="C2" s="1"/>
      <c r="D2" s="52" t="s">
        <v>1</v>
      </c>
      <c r="E2" s="52"/>
      <c r="F2" s="52"/>
      <c r="G2" s="52"/>
      <c r="H2" s="52"/>
      <c r="I2" s="52"/>
      <c r="J2" s="52"/>
      <c r="K2" s="52"/>
      <c r="L2" s="52"/>
      <c r="M2" s="52"/>
      <c r="N2" s="30"/>
      <c r="R2" s="51" t="s">
        <v>61</v>
      </c>
      <c r="S2" s="51"/>
      <c r="T2" s="51"/>
      <c r="U2" s="51"/>
      <c r="V2" s="51"/>
      <c r="AA2" s="50" t="s">
        <v>84</v>
      </c>
      <c r="AB2" s="50"/>
      <c r="AC2" s="50"/>
      <c r="AD2" s="50"/>
      <c r="AE2" s="50"/>
      <c r="AJ2" s="53" t="s">
        <v>155</v>
      </c>
      <c r="AK2" s="53"/>
      <c r="AL2" s="53"/>
      <c r="AM2" s="53"/>
      <c r="AN2" s="53"/>
      <c r="AO2" s="53"/>
    </row>
    <row r="3" spans="1:41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62</v>
      </c>
      <c r="AL3" s="3" t="s">
        <v>70</v>
      </c>
      <c r="AM3" s="3" t="s">
        <v>126</v>
      </c>
      <c r="AN3" s="3" t="s">
        <v>36</v>
      </c>
      <c r="AO3" s="3" t="s">
        <v>130</v>
      </c>
    </row>
    <row r="4" spans="1:41" ht="15.75" x14ac:dyDescent="0.25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1900</v>
      </c>
      <c r="P4">
        <f>MONTH(NC[[#This Row],[Fecha]])</f>
        <v>1</v>
      </c>
      <c r="Q4">
        <f>WEEKNUM(NC[[#This Row],[Fecha]],2)</f>
        <v>1</v>
      </c>
      <c r="R4" s="7"/>
      <c r="S4" s="7"/>
      <c r="T4" s="7"/>
      <c r="U4" s="7"/>
      <c r="V4" s="7"/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>
        <f>YEAR(CF[[#This Row],[Fecha]])</f>
        <v>1900</v>
      </c>
      <c r="AH4">
        <f>MONTH(CF[[#This Row],[Fecha]])</f>
        <v>1</v>
      </c>
      <c r="AI4">
        <f>WEEKNUM(CF[[#This Row],[Fecha]],2)</f>
        <v>1</v>
      </c>
    </row>
    <row r="5" spans="1:41" ht="15.75" x14ac:dyDescent="0.25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</row>
    <row r="6" spans="1:41" ht="15.75" x14ac:dyDescent="0.25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</row>
    <row r="7" spans="1:41" ht="15.75" x14ac:dyDescent="0.25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</row>
    <row r="8" spans="1:41" ht="15.75" x14ac:dyDescent="0.25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</row>
    <row r="9" spans="1:41" ht="15.75" x14ac:dyDescent="0.25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</row>
    <row r="10" spans="1:41" ht="15.75" x14ac:dyDescent="0.25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</row>
    <row r="11" spans="1:41" ht="15.75" x14ac:dyDescent="0.25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</row>
    <row r="12" spans="1:41" ht="15.75" x14ac:dyDescent="0.25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</row>
    <row r="13" spans="1:41" ht="15.75" x14ac:dyDescent="0.25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</row>
    <row r="14" spans="1:41" ht="15.75" x14ac:dyDescent="0.25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</row>
    <row r="15" spans="1:41" ht="15.75" x14ac:dyDescent="0.25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</row>
    <row r="16" spans="1:41" ht="15.75" x14ac:dyDescent="0.25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</row>
    <row r="17" spans="1:13" ht="15.75" x14ac:dyDescent="0.25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</row>
    <row r="18" spans="1:13" ht="15.75" x14ac:dyDescent="0.25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</row>
    <row r="19" spans="1:13" ht="15.75" x14ac:dyDescent="0.25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</row>
    <row r="20" spans="1:13" ht="15.75" x14ac:dyDescent="0.25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</row>
    <row r="21" spans="1:13" ht="15.75" x14ac:dyDescent="0.25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</row>
    <row r="22" spans="1:13" ht="15.75" x14ac:dyDescent="0.25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</row>
    <row r="23" spans="1:13" ht="15.75" x14ac:dyDescent="0.25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</row>
    <row r="24" spans="1:13" ht="15.75" x14ac:dyDescent="0.25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</row>
    <row r="25" spans="1:13" ht="15.75" x14ac:dyDescent="0.25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</row>
    <row r="26" spans="1:13" ht="15.75" x14ac:dyDescent="0.25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</row>
    <row r="27" spans="1:13" ht="15.75" x14ac:dyDescent="0.25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</row>
    <row r="28" spans="1:13" ht="15.75" x14ac:dyDescent="0.25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</row>
    <row r="29" spans="1:13" ht="15.75" x14ac:dyDescent="0.25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</row>
    <row r="30" spans="1:13" ht="15.75" x14ac:dyDescent="0.25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</row>
    <row r="31" spans="1:13" ht="15.75" x14ac:dyDescent="0.25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</row>
    <row r="32" spans="1:13" ht="15.75" x14ac:dyDescent="0.25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</row>
    <row r="33" spans="1:13" ht="15.75" x14ac:dyDescent="0.25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</row>
    <row r="34" spans="1:13" ht="15.75" x14ac:dyDescent="0.25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</row>
    <row r="35" spans="1:13" ht="15.75" x14ac:dyDescent="0.25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</row>
    <row r="36" spans="1:13" ht="15.75" x14ac:dyDescent="0.25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</row>
    <row r="37" spans="1:13" ht="15.75" x14ac:dyDescent="0.25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</row>
    <row r="38" spans="1:13" ht="15.75" x14ac:dyDescent="0.25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</row>
    <row r="39" spans="1:13" ht="15.75" x14ac:dyDescent="0.25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</row>
    <row r="40" spans="1:13" ht="15.75" x14ac:dyDescent="0.25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</row>
    <row r="41" spans="1:13" ht="15.75" x14ac:dyDescent="0.25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</row>
    <row r="42" spans="1:13" ht="15.75" x14ac:dyDescent="0.25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</row>
    <row r="43" spans="1:13" ht="15.75" x14ac:dyDescent="0.25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</row>
    <row r="44" spans="1:13" ht="15.75" x14ac:dyDescent="0.25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</row>
    <row r="45" spans="1:13" ht="15.75" x14ac:dyDescent="0.25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</row>
    <row r="46" spans="1:13" ht="15.75" x14ac:dyDescent="0.25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</row>
    <row r="47" spans="1:13" ht="15.75" x14ac:dyDescent="0.25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</row>
    <row r="48" spans="1:13" ht="15.75" x14ac:dyDescent="0.25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</row>
    <row r="49" spans="1:13" ht="15.75" x14ac:dyDescent="0.25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</row>
    <row r="50" spans="1:13" ht="15.75" x14ac:dyDescent="0.25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</row>
    <row r="51" spans="1:13" ht="15.75" x14ac:dyDescent="0.25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</row>
    <row r="52" spans="1:13" ht="15.75" x14ac:dyDescent="0.25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</row>
    <row r="53" spans="1:13" ht="15.75" x14ac:dyDescent="0.25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</row>
    <row r="54" spans="1:13" ht="15.75" x14ac:dyDescent="0.25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</row>
    <row r="55" spans="1:13" ht="15.75" x14ac:dyDescent="0.25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</row>
    <row r="56" spans="1:13" ht="15.75" x14ac:dyDescent="0.25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</row>
    <row r="57" spans="1:13" ht="15.75" x14ac:dyDescent="0.25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</row>
    <row r="58" spans="1:13" ht="15.75" x14ac:dyDescent="0.25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</row>
    <row r="59" spans="1:13" ht="15.75" x14ac:dyDescent="0.25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</row>
    <row r="60" spans="1:13" ht="15.75" x14ac:dyDescent="0.25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</row>
    <row r="61" spans="1:13" ht="15.75" x14ac:dyDescent="0.25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</row>
    <row r="62" spans="1:13" ht="15.75" x14ac:dyDescent="0.25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</row>
    <row r="63" spans="1:13" ht="15.75" x14ac:dyDescent="0.25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</row>
    <row r="64" spans="1:13" ht="15.75" x14ac:dyDescent="0.25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</row>
    <row r="65" spans="1:13" ht="15.75" x14ac:dyDescent="0.25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</row>
    <row r="66" spans="1:13" ht="15.75" x14ac:dyDescent="0.25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</row>
    <row r="67" spans="1:13" ht="15.75" x14ac:dyDescent="0.25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</row>
    <row r="68" spans="1:13" ht="15.75" x14ac:dyDescent="0.25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</row>
    <row r="69" spans="1:13" ht="15.75" x14ac:dyDescent="0.25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</row>
    <row r="70" spans="1:13" ht="15.75" x14ac:dyDescent="0.25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</row>
    <row r="71" spans="1:13" ht="15.75" x14ac:dyDescent="0.25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</row>
    <row r="72" spans="1:13" ht="15.75" x14ac:dyDescent="0.25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</row>
    <row r="73" spans="1:13" ht="15.75" x14ac:dyDescent="0.25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</row>
    <row r="74" spans="1:13" ht="15.75" x14ac:dyDescent="0.25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</row>
    <row r="75" spans="1:13" ht="15.75" x14ac:dyDescent="0.25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</row>
    <row r="76" spans="1:13" ht="15.75" x14ac:dyDescent="0.25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</row>
    <row r="77" spans="1:13" ht="15.75" x14ac:dyDescent="0.25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</row>
    <row r="78" spans="1:13" ht="15.75" x14ac:dyDescent="0.25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</row>
    <row r="79" spans="1:13" ht="15.75" x14ac:dyDescent="0.25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</row>
    <row r="80" spans="1:13" ht="15.75" x14ac:dyDescent="0.25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</row>
    <row r="81" spans="1:13" ht="15.75" x14ac:dyDescent="0.25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</row>
    <row r="82" spans="1:13" ht="15.75" x14ac:dyDescent="0.25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</row>
    <row r="83" spans="1:13" ht="15.75" x14ac:dyDescent="0.25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</row>
    <row r="84" spans="1:13" ht="15.75" x14ac:dyDescent="0.25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</row>
    <row r="85" spans="1:13" ht="15.75" x14ac:dyDescent="0.25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</row>
    <row r="86" spans="1:13" ht="15.75" x14ac:dyDescent="0.25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</row>
    <row r="87" spans="1:13" ht="15.75" x14ac:dyDescent="0.25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</row>
    <row r="88" spans="1:13" ht="15.75" x14ac:dyDescent="0.25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</row>
    <row r="89" spans="1:13" ht="15.75" x14ac:dyDescent="0.25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</row>
    <row r="90" spans="1:13" ht="15.75" x14ac:dyDescent="0.25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</row>
    <row r="91" spans="1:13" ht="15.75" x14ac:dyDescent="0.25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</row>
    <row r="92" spans="1:13" ht="15.75" x14ac:dyDescent="0.25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</row>
    <row r="93" spans="1:13" ht="15.75" x14ac:dyDescent="0.25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</row>
    <row r="94" spans="1:13" ht="15.75" x14ac:dyDescent="0.25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</row>
    <row r="95" spans="1:13" ht="15.75" x14ac:dyDescent="0.25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</row>
    <row r="96" spans="1:13" ht="15.75" x14ac:dyDescent="0.25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</row>
    <row r="97" spans="1:13" ht="15.75" x14ac:dyDescent="0.25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</row>
    <row r="98" spans="1:13" ht="15.75" x14ac:dyDescent="0.25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</row>
    <row r="99" spans="1:13" ht="15.75" x14ac:dyDescent="0.25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</row>
    <row r="100" spans="1:13" ht="15.75" x14ac:dyDescent="0.25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</row>
    <row r="101" spans="1:13" ht="15.75" x14ac:dyDescent="0.25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</row>
    <row r="102" spans="1:13" ht="15.75" x14ac:dyDescent="0.25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</row>
    <row r="103" spans="1:13" ht="15.75" x14ac:dyDescent="0.25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</row>
    <row r="104" spans="1:13" ht="15.75" x14ac:dyDescent="0.25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</row>
    <row r="105" spans="1:13" ht="15.75" x14ac:dyDescent="0.25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</row>
    <row r="106" spans="1:13" ht="15.75" x14ac:dyDescent="0.25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</row>
    <row r="107" spans="1:13" ht="15.75" x14ac:dyDescent="0.25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</row>
    <row r="108" spans="1:13" ht="15.75" x14ac:dyDescent="0.25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</row>
    <row r="109" spans="1:13" ht="15.75" x14ac:dyDescent="0.25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</row>
    <row r="110" spans="1:13" ht="15.75" x14ac:dyDescent="0.25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</row>
    <row r="111" spans="1:13" ht="15.75" x14ac:dyDescent="0.25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</row>
    <row r="112" spans="1:13" ht="15.75" x14ac:dyDescent="0.25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</row>
    <row r="113" spans="1:13" ht="15.75" x14ac:dyDescent="0.25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</row>
    <row r="114" spans="1:13" ht="15.75" x14ac:dyDescent="0.25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</row>
    <row r="115" spans="1:13" ht="15.75" x14ac:dyDescent="0.25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</row>
    <row r="116" spans="1:13" ht="15.75" x14ac:dyDescent="0.25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</row>
    <row r="117" spans="1:13" ht="15.75" x14ac:dyDescent="0.25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</row>
    <row r="118" spans="1:13" ht="15.75" x14ac:dyDescent="0.25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</row>
    <row r="119" spans="1:13" ht="15.75" x14ac:dyDescent="0.25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</row>
    <row r="120" spans="1:13" ht="15.75" x14ac:dyDescent="0.25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</row>
    <row r="121" spans="1:13" ht="15.75" x14ac:dyDescent="0.25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</row>
    <row r="122" spans="1:13" ht="15.75" x14ac:dyDescent="0.25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</row>
    <row r="123" spans="1:13" ht="15.75" x14ac:dyDescent="0.25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</row>
    <row r="124" spans="1:13" ht="15.75" x14ac:dyDescent="0.25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</row>
    <row r="125" spans="1:13" ht="15.75" x14ac:dyDescent="0.25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</row>
    <row r="126" spans="1:13" ht="15.75" x14ac:dyDescent="0.25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</row>
    <row r="127" spans="1:13" ht="15.75" x14ac:dyDescent="0.25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</row>
    <row r="128" spans="1:13" ht="15.75" x14ac:dyDescent="0.25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</row>
    <row r="129" spans="1:13" ht="15.75" x14ac:dyDescent="0.25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</row>
    <row r="130" spans="1:13" ht="15.75" x14ac:dyDescent="0.25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</row>
    <row r="131" spans="1:13" ht="15.75" x14ac:dyDescent="0.25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</row>
    <row r="132" spans="1:13" ht="15.75" x14ac:dyDescent="0.25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</row>
    <row r="133" spans="1:13" ht="15.75" x14ac:dyDescent="0.25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</row>
    <row r="134" spans="1:13" ht="15.75" x14ac:dyDescent="0.25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</row>
    <row r="135" spans="1:13" ht="15.75" x14ac:dyDescent="0.25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</row>
    <row r="136" spans="1:13" ht="15.75" x14ac:dyDescent="0.25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</row>
    <row r="137" spans="1:13" ht="15.75" x14ac:dyDescent="0.25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</row>
    <row r="138" spans="1:13" ht="15.75" x14ac:dyDescent="0.25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</row>
    <row r="139" spans="1:13" ht="15.75" x14ac:dyDescent="0.25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</row>
    <row r="140" spans="1:13" x14ac:dyDescent="0.25">
      <c r="D140" s="25"/>
    </row>
  </sheetData>
  <mergeCells count="5">
    <mergeCell ref="D2:M2"/>
    <mergeCell ref="AJ2:AO2"/>
    <mergeCell ref="D1:AO1"/>
    <mergeCell ref="R2:V2"/>
    <mergeCell ref="AA2:AE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C36725EF-B06F-4509-8254-2CEC4261F233}">
          <x14:formula1>
            <xm:f>ListasCerdo!$C$2:$C$6</xm:f>
          </x14:formula1>
          <xm:sqref>S4</xm:sqref>
        </x14:dataValidation>
        <x14:dataValidation type="list" allowBlank="1" showInputMessage="1" showErrorMessage="1" xr:uid="{7A78B206-98D4-4B08-B517-76A164F0A6DC}">
          <x14:formula1>
            <xm:f>ListasCerdo!$E$2:$E$6</xm:f>
          </x14:formula1>
          <xm:sqref>T4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AK4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AL4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AM4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248"/>
  <sheetViews>
    <sheetView topLeftCell="U1" workbookViewId="0">
      <selection activeCell="Y2" sqref="Y2:AC2"/>
    </sheetView>
  </sheetViews>
  <sheetFormatPr baseColWidth="10" defaultRowHeight="15" x14ac:dyDescent="0.25"/>
  <cols>
    <col min="1" max="3" width="0" hidden="1" customWidth="1"/>
    <col min="4" max="4" width="12.7109375" bestFit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6" max="26" width="16.7109375" bestFit="1" customWidth="1"/>
    <col min="27" max="27" width="13" bestFit="1" customWidth="1"/>
    <col min="31" max="33" width="11.42578125" hidden="1" customWidth="1"/>
    <col min="35" max="35" width="16.7109375" bestFit="1" customWidth="1"/>
    <col min="40" max="42" width="11.42578125" hidden="1" customWidth="1"/>
    <col min="44" max="44" width="13.5703125" bestFit="1" customWidth="1"/>
  </cols>
  <sheetData>
    <row r="1" spans="1:48" ht="23.25" x14ac:dyDescent="0.35">
      <c r="A1" s="1"/>
      <c r="B1" s="1"/>
      <c r="C1" s="1"/>
      <c r="D1" s="55" t="s">
        <v>19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</row>
    <row r="2" spans="1:48" ht="23.25" x14ac:dyDescent="0.35">
      <c r="A2" s="1"/>
      <c r="B2" s="1"/>
      <c r="C2" s="1"/>
      <c r="D2" s="15"/>
      <c r="E2" s="56" t="s">
        <v>20</v>
      </c>
      <c r="F2" s="56"/>
      <c r="G2" s="56"/>
      <c r="H2" s="56"/>
      <c r="I2" s="56"/>
      <c r="J2" s="56"/>
      <c r="K2" s="56"/>
      <c r="M2" s="57" t="s">
        <v>21</v>
      </c>
      <c r="N2" s="57"/>
      <c r="O2" s="57"/>
      <c r="P2" s="57"/>
      <c r="Q2" s="57"/>
      <c r="R2" s="57"/>
      <c r="S2" s="57"/>
      <c r="T2" s="57"/>
      <c r="Y2" s="62" t="s">
        <v>61</v>
      </c>
      <c r="Z2" s="62"/>
      <c r="AA2" s="62"/>
      <c r="AB2" s="62"/>
      <c r="AC2" s="62"/>
      <c r="AH2" s="60" t="s">
        <v>84</v>
      </c>
      <c r="AI2" s="60"/>
      <c r="AJ2" s="60"/>
      <c r="AK2" s="60"/>
      <c r="AL2" s="60"/>
      <c r="AQ2" s="53" t="s">
        <v>155</v>
      </c>
      <c r="AR2" s="53"/>
      <c r="AS2" s="53"/>
      <c r="AT2" s="53"/>
      <c r="AU2" s="53"/>
      <c r="AV2" s="53"/>
    </row>
    <row r="3" spans="1:48" ht="15.75" x14ac:dyDescent="0.25">
      <c r="A3" s="2" t="s">
        <v>2</v>
      </c>
      <c r="B3" s="2" t="s">
        <v>3</v>
      </c>
      <c r="C3" s="2" t="s">
        <v>4</v>
      </c>
      <c r="D3" s="59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75" x14ac:dyDescent="0.25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1900</v>
      </c>
      <c r="W4">
        <f>MONTH(NH[[#This Row],[Fecha]])</f>
        <v>1</v>
      </c>
      <c r="X4">
        <f>WEEKNUM(NH[[#This Row],[Fecha]],2)</f>
        <v>1</v>
      </c>
      <c r="Y4" s="7"/>
      <c r="Z4" s="7"/>
      <c r="AA4" s="7"/>
      <c r="AB4" s="7"/>
      <c r="AC4" s="7"/>
      <c r="AE4">
        <f>YEAR(MH[[#This Row],[Fecha]])</f>
        <v>1900</v>
      </c>
      <c r="AF4">
        <f>MONTH(MH[[#This Row],[Fecha]])</f>
        <v>1</v>
      </c>
      <c r="AG4">
        <f>WEEKNUM(MH[[#This Row],[Fecha]],2)</f>
        <v>1</v>
      </c>
      <c r="AH4" s="7"/>
      <c r="AI4" s="7"/>
      <c r="AJ4" s="7"/>
      <c r="AK4" s="7"/>
      <c r="AL4" s="7"/>
      <c r="AN4">
        <f>YEAR(FH[[#This Row],[Fecha]])</f>
        <v>1900</v>
      </c>
      <c r="AO4">
        <f>MONTH(FH[[#This Row],[Fecha]])</f>
        <v>1</v>
      </c>
      <c r="AP4">
        <f>WEEKNUM(FH[[#This Row],[Fecha]],2)</f>
        <v>1</v>
      </c>
    </row>
    <row r="5" spans="1:48" ht="15.75" x14ac:dyDescent="0.25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</row>
    <row r="6" spans="1:48" ht="15.75" x14ac:dyDescent="0.25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</row>
    <row r="7" spans="1:48" ht="15.75" x14ac:dyDescent="0.25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</row>
    <row r="8" spans="1:48" ht="15.75" x14ac:dyDescent="0.25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</row>
    <row r="9" spans="1:48" ht="15.75" x14ac:dyDescent="0.25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</row>
    <row r="10" spans="1:48" ht="15.75" x14ac:dyDescent="0.25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</row>
    <row r="11" spans="1:48" ht="15.75" x14ac:dyDescent="0.25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</row>
    <row r="12" spans="1:48" ht="15.75" x14ac:dyDescent="0.25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</row>
    <row r="13" spans="1:48" ht="15.75" x14ac:dyDescent="0.25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</row>
    <row r="14" spans="1:48" ht="15.75" x14ac:dyDescent="0.25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</row>
    <row r="15" spans="1:48" ht="15.75" x14ac:dyDescent="0.25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</row>
    <row r="16" spans="1:48" ht="15.75" x14ac:dyDescent="0.25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</row>
    <row r="17" spans="1:20" ht="15.75" x14ac:dyDescent="0.25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</row>
    <row r="18" spans="1:20" ht="15.75" x14ac:dyDescent="0.25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</row>
    <row r="19" spans="1:20" ht="15.75" x14ac:dyDescent="0.25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</row>
    <row r="20" spans="1:20" ht="15.75" x14ac:dyDescent="0.25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</row>
    <row r="21" spans="1:20" ht="15.75" x14ac:dyDescent="0.25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</row>
    <row r="22" spans="1:20" ht="15.75" x14ac:dyDescent="0.25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</row>
    <row r="23" spans="1:20" ht="15.75" x14ac:dyDescent="0.25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</row>
    <row r="24" spans="1:20" ht="15.75" x14ac:dyDescent="0.25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</row>
    <row r="25" spans="1:20" ht="15.75" x14ac:dyDescent="0.25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</row>
    <row r="26" spans="1:20" ht="15.75" x14ac:dyDescent="0.25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</row>
    <row r="27" spans="1:20" ht="15.75" x14ac:dyDescent="0.25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</row>
    <row r="28" spans="1:20" ht="15.75" x14ac:dyDescent="0.25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</row>
    <row r="29" spans="1:20" ht="15.75" x14ac:dyDescent="0.25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</row>
    <row r="30" spans="1:20" ht="15.75" x14ac:dyDescent="0.25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</row>
    <row r="31" spans="1:20" ht="15.75" x14ac:dyDescent="0.25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</row>
    <row r="32" spans="1:20" ht="15.75" x14ac:dyDescent="0.25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</row>
    <row r="33" spans="1:20" ht="15.75" x14ac:dyDescent="0.25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</row>
    <row r="34" spans="1:20" ht="15.75" x14ac:dyDescent="0.25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</row>
    <row r="35" spans="1:20" ht="15.75" x14ac:dyDescent="0.25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</row>
    <row r="36" spans="1:20" ht="15.75" x14ac:dyDescent="0.25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</row>
    <row r="37" spans="1:20" ht="15.75" x14ac:dyDescent="0.25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</row>
    <row r="38" spans="1:20" ht="15.75" x14ac:dyDescent="0.25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</row>
    <row r="39" spans="1:20" ht="15.75" x14ac:dyDescent="0.25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</row>
    <row r="40" spans="1:20" ht="15.75" x14ac:dyDescent="0.25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</row>
    <row r="41" spans="1:20" ht="15.75" x14ac:dyDescent="0.25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</row>
    <row r="42" spans="1:20" ht="15.75" x14ac:dyDescent="0.25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</row>
    <row r="43" spans="1:20" ht="15.75" x14ac:dyDescent="0.25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</row>
    <row r="44" spans="1:20" ht="15.75" x14ac:dyDescent="0.25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</row>
    <row r="45" spans="1:20" ht="15.75" x14ac:dyDescent="0.25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</row>
    <row r="46" spans="1:20" ht="15.75" x14ac:dyDescent="0.25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</row>
    <row r="47" spans="1:20" ht="15.75" x14ac:dyDescent="0.25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</row>
    <row r="48" spans="1:20" ht="15.75" x14ac:dyDescent="0.25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</row>
    <row r="49" spans="1:20" ht="15.75" x14ac:dyDescent="0.25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</row>
    <row r="50" spans="1:20" ht="15.75" x14ac:dyDescent="0.25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</row>
    <row r="51" spans="1:20" ht="15.75" x14ac:dyDescent="0.25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</row>
    <row r="53" spans="1:20" ht="15.75" x14ac:dyDescent="0.25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</row>
    <row r="54" spans="1:20" ht="15.75" x14ac:dyDescent="0.25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</row>
    <row r="55" spans="1:20" ht="15.75" x14ac:dyDescent="0.25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</row>
    <row r="56" spans="1:20" ht="15.75" x14ac:dyDescent="0.25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</row>
    <row r="57" spans="1:20" ht="15.75" x14ac:dyDescent="0.25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</row>
    <row r="58" spans="1:20" ht="15.75" x14ac:dyDescent="0.25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</row>
    <row r="59" spans="1:20" ht="15.75" x14ac:dyDescent="0.25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</row>
    <row r="60" spans="1:20" ht="15.75" x14ac:dyDescent="0.25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</row>
    <row r="61" spans="1:20" ht="15.75" x14ac:dyDescent="0.25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</row>
    <row r="62" spans="1:20" ht="15.75" x14ac:dyDescent="0.25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</row>
    <row r="63" spans="1:20" ht="15.75" x14ac:dyDescent="0.25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</row>
    <row r="64" spans="1:20" ht="15.75" x14ac:dyDescent="0.25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</row>
    <row r="65" spans="1:20" ht="15.75" x14ac:dyDescent="0.25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</row>
    <row r="66" spans="1:20" ht="15.75" x14ac:dyDescent="0.25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</row>
    <row r="67" spans="1:20" ht="15.75" x14ac:dyDescent="0.25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</row>
    <row r="70" spans="1:20" ht="15.75" x14ac:dyDescent="0.25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</row>
    <row r="71" spans="1:20" ht="15.75" x14ac:dyDescent="0.25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</row>
    <row r="72" spans="1:20" ht="15.75" x14ac:dyDescent="0.25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</row>
    <row r="73" spans="1:20" ht="15.75" x14ac:dyDescent="0.25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</row>
    <row r="74" spans="1:20" ht="15.75" x14ac:dyDescent="0.25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</row>
    <row r="75" spans="1:20" ht="15.75" x14ac:dyDescent="0.25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</row>
    <row r="76" spans="1:20" ht="15.75" x14ac:dyDescent="0.25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</row>
    <row r="77" spans="1:20" ht="15.75" x14ac:dyDescent="0.25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</row>
    <row r="78" spans="1:20" ht="15.75" x14ac:dyDescent="0.25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</row>
    <row r="79" spans="1:20" ht="15.75" x14ac:dyDescent="0.25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</row>
    <row r="80" spans="1:20" ht="15.75" x14ac:dyDescent="0.25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</row>
    <row r="81" spans="1:20" ht="15.75" x14ac:dyDescent="0.25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</row>
    <row r="82" spans="1:20" ht="15.75" x14ac:dyDescent="0.25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</row>
    <row r="83" spans="1:20" ht="15.75" x14ac:dyDescent="0.25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</row>
    <row r="84" spans="1:20" ht="15.75" x14ac:dyDescent="0.25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</row>
    <row r="85" spans="1:20" ht="15.75" x14ac:dyDescent="0.25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</row>
    <row r="86" spans="1:20" ht="15.75" x14ac:dyDescent="0.25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</row>
    <row r="87" spans="1:20" ht="15.75" x14ac:dyDescent="0.25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</row>
    <row r="88" spans="1:20" ht="15.75" x14ac:dyDescent="0.25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</row>
    <row r="89" spans="1:20" ht="15.75" x14ac:dyDescent="0.25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</row>
    <row r="90" spans="1:20" ht="15.75" x14ac:dyDescent="0.25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</row>
    <row r="91" spans="1:20" ht="15.75" x14ac:dyDescent="0.25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</row>
    <row r="92" spans="1:20" ht="15.75" x14ac:dyDescent="0.25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</row>
    <row r="93" spans="1:20" ht="15.75" x14ac:dyDescent="0.25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</row>
    <row r="94" spans="1:20" ht="15.75" x14ac:dyDescent="0.25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</row>
    <row r="95" spans="1:20" ht="15.75" x14ac:dyDescent="0.25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</row>
    <row r="96" spans="1:20" ht="15.75" x14ac:dyDescent="0.25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</row>
    <row r="97" spans="1:20" ht="15.75" x14ac:dyDescent="0.25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</row>
    <row r="98" spans="1:20" ht="15.75" x14ac:dyDescent="0.25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</row>
    <row r="99" spans="1:20" ht="15.75" x14ac:dyDescent="0.25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</row>
    <row r="100" spans="1:20" ht="15.75" x14ac:dyDescent="0.25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</row>
    <row r="101" spans="1:20" ht="15.75" x14ac:dyDescent="0.25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</row>
    <row r="102" spans="1:20" ht="15.75" x14ac:dyDescent="0.25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</row>
    <row r="103" spans="1:20" ht="15.75" x14ac:dyDescent="0.25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</row>
    <row r="104" spans="1:20" ht="15.75" x14ac:dyDescent="0.25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</row>
    <row r="105" spans="1:20" ht="15.75" x14ac:dyDescent="0.25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</row>
    <row r="106" spans="1:20" ht="15.75" x14ac:dyDescent="0.25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</row>
    <row r="107" spans="1:20" ht="15.75" x14ac:dyDescent="0.25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</row>
    <row r="108" spans="1:20" ht="15.75" x14ac:dyDescent="0.25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</row>
  </sheetData>
  <mergeCells count="6">
    <mergeCell ref="AQ2:AV2"/>
    <mergeCell ref="D1:AV1"/>
    <mergeCell ref="E2:K2"/>
    <mergeCell ref="M2:T2"/>
    <mergeCell ref="AH2:AL2"/>
    <mergeCell ref="Y2:AC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44"/>
  <sheetViews>
    <sheetView topLeftCell="P2" workbookViewId="0">
      <selection activeCell="AB2" sqref="AB2:AF2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customWidth="1"/>
    <col min="20" max="20" width="13.7109375" bestFit="1" customWidth="1"/>
    <col min="25" max="27" width="11.42578125" hidden="1" customWidth="1"/>
    <col min="29" max="29" width="16.7109375" bestFit="1" customWidth="1"/>
  </cols>
  <sheetData>
    <row r="1" spans="1:32" ht="23.25" x14ac:dyDescent="0.35">
      <c r="A1" s="1"/>
      <c r="B1" s="1"/>
      <c r="C1" s="1"/>
      <c r="D1" s="58" t="s">
        <v>39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2" ht="21" x14ac:dyDescent="0.35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51" t="s">
        <v>61</v>
      </c>
      <c r="T2" s="51"/>
      <c r="U2" s="51"/>
      <c r="V2" s="51"/>
      <c r="W2" s="51"/>
      <c r="AB2" s="61" t="s">
        <v>84</v>
      </c>
      <c r="AC2" s="61"/>
      <c r="AD2" s="61"/>
      <c r="AE2" s="61"/>
      <c r="AF2" s="61"/>
    </row>
    <row r="3" spans="1:32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1900</v>
      </c>
      <c r="Q4">
        <f>MONTH(NB[[#This Row],[Fecha]])</f>
        <v>1</v>
      </c>
      <c r="R4">
        <f>WEEKNUM(NB[[#This Row],[Fecha]],2)</f>
        <v>1</v>
      </c>
      <c r="S4" s="7"/>
      <c r="T4" s="7"/>
      <c r="U4" s="7"/>
      <c r="V4" s="7"/>
      <c r="W4" s="7"/>
      <c r="Y4">
        <f>YEAR(MB[[#This Row],[Fecha]])</f>
        <v>1900</v>
      </c>
      <c r="Z4">
        <f>MONTH(MB[[#This Row],[Fecha]])</f>
        <v>1</v>
      </c>
      <c r="AA4">
        <f>WEEKNUM(MB[[#This Row],[Fecha]],2)</f>
        <v>1</v>
      </c>
      <c r="AB4" s="7"/>
      <c r="AC4" s="7"/>
      <c r="AD4" s="7"/>
      <c r="AE4" s="7"/>
      <c r="AF4" s="7"/>
    </row>
    <row r="5" spans="1:32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</row>
    <row r="6" spans="1:32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</row>
    <row r="7" spans="1:32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</row>
    <row r="8" spans="1:32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</row>
    <row r="9" spans="1:32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</row>
    <row r="10" spans="1:32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</row>
    <row r="11" spans="1:32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</row>
    <row r="12" spans="1:32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</row>
    <row r="13" spans="1:32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</row>
    <row r="14" spans="1:32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</row>
    <row r="15" spans="1:32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</row>
    <row r="16" spans="1:32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</row>
    <row r="17" spans="1:14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</row>
    <row r="18" spans="1:14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</row>
    <row r="19" spans="1:14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</row>
    <row r="20" spans="1:14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</row>
    <row r="21" spans="1:14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</row>
    <row r="22" spans="1:14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</row>
    <row r="23" spans="1:14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</row>
    <row r="24" spans="1:14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</row>
    <row r="25" spans="1:14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</row>
    <row r="26" spans="1:14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</row>
    <row r="27" spans="1:14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</row>
    <row r="28" spans="1:14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</row>
    <row r="29" spans="1:14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</row>
    <row r="30" spans="1:14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</row>
    <row r="31" spans="1:14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</row>
    <row r="32" spans="1:14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</row>
    <row r="33" spans="1:14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</row>
    <row r="34" spans="1:14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</row>
    <row r="35" spans="1:14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</row>
    <row r="36" spans="1:14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</row>
    <row r="37" spans="1:14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</row>
    <row r="38" spans="1:14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</row>
    <row r="39" spans="1:14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</row>
    <row r="40" spans="1:14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</row>
    <row r="41" spans="1:14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</row>
    <row r="42" spans="1:14" ht="15.75" x14ac:dyDescent="0.25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</row>
    <row r="43" spans="1:14" ht="15.75" x14ac:dyDescent="0.25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</row>
    <row r="44" spans="1:14" ht="15.75" x14ac:dyDescent="0.25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AC4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25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25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25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25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25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25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25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25">
      <c r="G9" t="s">
        <v>77</v>
      </c>
      <c r="K9" t="s">
        <v>27</v>
      </c>
      <c r="M9" s="22" t="s">
        <v>138</v>
      </c>
    </row>
    <row r="10" spans="1:17" x14ac:dyDescent="0.25">
      <c r="G10" t="s">
        <v>78</v>
      </c>
      <c r="K10" t="s">
        <v>25</v>
      </c>
      <c r="M10" s="22" t="s">
        <v>139</v>
      </c>
    </row>
    <row r="11" spans="1:17" x14ac:dyDescent="0.25">
      <c r="K11" t="s">
        <v>86</v>
      </c>
      <c r="M11" s="21" t="s">
        <v>140</v>
      </c>
    </row>
    <row r="12" spans="1:17" x14ac:dyDescent="0.25">
      <c r="M12" s="21" t="s">
        <v>141</v>
      </c>
    </row>
    <row r="13" spans="1:17" x14ac:dyDescent="0.25">
      <c r="M13" s="21" t="s">
        <v>142</v>
      </c>
    </row>
    <row r="14" spans="1:17" x14ac:dyDescent="0.25">
      <c r="M14" s="21" t="s">
        <v>143</v>
      </c>
    </row>
    <row r="15" spans="1:17" x14ac:dyDescent="0.25">
      <c r="M15" s="21" t="s">
        <v>144</v>
      </c>
    </row>
    <row r="16" spans="1:17" x14ac:dyDescent="0.25">
      <c r="M16" s="22" t="s">
        <v>145</v>
      </c>
    </row>
    <row r="17" spans="13:13" x14ac:dyDescent="0.25">
      <c r="M17" s="22" t="s">
        <v>146</v>
      </c>
    </row>
    <row r="18" spans="13:13" x14ac:dyDescent="0.25">
      <c r="M18" s="21" t="s">
        <v>147</v>
      </c>
    </row>
    <row r="19" spans="13:13" x14ac:dyDescent="0.25">
      <c r="M19" s="22" t="s">
        <v>148</v>
      </c>
    </row>
    <row r="20" spans="13:13" x14ac:dyDescent="0.25">
      <c r="M20" s="21" t="s">
        <v>149</v>
      </c>
    </row>
    <row r="21" spans="13:13" x14ac:dyDescent="0.25">
      <c r="M21" s="22" t="s">
        <v>150</v>
      </c>
    </row>
    <row r="22" spans="13:13" x14ac:dyDescent="0.25">
      <c r="M22" s="21" t="s">
        <v>151</v>
      </c>
    </row>
    <row r="23" spans="13:13" x14ac:dyDescent="0.25">
      <c r="M23" s="21" t="s">
        <v>152</v>
      </c>
    </row>
    <row r="24" spans="13:13" x14ac:dyDescent="0.25">
      <c r="M24" s="22" t="s">
        <v>153</v>
      </c>
    </row>
    <row r="25" spans="13:13" x14ac:dyDescent="0.25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2021-03-03T17:40:47Z</dcterms:modified>
</cp:coreProperties>
</file>