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pe\Desktop\GranjaVolantin\Granja\"/>
    </mc:Choice>
  </mc:AlternateContent>
  <xr:revisionPtr revIDLastSave="0" documentId="13_ncr:1_{836FBFFD-FFFC-4B99-96E1-1987ADFF3952}" xr6:coauthVersionLast="46" xr6:coauthVersionMax="46" xr10:uidLastSave="{00000000-0000-0000-0000-000000000000}"/>
  <bookViews>
    <workbookView xWindow="-108" yWindow="-108" windowWidth="23256" windowHeight="12576" xr2:uid="{EBD96734-6333-4CF7-89BF-D510947A3117}"/>
  </bookViews>
  <sheets>
    <sheet name="Tablero" sheetId="1" r:id="rId1"/>
    <sheet name="Hoja7" sheetId="8" state="hidden" r:id="rId2"/>
    <sheet name="Historicos" sheetId="4" r:id="rId3"/>
    <sheet name="Hoja1" sheetId="2" r:id="rId4"/>
  </sheets>
  <definedNames>
    <definedName name="_xlcn.WorksheetConnection_Tablero.xlsxHistoricosCerdo1" hidden="1">HistoricosCerdo[]</definedName>
    <definedName name="DatosExternos_1" localSheetId="2" hidden="1">Historicos!$A$1:$F$158</definedName>
    <definedName name="SegmentaciónDeDatos_Año">#N/A</definedName>
    <definedName name="SegmentaciónDeDatos_Mes">#N/A</definedName>
  </definedNames>
  <calcPr calcId="18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Cerdo_10dfdf9b-3082-4744-b956-45ae2b1a259f" name="VentasCerdo" connection="Consulta - VentasCerdo"/>
          <x15:modelTable id="HistoricosCerdo" name="HistoricosCerdo" connection="WorksheetConnection_Tablero.xlsx!HistoricosCerdo"/>
        </x15:modelTables>
      </x15:dataModel>
    </ext>
  </extLst>
</workbook>
</file>

<file path=xl/calcChain.xml><?xml version="1.0" encoding="utf-8"?>
<calcChain xmlns="http://schemas.openxmlformats.org/spreadsheetml/2006/main">
  <c r="C159" i="8" l="1"/>
  <c r="C167" i="8"/>
  <c r="C175" i="8"/>
  <c r="C183" i="8"/>
  <c r="C191" i="8"/>
  <c r="C199" i="8"/>
  <c r="C207" i="8"/>
  <c r="C215" i="8"/>
  <c r="H8" i="8"/>
  <c r="C171" i="8"/>
  <c r="C160" i="8"/>
  <c r="C168" i="8"/>
  <c r="C176" i="8"/>
  <c r="C184" i="8"/>
  <c r="C192" i="8"/>
  <c r="C200" i="8"/>
  <c r="C208" i="8"/>
  <c r="C216" i="8"/>
  <c r="C203" i="8"/>
  <c r="H4" i="8"/>
  <c r="C161" i="8"/>
  <c r="C169" i="8"/>
  <c r="C177" i="8"/>
  <c r="C185" i="8"/>
  <c r="C193" i="8"/>
  <c r="C201" i="8"/>
  <c r="C209" i="8"/>
  <c r="C217" i="8"/>
  <c r="H2" i="8"/>
  <c r="C179" i="8"/>
  <c r="C162" i="8"/>
  <c r="C170" i="8"/>
  <c r="C178" i="8"/>
  <c r="C186" i="8"/>
  <c r="C194" i="8"/>
  <c r="C202" i="8"/>
  <c r="C210" i="8"/>
  <c r="C218" i="8"/>
  <c r="H3" i="8"/>
  <c r="C211" i="8"/>
  <c r="C219" i="8"/>
  <c r="C164" i="8"/>
  <c r="C172" i="8"/>
  <c r="C180" i="8"/>
  <c r="C188" i="8"/>
  <c r="C196" i="8"/>
  <c r="C204" i="8"/>
  <c r="C212" i="8"/>
  <c r="C220" i="8"/>
  <c r="H5" i="8"/>
  <c r="C187" i="8"/>
  <c r="C165" i="8"/>
  <c r="C173" i="8"/>
  <c r="C181" i="8"/>
  <c r="C189" i="8"/>
  <c r="C197" i="8"/>
  <c r="C205" i="8"/>
  <c r="C213" i="8"/>
  <c r="H6" i="8"/>
  <c r="C163" i="8"/>
  <c r="C166" i="8"/>
  <c r="C174" i="8"/>
  <c r="C182" i="8"/>
  <c r="C190" i="8"/>
  <c r="C198" i="8"/>
  <c r="C206" i="8"/>
  <c r="C214" i="8"/>
  <c r="H7" i="8"/>
  <c r="C195" i="8"/>
  <c r="E195" i="8"/>
  <c r="E190" i="8"/>
  <c r="E163" i="8"/>
  <c r="E189" i="8"/>
  <c r="E187" i="8"/>
  <c r="E196" i="8"/>
  <c r="E164" i="8"/>
  <c r="D210" i="8"/>
  <c r="D178" i="8"/>
  <c r="D217" i="8"/>
  <c r="D185" i="8"/>
  <c r="E203" i="8"/>
  <c r="E192" i="8"/>
  <c r="E160" i="8"/>
  <c r="D199" i="8"/>
  <c r="E167" i="8"/>
  <c r="D167" i="8"/>
  <c r="D191" i="8"/>
  <c r="D172" i="8"/>
  <c r="D200" i="8"/>
  <c r="D195" i="8"/>
  <c r="D190" i="8"/>
  <c r="D163" i="8"/>
  <c r="D189" i="8"/>
  <c r="D187" i="8"/>
  <c r="D196" i="8"/>
  <c r="D164" i="8"/>
  <c r="E210" i="8"/>
  <c r="E178" i="8"/>
  <c r="E217" i="8"/>
  <c r="E185" i="8"/>
  <c r="D203" i="8"/>
  <c r="D192" i="8"/>
  <c r="D160" i="8"/>
  <c r="E199" i="8"/>
  <c r="E159" i="8"/>
  <c r="D204" i="8"/>
  <c r="E193" i="8"/>
  <c r="E214" i="8"/>
  <c r="E182" i="8"/>
  <c r="E213" i="8"/>
  <c r="E181" i="8"/>
  <c r="E220" i="8"/>
  <c r="E188" i="8"/>
  <c r="E219" i="8"/>
  <c r="D202" i="8"/>
  <c r="D170" i="8"/>
  <c r="D209" i="8"/>
  <c r="D177" i="8"/>
  <c r="E216" i="8"/>
  <c r="E184" i="8"/>
  <c r="E171" i="8"/>
  <c r="E191" i="8"/>
  <c r="E197" i="8"/>
  <c r="E207" i="8"/>
  <c r="D214" i="8"/>
  <c r="D182" i="8"/>
  <c r="D213" i="8"/>
  <c r="D181" i="8"/>
  <c r="D220" i="8"/>
  <c r="D188" i="8"/>
  <c r="D219" i="8"/>
  <c r="E202" i="8"/>
  <c r="E170" i="8"/>
  <c r="E209" i="8"/>
  <c r="E177" i="8"/>
  <c r="D216" i="8"/>
  <c r="D184" i="8"/>
  <c r="D171" i="8"/>
  <c r="D159" i="8"/>
  <c r="E186" i="8"/>
  <c r="E206" i="8"/>
  <c r="E174" i="8"/>
  <c r="E205" i="8"/>
  <c r="E173" i="8"/>
  <c r="E212" i="8"/>
  <c r="E180" i="8"/>
  <c r="E211" i="8"/>
  <c r="D194" i="8"/>
  <c r="D162" i="8"/>
  <c r="D201" i="8"/>
  <c r="D169" i="8"/>
  <c r="E208" i="8"/>
  <c r="E176" i="8"/>
  <c r="E215" i="8"/>
  <c r="E183" i="8"/>
  <c r="E165" i="8"/>
  <c r="E161" i="8"/>
  <c r="D206" i="8"/>
  <c r="D174" i="8"/>
  <c r="D205" i="8"/>
  <c r="D173" i="8"/>
  <c r="D212" i="8"/>
  <c r="D180" i="8"/>
  <c r="D211" i="8"/>
  <c r="E194" i="8"/>
  <c r="E162" i="8"/>
  <c r="E201" i="8"/>
  <c r="E169" i="8"/>
  <c r="D208" i="8"/>
  <c r="D176" i="8"/>
  <c r="D215" i="8"/>
  <c r="D183" i="8"/>
  <c r="D166" i="8"/>
  <c r="D179" i="8"/>
  <c r="D175" i="8"/>
  <c r="E198" i="8"/>
  <c r="E166" i="8"/>
  <c r="D197" i="8"/>
  <c r="D165" i="8"/>
  <c r="E204" i="8"/>
  <c r="E172" i="8"/>
  <c r="D218" i="8"/>
  <c r="D186" i="8"/>
  <c r="E179" i="8"/>
  <c r="D193" i="8"/>
  <c r="D161" i="8"/>
  <c r="E200" i="8"/>
  <c r="E168" i="8"/>
  <c r="D207" i="8"/>
  <c r="E175" i="8"/>
  <c r="D198" i="8"/>
  <c r="E218" i="8"/>
  <c r="D16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DA39-9338-4AFF-AB1C-AF2A9E1BABCA}" keepAlive="1" name="Consulta - HistoricosCerdo" description="Conexión a la consulta 'HistoricosCerdo' en el libro." type="5" refreshedVersion="6" background="1" saveData="1">
    <dbPr connection="Provider=Microsoft.Mashup.OleDb.1;Data Source=$Workbook$;Location=HistoricosCerdo;Extended Properties=&quot;&quot;" command="SELECT * FROM [HistoricosCerdo]"/>
  </connection>
  <connection id="2" xr16:uid="{7696B774-C08A-4EBE-B081-DEC80CC50EE8}" name="Consulta - VentasCerdo" description="Conexión a la consulta 'VentasCerdo' en el libro." type="100" refreshedVersion="6" minRefreshableVersion="5">
    <extLst>
      <ext xmlns:x15="http://schemas.microsoft.com/office/spreadsheetml/2010/11/main" uri="{DE250136-89BD-433C-8126-D09CA5730AF9}">
        <x15:connection id="9d65213b-2706-43ae-bd4c-c2a3d2c958a6">
          <x15:oledbPr connection="Provider=Microsoft.Mashup.OleDb.1;Data Source=$Workbook$;Location=VentasCerdo;Extended Properties=&quot;&quot;">
            <x15:dbTables>
              <x15:dbTable name="VentasCerdo"/>
            </x15:dbTables>
          </x15:oledbPr>
        </x15:connection>
      </ext>
    </extLst>
  </connection>
  <connection id="3" xr16:uid="{7A4C2D8A-6F47-4ACF-B95D-F426A772739C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6BA0F8D-D510-4646-93B9-1ADB39711DAA}" name="WorksheetConnection_Tablero.xlsx!HistoricosCerdo" type="102" refreshedVersion="6" minRefreshableVersion="5">
    <extLst>
      <ext xmlns:x15="http://schemas.microsoft.com/office/spreadsheetml/2010/11/main" uri="{DE250136-89BD-433C-8126-D09CA5730AF9}">
        <x15:connection id="HistoricosCerdo">
          <x15:rangePr sourceName="_xlcn.WorksheetConnection_Tablero.xlsxHistoricosCerdo1"/>
        </x15:connection>
      </ext>
    </extLst>
  </connection>
</connections>
</file>

<file path=xl/sharedStrings.xml><?xml version="1.0" encoding="utf-8"?>
<sst xmlns="http://schemas.openxmlformats.org/spreadsheetml/2006/main" count="38" uniqueCount="31">
  <si>
    <t>Etiquetas de fila</t>
  </si>
  <si>
    <t>Total general</t>
  </si>
  <si>
    <t>Suma de Kilo</t>
  </si>
  <si>
    <t>Suma de Cabezas</t>
  </si>
  <si>
    <t>Suma de Venta</t>
  </si>
  <si>
    <t>Suma de Costo</t>
  </si>
  <si>
    <t>Promedio de Peso</t>
  </si>
  <si>
    <t>EMB</t>
  </si>
  <si>
    <t>GV1</t>
  </si>
  <si>
    <t>GV4</t>
  </si>
  <si>
    <t>GV5</t>
  </si>
  <si>
    <t>Suma de Utilidad Bruta</t>
  </si>
  <si>
    <t>Fecha</t>
  </si>
  <si>
    <t>Kilos</t>
  </si>
  <si>
    <t>Cabezas</t>
  </si>
  <si>
    <t>Costo</t>
  </si>
  <si>
    <t>Precio</t>
  </si>
  <si>
    <t>Ventas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</si>
  <si>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</si>
  <si>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</si>
  <si>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</si>
  <si>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</si>
  <si>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</si>
  <si>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</si>
  <si>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</si>
  <si>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</si>
  <si>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</si>
  <si>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 xml:space="preserve"> Precio </t>
  </si>
  <si>
    <t>Previsión( Precio )</t>
  </si>
  <si>
    <t>Límite de confianza inferior( Precio )</t>
  </si>
  <si>
    <t>Límite de confianza superior( Precio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</si>
</sst>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44" fontId="0" fillId="0" borderId="0" xfId="0" applyNumberFormat="1"/>
    <xf numFmtId="8" fontId="0" fillId="0" borderId="0" xfId="0" applyNumberFormat="1"/>
    <xf numFmtId="14" fontId="0" fillId="0" borderId="0" xfId="0" applyNumberFormat="1"/>
    <xf numFmtId="4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11">
    <dxf>
      <numFmt numFmtId="4" formatCode="#,##0.00"/>
    </dxf>
    <dxf>
      <numFmt numFmtId="19" formatCode="dd/mm/yyyy"/>
    </dxf>
    <dxf>
      <numFmt numFmtId="4" formatCode="#,##0.0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9" formatCode="dd/mm/yyyy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2" formatCode="&quot;$&quot;#,##0.00;[Red]\-&quot;$&quot;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Tablero!$C$2</c:f>
              <c:strCache>
                <c:ptCount val="1"/>
                <c:pt idx="0">
                  <c:v>Suma de Venta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Tablero!$C$3:$C$7</c:f>
              <c:numCache>
                <c:formatCode>"$"#,##0.00_);[Red]\("$"#,##0.00\)</c:formatCode>
                <c:ptCount val="4"/>
                <c:pt idx="0">
                  <c:v>33277075.934999999</c:v>
                </c:pt>
                <c:pt idx="1">
                  <c:v>51369372.719999984</c:v>
                </c:pt>
                <c:pt idx="2">
                  <c:v>125604798.05999979</c:v>
                </c:pt>
                <c:pt idx="3">
                  <c:v>15518909.319999998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E96-A5F6-4EE1A124B734}"/>
            </c:ext>
          </c:extLst>
        </c:ser>
        <c:ser>
          <c:idx val="1"/>
          <c:order val="1"/>
          <c:tx>
            <c:strRef>
              <c:f>Tablero!$D$2</c:f>
              <c:strCache>
                <c:ptCount val="1"/>
                <c:pt idx="0">
                  <c:v>Suma de Costo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Tablero!$D$3:$D$7</c:f>
              <c:numCache>
                <c:formatCode>"$"#,##0.00_);[Red]\("$"#,##0.00\)</c:formatCode>
                <c:ptCount val="4"/>
                <c:pt idx="0">
                  <c:v>25418025.041999999</c:v>
                </c:pt>
                <c:pt idx="1">
                  <c:v>37765233.751000002</c:v>
                </c:pt>
                <c:pt idx="2">
                  <c:v>98841523.814999998</c:v>
                </c:pt>
                <c:pt idx="3">
                  <c:v>12210215.779999999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4E96-A5F6-4EE1A124B734}"/>
            </c:ext>
          </c:extLst>
        </c:ser>
        <c:ser>
          <c:idx val="2"/>
          <c:order val="2"/>
          <c:tx>
            <c:strRef>
              <c:f>Tablero!$E$2</c:f>
              <c:strCache>
                <c:ptCount val="1"/>
                <c:pt idx="0">
                  <c:v>Suma de Utilidad Bruta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Tablero!$B$3:$B$7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Tablero!$E$3:$E$7</c:f>
              <c:numCache>
                <c:formatCode>"$"#,##0.00_);[Red]\("$"#,##0.00\)</c:formatCode>
                <c:ptCount val="4"/>
                <c:pt idx="0">
                  <c:v>7859050.893000002</c:v>
                </c:pt>
                <c:pt idx="1">
                  <c:v>13604138.968999997</c:v>
                </c:pt>
                <c:pt idx="2">
                  <c:v>26763274.244999968</c:v>
                </c:pt>
                <c:pt idx="3">
                  <c:v>3308693.54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4E96-A5F6-4EE1A124B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707472"/>
        <c:axId val="1776520239"/>
        <c:axId val="0"/>
      </c:bar3DChart>
      <c:catAx>
        <c:axId val="957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6520239"/>
        <c:crosses val="autoZero"/>
        <c:auto val="1"/>
        <c:lblAlgn val="ctr"/>
        <c:lblOffset val="100"/>
        <c:noMultiLvlLbl val="0"/>
      </c:catAx>
      <c:valAx>
        <c:axId val="17765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[Tablero.xlsx]Tablero!TablaDinámica5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Tablero!$C$11</c:f>
              <c:strCache>
                <c:ptCount val="1"/>
                <c:pt idx="0">
                  <c:v>Suma de Kilo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Tablero!$C$12:$C$16</c:f>
              <c:numCache>
                <c:formatCode>General</c:formatCode>
                <c:ptCount val="4"/>
                <c:pt idx="0">
                  <c:v>1946086.7</c:v>
                </c:pt>
                <c:pt idx="1">
                  <c:v>1640689.1</c:v>
                </c:pt>
                <c:pt idx="2">
                  <c:v>4026461.05</c:v>
                </c:pt>
                <c:pt idx="3">
                  <c:v>490384.59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30C-4326-AD72-75B956000FD5}"/>
            </c:ext>
          </c:extLst>
        </c:ser>
        <c:ser>
          <c:idx val="1"/>
          <c:order val="1"/>
          <c:tx>
            <c:strRef>
              <c:f>Tablero!$D$11</c:f>
              <c:strCache>
                <c:ptCount val="1"/>
                <c:pt idx="0">
                  <c:v>Suma de Cabezas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Tablero!$D$12:$D$16</c:f>
              <c:numCache>
                <c:formatCode>General</c:formatCode>
                <c:ptCount val="4"/>
                <c:pt idx="0">
                  <c:v>9099</c:v>
                </c:pt>
                <c:pt idx="1">
                  <c:v>14696</c:v>
                </c:pt>
                <c:pt idx="2">
                  <c:v>35311</c:v>
                </c:pt>
                <c:pt idx="3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30C-4326-AD72-75B956000FD5}"/>
            </c:ext>
          </c:extLst>
        </c:ser>
        <c:ser>
          <c:idx val="2"/>
          <c:order val="2"/>
          <c:tx>
            <c:strRef>
              <c:f>Tablero!$E$11</c:f>
              <c:strCache>
                <c:ptCount val="1"/>
                <c:pt idx="0">
                  <c:v>Promedio de Peso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8B6-4AC8-9800-3F56ED2E12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8B6-4AC8-9800-3F56ED2E12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8B6-4AC8-9800-3F56ED2E12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8B6-4AC8-9800-3F56ED2E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Tablero!$B$12:$B$16</c:f>
              <c:strCache>
                <c:ptCount val="4"/>
                <c:pt idx="0">
                  <c:v>EMB</c:v>
                </c:pt>
                <c:pt idx="1">
                  <c:v>GV1</c:v>
                </c:pt>
                <c:pt idx="2">
                  <c:v>GV4</c:v>
                </c:pt>
                <c:pt idx="3">
                  <c:v>GV5</c:v>
                </c:pt>
              </c:strCache>
            </c:strRef>
          </c:cat>
          <c:val>
            <c:numRef>
              <c:f>Tablero!$E$12:$E$16</c:f>
              <c:numCache>
                <c:formatCode>General</c:formatCode>
                <c:ptCount val="4"/>
                <c:pt idx="0">
                  <c:v>257.82301945946642</c:v>
                </c:pt>
                <c:pt idx="1">
                  <c:v>111.11735432999649</c:v>
                </c:pt>
                <c:pt idx="2">
                  <c:v>112.77440210067844</c:v>
                </c:pt>
                <c:pt idx="3">
                  <c:v>108.74731991576002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30C-4326-AD72-75B956000F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 Precio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Hoja7!$B$2:$B$220</c:f>
              <c:numCache>
                <c:formatCode>_("$"* #,##0.00_);_("$"* \(#,##0.00\);_("$"* "-"??_);_(@_)</c:formatCode>
                <c:ptCount val="219"/>
                <c:pt idx="0">
                  <c:v>32.66781936075116</c:v>
                </c:pt>
                <c:pt idx="1">
                  <c:v>32.587930429699504</c:v>
                </c:pt>
                <c:pt idx="2">
                  <c:v>32.501410528618429</c:v>
                </c:pt>
                <c:pt idx="3">
                  <c:v>33.286556025102016</c:v>
                </c:pt>
                <c:pt idx="4">
                  <c:v>31.488461538461539</c:v>
                </c:pt>
                <c:pt idx="5">
                  <c:v>32.070212454440671</c:v>
                </c:pt>
                <c:pt idx="6">
                  <c:v>31.308374935597918</c:v>
                </c:pt>
                <c:pt idx="7">
                  <c:v>31.929032258064517</c:v>
                </c:pt>
                <c:pt idx="8">
                  <c:v>30.892857142857142</c:v>
                </c:pt>
                <c:pt idx="9">
                  <c:v>31.351685393258428</c:v>
                </c:pt>
                <c:pt idx="10">
                  <c:v>32.521157941604038</c:v>
                </c:pt>
                <c:pt idx="11">
                  <c:v>31.027397260273972</c:v>
                </c:pt>
                <c:pt idx="12">
                  <c:v>31.446647997774431</c:v>
                </c:pt>
                <c:pt idx="13">
                  <c:v>31.085714285714285</c:v>
                </c:pt>
                <c:pt idx="14">
                  <c:v>30.471910112359552</c:v>
                </c:pt>
                <c:pt idx="15">
                  <c:v>29.760869565217391</c:v>
                </c:pt>
                <c:pt idx="16">
                  <c:v>31.686666666666667</c:v>
                </c:pt>
                <c:pt idx="17">
                  <c:v>74.215261044176714</c:v>
                </c:pt>
                <c:pt idx="18">
                  <c:v>29.254563233376793</c:v>
                </c:pt>
                <c:pt idx="19">
                  <c:v>28.675673143585229</c:v>
                </c:pt>
                <c:pt idx="20">
                  <c:v>28.612244897959183</c:v>
                </c:pt>
                <c:pt idx="21">
                  <c:v>28.919861265979723</c:v>
                </c:pt>
                <c:pt idx="22">
                  <c:v>28.987150415721842</c:v>
                </c:pt>
                <c:pt idx="23">
                  <c:v>28.696202531645568</c:v>
                </c:pt>
                <c:pt idx="24">
                  <c:v>29.662670068027211</c:v>
                </c:pt>
                <c:pt idx="25">
                  <c:v>31.466808510638298</c:v>
                </c:pt>
                <c:pt idx="26">
                  <c:v>31.09731359649123</c:v>
                </c:pt>
                <c:pt idx="27">
                  <c:v>32.583333333333336</c:v>
                </c:pt>
                <c:pt idx="28">
                  <c:v>33.208595838106149</c:v>
                </c:pt>
                <c:pt idx="29">
                  <c:v>35.003054789121009</c:v>
                </c:pt>
                <c:pt idx="30">
                  <c:v>91.140085630184643</c:v>
                </c:pt>
                <c:pt idx="31">
                  <c:v>64.15547619767375</c:v>
                </c:pt>
                <c:pt idx="32">
                  <c:v>39.59128838451268</c:v>
                </c:pt>
                <c:pt idx="33">
                  <c:v>34.253771073646853</c:v>
                </c:pt>
                <c:pt idx="34">
                  <c:v>33.316666666666663</c:v>
                </c:pt>
                <c:pt idx="35">
                  <c:v>33.492289180295664</c:v>
                </c:pt>
                <c:pt idx="36">
                  <c:v>33.624396135265698</c:v>
                </c:pt>
                <c:pt idx="37">
                  <c:v>33.152228645708618</c:v>
                </c:pt>
                <c:pt idx="38">
                  <c:v>33.067567567567565</c:v>
                </c:pt>
                <c:pt idx="39">
                  <c:v>32.411490947041408</c:v>
                </c:pt>
                <c:pt idx="40">
                  <c:v>32.523809523809526</c:v>
                </c:pt>
                <c:pt idx="41">
                  <c:v>31.667193610117316</c:v>
                </c:pt>
                <c:pt idx="42">
                  <c:v>30.910714285714285</c:v>
                </c:pt>
                <c:pt idx="43">
                  <c:v>31.233870967741936</c:v>
                </c:pt>
                <c:pt idx="44">
                  <c:v>33.528383104654289</c:v>
                </c:pt>
                <c:pt idx="45">
                  <c:v>29.330153001543163</c:v>
                </c:pt>
                <c:pt idx="46">
                  <c:v>29.990764721919302</c:v>
                </c:pt>
                <c:pt idx="47">
                  <c:v>29.921250707413694</c:v>
                </c:pt>
                <c:pt idx="48">
                  <c:v>29.935185185185183</c:v>
                </c:pt>
                <c:pt idx="49">
                  <c:v>30.092012017720332</c:v>
                </c:pt>
                <c:pt idx="50">
                  <c:v>29.875701387359612</c:v>
                </c:pt>
                <c:pt idx="51">
                  <c:v>30.126545924601583</c:v>
                </c:pt>
                <c:pt idx="52">
                  <c:v>30.730387817204562</c:v>
                </c:pt>
                <c:pt idx="53">
                  <c:v>29.965274145746164</c:v>
                </c:pt>
                <c:pt idx="54">
                  <c:v>30.45588219181834</c:v>
                </c:pt>
                <c:pt idx="55">
                  <c:v>29.888967468175387</c:v>
                </c:pt>
                <c:pt idx="56">
                  <c:v>31.631514041514041</c:v>
                </c:pt>
                <c:pt idx="57">
                  <c:v>29.427083333333332</c:v>
                </c:pt>
                <c:pt idx="58">
                  <c:v>29.244891195539054</c:v>
                </c:pt>
                <c:pt idx="59">
                  <c:v>29.629798356982825</c:v>
                </c:pt>
                <c:pt idx="60">
                  <c:v>29.707792207792206</c:v>
                </c:pt>
                <c:pt idx="61">
                  <c:v>28.604545454545455</c:v>
                </c:pt>
                <c:pt idx="62">
                  <c:v>30.104621735376647</c:v>
                </c:pt>
                <c:pt idx="63">
                  <c:v>29.94344155844156</c:v>
                </c:pt>
                <c:pt idx="64">
                  <c:v>83.848837209302332</c:v>
                </c:pt>
                <c:pt idx="65">
                  <c:v>29.973619170729151</c:v>
                </c:pt>
                <c:pt idx="66">
                  <c:v>29.893258426966291</c:v>
                </c:pt>
                <c:pt idx="67">
                  <c:v>28.158536585365855</c:v>
                </c:pt>
                <c:pt idx="68">
                  <c:v>29.822276822276823</c:v>
                </c:pt>
                <c:pt idx="69">
                  <c:v>28.903081941023764</c:v>
                </c:pt>
                <c:pt idx="70">
                  <c:v>30.222522522522524</c:v>
                </c:pt>
                <c:pt idx="71">
                  <c:v>32.703269964541519</c:v>
                </c:pt>
                <c:pt idx="72">
                  <c:v>32.509722222222223</c:v>
                </c:pt>
                <c:pt idx="73">
                  <c:v>32.080086580086579</c:v>
                </c:pt>
                <c:pt idx="74">
                  <c:v>35.401746666362286</c:v>
                </c:pt>
                <c:pt idx="75">
                  <c:v>37.21153846153846</c:v>
                </c:pt>
                <c:pt idx="76">
                  <c:v>35.803991596638653</c:v>
                </c:pt>
                <c:pt idx="77">
                  <c:v>35.216417943505057</c:v>
                </c:pt>
                <c:pt idx="78">
                  <c:v>35.718566078116638</c:v>
                </c:pt>
                <c:pt idx="79">
                  <c:v>35.349206349206348</c:v>
                </c:pt>
                <c:pt idx="80">
                  <c:v>35.423529411764704</c:v>
                </c:pt>
                <c:pt idx="81">
                  <c:v>34.422902494331069</c:v>
                </c:pt>
                <c:pt idx="82">
                  <c:v>32.981418918918919</c:v>
                </c:pt>
                <c:pt idx="83">
                  <c:v>34.49108138238573</c:v>
                </c:pt>
                <c:pt idx="84">
                  <c:v>32.884157236450271</c:v>
                </c:pt>
                <c:pt idx="85">
                  <c:v>31.533805635399343</c:v>
                </c:pt>
                <c:pt idx="86">
                  <c:v>28.520833333333332</c:v>
                </c:pt>
                <c:pt idx="87">
                  <c:v>33.042639040348966</c:v>
                </c:pt>
                <c:pt idx="88">
                  <c:v>30.876567901234569</c:v>
                </c:pt>
                <c:pt idx="89">
                  <c:v>28.813559322033903</c:v>
                </c:pt>
                <c:pt idx="90">
                  <c:v>30.934872099283535</c:v>
                </c:pt>
                <c:pt idx="91">
                  <c:v>30.869791666666671</c:v>
                </c:pt>
                <c:pt idx="92">
                  <c:v>29.105445152689249</c:v>
                </c:pt>
                <c:pt idx="93">
                  <c:v>29.650476190476187</c:v>
                </c:pt>
                <c:pt idx="94">
                  <c:v>28.917692761968038</c:v>
                </c:pt>
                <c:pt idx="95">
                  <c:v>52.955531528204332</c:v>
                </c:pt>
                <c:pt idx="96">
                  <c:v>29.833921522318565</c:v>
                </c:pt>
                <c:pt idx="97">
                  <c:v>29.22421052631579</c:v>
                </c:pt>
                <c:pt idx="98">
                  <c:v>29.765555555555554</c:v>
                </c:pt>
                <c:pt idx="99">
                  <c:v>32.39711706732983</c:v>
                </c:pt>
                <c:pt idx="100">
                  <c:v>34.093376973430878</c:v>
                </c:pt>
                <c:pt idx="101">
                  <c:v>34.76495726495726</c:v>
                </c:pt>
                <c:pt idx="102">
                  <c:v>35.992435736269449</c:v>
                </c:pt>
                <c:pt idx="103">
                  <c:v>36.763610633954031</c:v>
                </c:pt>
                <c:pt idx="104">
                  <c:v>38.304525023475541</c:v>
                </c:pt>
                <c:pt idx="105">
                  <c:v>37.269806498722161</c:v>
                </c:pt>
                <c:pt idx="106">
                  <c:v>35.373967831565764</c:v>
                </c:pt>
                <c:pt idx="107">
                  <c:v>35.082023214782289</c:v>
                </c:pt>
                <c:pt idx="108">
                  <c:v>34.688636840999791</c:v>
                </c:pt>
                <c:pt idx="109">
                  <c:v>33.669021739130436</c:v>
                </c:pt>
                <c:pt idx="110">
                  <c:v>39.392613848195559</c:v>
                </c:pt>
                <c:pt idx="111">
                  <c:v>31.688810260946482</c:v>
                </c:pt>
                <c:pt idx="112">
                  <c:v>37.425675675675677</c:v>
                </c:pt>
                <c:pt idx="113">
                  <c:v>30.752445196302975</c:v>
                </c:pt>
                <c:pt idx="114">
                  <c:v>30.831541218637994</c:v>
                </c:pt>
                <c:pt idx="115">
                  <c:v>29.400691443388073</c:v>
                </c:pt>
                <c:pt idx="116">
                  <c:v>29.337058823529411</c:v>
                </c:pt>
                <c:pt idx="117">
                  <c:v>28.774864864864863</c:v>
                </c:pt>
                <c:pt idx="118">
                  <c:v>25.783529411764707</c:v>
                </c:pt>
                <c:pt idx="119">
                  <c:v>53.649553571428569</c:v>
                </c:pt>
                <c:pt idx="120">
                  <c:v>51.895909090909171</c:v>
                </c:pt>
                <c:pt idx="121">
                  <c:v>97.581858420242753</c:v>
                </c:pt>
                <c:pt idx="122">
                  <c:v>19.853483542564486</c:v>
                </c:pt>
                <c:pt idx="123">
                  <c:v>22.65217391304348</c:v>
                </c:pt>
                <c:pt idx="124">
                  <c:v>150.65714285714284</c:v>
                </c:pt>
                <c:pt idx="125">
                  <c:v>33.012820512820511</c:v>
                </c:pt>
                <c:pt idx="126">
                  <c:v>98.386605504587152</c:v>
                </c:pt>
                <c:pt idx="127">
                  <c:v>74.596638655462186</c:v>
                </c:pt>
                <c:pt idx="128">
                  <c:v>26.243301842612439</c:v>
                </c:pt>
                <c:pt idx="129">
                  <c:v>29.249666259737751</c:v>
                </c:pt>
                <c:pt idx="130">
                  <c:v>971.1481469961418</c:v>
                </c:pt>
                <c:pt idx="131">
                  <c:v>63.785159700985389</c:v>
                </c:pt>
                <c:pt idx="132">
                  <c:v>84.448723934018048</c:v>
                </c:pt>
                <c:pt idx="133">
                  <c:v>30.614285714285714</c:v>
                </c:pt>
                <c:pt idx="134">
                  <c:v>30.893999999999998</c:v>
                </c:pt>
                <c:pt idx="135">
                  <c:v>29.175824175824175</c:v>
                </c:pt>
                <c:pt idx="136">
                  <c:v>28.815882124100369</c:v>
                </c:pt>
                <c:pt idx="137">
                  <c:v>28.546395687049888</c:v>
                </c:pt>
                <c:pt idx="138">
                  <c:v>29.375</c:v>
                </c:pt>
                <c:pt idx="139">
                  <c:v>27.564356459198105</c:v>
                </c:pt>
                <c:pt idx="140">
                  <c:v>27.82275501037698</c:v>
                </c:pt>
                <c:pt idx="141">
                  <c:v>26.786559757783408</c:v>
                </c:pt>
                <c:pt idx="142">
                  <c:v>58.668866138950335</c:v>
                </c:pt>
                <c:pt idx="143">
                  <c:v>26.073042871107386</c:v>
                </c:pt>
                <c:pt idx="144">
                  <c:v>28.23175133031139</c:v>
                </c:pt>
                <c:pt idx="145">
                  <c:v>29.765060240963855</c:v>
                </c:pt>
                <c:pt idx="146">
                  <c:v>31.309986853438506</c:v>
                </c:pt>
                <c:pt idx="147">
                  <c:v>33.324635495223731</c:v>
                </c:pt>
                <c:pt idx="148">
                  <c:v>33.912790697674417</c:v>
                </c:pt>
                <c:pt idx="149">
                  <c:v>77.093196322577768</c:v>
                </c:pt>
                <c:pt idx="150">
                  <c:v>35.918181818181814</c:v>
                </c:pt>
                <c:pt idx="151">
                  <c:v>66.992631578947368</c:v>
                </c:pt>
                <c:pt idx="152">
                  <c:v>36.486685032139576</c:v>
                </c:pt>
                <c:pt idx="153">
                  <c:v>36.743408647854018</c:v>
                </c:pt>
                <c:pt idx="154">
                  <c:v>49.530138339921002</c:v>
                </c:pt>
                <c:pt idx="155">
                  <c:v>84.043904518329072</c:v>
                </c:pt>
                <c:pt idx="156">
                  <c:v>35.783209647495362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3-4BCD-89C7-617C98083442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Previsión( Precio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Hoja7!$C$2:$C$220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60.248728282028338</c:v>
                </c:pt>
                <c:pt idx="158" formatCode="_(&quot;$&quot;* #,##0.00_);_(&quot;$&quot;* \(#,##0.00\);_(&quot;$&quot;* &quot;-&quot;??_);_(@_)">
                  <c:v>34.480993497251184</c:v>
                </c:pt>
                <c:pt idx="159" formatCode="_(&quot;$&quot;* #,##0.00_);_(&quot;$&quot;* \(#,##0.00\);_(&quot;$&quot;* &quot;-&quot;??_);_(@_)">
                  <c:v>34.453975794578675</c:v>
                </c:pt>
                <c:pt idx="160" formatCode="_(&quot;$&quot;* #,##0.00_);_(&quot;$&quot;* \(#,##0.00\);_(&quot;$&quot;* &quot;-&quot;??_);_(@_)">
                  <c:v>34.394382260123621</c:v>
                </c:pt>
                <c:pt idx="161" formatCode="_(&quot;$&quot;* #,##0.00_);_(&quot;$&quot;* \(#,##0.00\);_(&quot;$&quot;* &quot;-&quot;??_);_(@_)">
                  <c:v>36.822338034456145</c:v>
                </c:pt>
                <c:pt idx="162" formatCode="_(&quot;$&quot;* #,##0.00_);_(&quot;$&quot;* \(#,##0.00\);_(&quot;$&quot;* &quot;-&quot;??_);_(@_)">
                  <c:v>35.186903984127433</c:v>
                </c:pt>
                <c:pt idx="163" formatCode="_(&quot;$&quot;* #,##0.00_);_(&quot;$&quot;* \(#,##0.00\);_(&quot;$&quot;* &quot;-&quot;??_);_(@_)">
                  <c:v>37.050942524686434</c:v>
                </c:pt>
                <c:pt idx="164" formatCode="_(&quot;$&quot;* #,##0.00_);_(&quot;$&quot;* \(#,##0.00\);_(&quot;$&quot;* &quot;-&quot;??_);_(@_)">
                  <c:v>38.253477552088562</c:v>
                </c:pt>
                <c:pt idx="165" formatCode="_(&quot;$&quot;* #,##0.00_);_(&quot;$&quot;* \(#,##0.00\);_(&quot;$&quot;* &quot;-&quot;??_);_(@_)">
                  <c:v>38.297593761558637</c:v>
                </c:pt>
                <c:pt idx="166" formatCode="_(&quot;$&quot;* #,##0.00_);_(&quot;$&quot;* \(#,##0.00\);_(&quot;$&quot;* &quot;-&quot;??_);_(@_)">
                  <c:v>38.325627294549875</c:v>
                </c:pt>
                <c:pt idx="167" formatCode="_(&quot;$&quot;* #,##0.00_);_(&quot;$&quot;* \(#,##0.00\);_(&quot;$&quot;* &quot;-&quot;??_);_(@_)">
                  <c:v>39.039192995964115</c:v>
                </c:pt>
                <c:pt idx="168" formatCode="_(&quot;$&quot;* #,##0.00_);_(&quot;$&quot;* \(#,##0.00\);_(&quot;$&quot;* &quot;-&quot;??_);_(@_)">
                  <c:v>40.042004356733422</c:v>
                </c:pt>
                <c:pt idx="169" formatCode="_(&quot;$&quot;* #,##0.00_);_(&quot;$&quot;* \(#,##0.00\);_(&quot;$&quot;* &quot;-&quot;??_);_(@_)">
                  <c:v>44.406381091789143</c:v>
                </c:pt>
                <c:pt idx="170" formatCode="_(&quot;$&quot;* #,##0.00_);_(&quot;$&quot;* \(#,##0.00\);_(&quot;$&quot;* &quot;-&quot;??_);_(@_)">
                  <c:v>44.006175051001541</c:v>
                </c:pt>
                <c:pt idx="171" formatCode="_(&quot;$&quot;* #,##0.00_);_(&quot;$&quot;* \(#,##0.00\);_(&quot;$&quot;* &quot;-&quot;??_);_(@_)">
                  <c:v>45.071554630549883</c:v>
                </c:pt>
                <c:pt idx="172" formatCode="_(&quot;$&quot;* #,##0.00_);_(&quot;$&quot;* \(#,##0.00\);_(&quot;$&quot;* &quot;-&quot;??_);_(@_)">
                  <c:v>58.884738036975023</c:v>
                </c:pt>
                <c:pt idx="173" formatCode="_(&quot;$&quot;* #,##0.00_);_(&quot;$&quot;* \(#,##0.00\);_(&quot;$&quot;* &quot;-&quot;??_);_(@_)">
                  <c:v>44.081839115645984</c:v>
                </c:pt>
                <c:pt idx="174" formatCode="_(&quot;$&quot;* #,##0.00_);_(&quot;$&quot;* \(#,##0.00\);_(&quot;$&quot;* &quot;-&quot;??_);_(@_)">
                  <c:v>43.667850033886971</c:v>
                </c:pt>
                <c:pt idx="175" formatCode="_(&quot;$&quot;* #,##0.00_);_(&quot;$&quot;* \(#,##0.00\);_(&quot;$&quot;* &quot;-&quot;??_);_(@_)">
                  <c:v>43.546401759237085</c:v>
                </c:pt>
                <c:pt idx="176" formatCode="_(&quot;$&quot;* #,##0.00_);_(&quot;$&quot;* \(#,##0.00\);_(&quot;$&quot;* &quot;-&quot;??_);_(@_)">
                  <c:v>39.565103272500437</c:v>
                </c:pt>
                <c:pt idx="177" formatCode="_(&quot;$&quot;* #,##0.00_);_(&quot;$&quot;* \(#,##0.00\);_(&quot;$&quot;* &quot;-&quot;??_);_(@_)">
                  <c:v>38.82166332106577</c:v>
                </c:pt>
                <c:pt idx="178" formatCode="_(&quot;$&quot;* #,##0.00_);_(&quot;$&quot;* \(#,##0.00\);_(&quot;$&quot;* &quot;-&quot;??_);_(@_)">
                  <c:v>38.370595031690996</c:v>
                </c:pt>
                <c:pt idx="179" formatCode="_(&quot;$&quot;* #,##0.00_);_(&quot;$&quot;* \(#,##0.00\);_(&quot;$&quot;* &quot;-&quot;??_);_(@_)">
                  <c:v>37.713461150827257</c:v>
                </c:pt>
                <c:pt idx="180" formatCode="_(&quot;$&quot;* #,##0.00_);_(&quot;$&quot;* \(#,##0.00\);_(&quot;$&quot;* &quot;-&quot;??_);_(@_)">
                  <c:v>40.649079033997339</c:v>
                </c:pt>
                <c:pt idx="181" formatCode="_(&quot;$&quot;* #,##0.00_);_(&quot;$&quot;* \(#,##0.00\);_(&quot;$&quot;* &quot;-&quot;??_);_(@_)">
                  <c:v>39.21775020852688</c:v>
                </c:pt>
                <c:pt idx="182" formatCode="_(&quot;$&quot;* #,##0.00_);_(&quot;$&quot;* \(#,##0.00\);_(&quot;$&quot;* &quot;-&quot;??_);_(@_)">
                  <c:v>39.22277916985432</c:v>
                </c:pt>
                <c:pt idx="183" formatCode="_(&quot;$&quot;* #,##0.00_);_(&quot;$&quot;* \(#,##0.00\);_(&quot;$&quot;* &quot;-&quot;??_);_(@_)">
                  <c:v>40.478767805798775</c:v>
                </c:pt>
                <c:pt idx="184" formatCode="_(&quot;$&quot;* #,##0.00_);_(&quot;$&quot;* \(#,##0.00\);_(&quot;$&quot;* &quot;-&quot;??_);_(@_)">
                  <c:v>41.19564777576965</c:v>
                </c:pt>
                <c:pt idx="185" formatCode="_(&quot;$&quot;* #,##0.00_);_(&quot;$&quot;* \(#,##0.00\);_(&quot;$&quot;* &quot;-&quot;??_);_(@_)">
                  <c:v>59.25072634054866</c:v>
                </c:pt>
                <c:pt idx="186" formatCode="_(&quot;$&quot;* #,##0.00_);_(&quot;$&quot;* \(#,##0.00\);_(&quot;$&quot;* &quot;-&quot;??_);_(@_)">
                  <c:v>51.371128988551625</c:v>
                </c:pt>
                <c:pt idx="187" formatCode="_(&quot;$&quot;* #,##0.00_);_(&quot;$&quot;* \(#,##0.00\);_(&quot;$&quot;* &quot;-&quot;??_);_(@_)">
                  <c:v>42.952261930471529</c:v>
                </c:pt>
                <c:pt idx="188" formatCode="_(&quot;$&quot;* #,##0.00_);_(&quot;$&quot;* \(#,##0.00\);_(&quot;$&quot;* &quot;-&quot;??_);_(@_)">
                  <c:v>67.417780565004506</c:v>
                </c:pt>
                <c:pt idx="189" formatCode="_(&quot;$&quot;* #,##0.00_);_(&quot;$&quot;* \(#,##0.00\);_(&quot;$&quot;* &quot;-&quot;??_);_(@_)">
                  <c:v>41.650045780227352</c:v>
                </c:pt>
                <c:pt idx="190" formatCode="_(&quot;$&quot;* #,##0.00_);_(&quot;$&quot;* \(#,##0.00\);_(&quot;$&quot;* &quot;-&quot;??_);_(@_)">
                  <c:v>41.623028077554835</c:v>
                </c:pt>
                <c:pt idx="191" formatCode="_(&quot;$&quot;* #,##0.00_);_(&quot;$&quot;* \(#,##0.00\);_(&quot;$&quot;* &quot;-&quot;??_);_(@_)">
                  <c:v>41.563434543099788</c:v>
                </c:pt>
                <c:pt idx="192" formatCode="_(&quot;$&quot;* #,##0.00_);_(&quot;$&quot;* \(#,##0.00\);_(&quot;$&quot;* &quot;-&quot;??_);_(@_)">
                  <c:v>43.991390317432312</c:v>
                </c:pt>
                <c:pt idx="193" formatCode="_(&quot;$&quot;* #,##0.00_);_(&quot;$&quot;* \(#,##0.00\);_(&quot;$&quot;* &quot;-&quot;??_);_(@_)">
                  <c:v>42.355956267103601</c:v>
                </c:pt>
                <c:pt idx="194" formatCode="_(&quot;$&quot;* #,##0.00_);_(&quot;$&quot;* \(#,##0.00\);_(&quot;$&quot;* &quot;-&quot;??_);_(@_)">
                  <c:v>44.219994807662601</c:v>
                </c:pt>
                <c:pt idx="195" formatCode="_(&quot;$&quot;* #,##0.00_);_(&quot;$&quot;* \(#,##0.00\);_(&quot;$&quot;* &quot;-&quot;??_);_(@_)">
                  <c:v>45.422529835064729</c:v>
                </c:pt>
                <c:pt idx="196" formatCode="_(&quot;$&quot;* #,##0.00_);_(&quot;$&quot;* \(#,##0.00\);_(&quot;$&quot;* &quot;-&quot;??_);_(@_)">
                  <c:v>45.466646044534798</c:v>
                </c:pt>
                <c:pt idx="197" formatCode="_(&quot;$&quot;* #,##0.00_);_(&quot;$&quot;* \(#,##0.00\);_(&quot;$&quot;* &quot;-&quot;??_);_(@_)">
                  <c:v>45.494679577526036</c:v>
                </c:pt>
                <c:pt idx="198" formatCode="_(&quot;$&quot;* #,##0.00_);_(&quot;$&quot;* \(#,##0.00\);_(&quot;$&quot;* &quot;-&quot;??_);_(@_)">
                  <c:v>46.208245278940282</c:v>
                </c:pt>
                <c:pt idx="199" formatCode="_(&quot;$&quot;* #,##0.00_);_(&quot;$&quot;* \(#,##0.00\);_(&quot;$&quot;* &quot;-&quot;??_);_(@_)">
                  <c:v>47.211056639709589</c:v>
                </c:pt>
                <c:pt idx="200" formatCode="_(&quot;$&quot;* #,##0.00_);_(&quot;$&quot;* \(#,##0.00\);_(&quot;$&quot;* &quot;-&quot;??_);_(@_)">
                  <c:v>51.575433374765311</c:v>
                </c:pt>
                <c:pt idx="201" formatCode="_(&quot;$&quot;* #,##0.00_);_(&quot;$&quot;* \(#,##0.00\);_(&quot;$&quot;* &quot;-&quot;??_);_(@_)">
                  <c:v>51.175227333977702</c:v>
                </c:pt>
                <c:pt idx="202" formatCode="_(&quot;$&quot;* #,##0.00_);_(&quot;$&quot;* \(#,##0.00\);_(&quot;$&quot;* &quot;-&quot;??_);_(@_)">
                  <c:v>52.240606913526051</c:v>
                </c:pt>
                <c:pt idx="203" formatCode="_(&quot;$&quot;* #,##0.00_);_(&quot;$&quot;* \(#,##0.00\);_(&quot;$&quot;* &quot;-&quot;??_);_(@_)">
                  <c:v>66.05379031995119</c:v>
                </c:pt>
                <c:pt idx="204" formatCode="_(&quot;$&quot;* #,##0.00_);_(&quot;$&quot;* \(#,##0.00\);_(&quot;$&quot;* &quot;-&quot;??_);_(@_)">
                  <c:v>51.250891398622151</c:v>
                </c:pt>
                <c:pt idx="205" formatCode="_(&quot;$&quot;* #,##0.00_);_(&quot;$&quot;* \(#,##0.00\);_(&quot;$&quot;* &quot;-&quot;??_);_(@_)">
                  <c:v>50.836902316863139</c:v>
                </c:pt>
                <c:pt idx="206" formatCode="_(&quot;$&quot;* #,##0.00_);_(&quot;$&quot;* \(#,##0.00\);_(&quot;$&quot;* &quot;-&quot;??_);_(@_)">
                  <c:v>50.715454042213253</c:v>
                </c:pt>
                <c:pt idx="207" formatCode="_(&quot;$&quot;* #,##0.00_);_(&quot;$&quot;* \(#,##0.00\);_(&quot;$&quot;* &quot;-&quot;??_);_(@_)">
                  <c:v>46.734155555476597</c:v>
                </c:pt>
                <c:pt idx="208" formatCode="_(&quot;$&quot;* #,##0.00_);_(&quot;$&quot;* \(#,##0.00\);_(&quot;$&quot;* &quot;-&quot;??_);_(@_)">
                  <c:v>45.990715604041931</c:v>
                </c:pt>
                <c:pt idx="209" formatCode="_(&quot;$&quot;* #,##0.00_);_(&quot;$&quot;* \(#,##0.00\);_(&quot;$&quot;* &quot;-&quot;??_);_(@_)">
                  <c:v>45.539647314667164</c:v>
                </c:pt>
                <c:pt idx="210" formatCode="_(&quot;$&quot;* #,##0.00_);_(&quot;$&quot;* \(#,##0.00\);_(&quot;$&quot;* &quot;-&quot;??_);_(@_)">
                  <c:v>44.882513433803425</c:v>
                </c:pt>
                <c:pt idx="211" formatCode="_(&quot;$&quot;* #,##0.00_);_(&quot;$&quot;* \(#,##0.00\);_(&quot;$&quot;* &quot;-&quot;??_);_(@_)">
                  <c:v>47.818131316973506</c:v>
                </c:pt>
                <c:pt idx="212" formatCode="_(&quot;$&quot;* #,##0.00_);_(&quot;$&quot;* \(#,##0.00\);_(&quot;$&quot;* &quot;-&quot;??_);_(@_)">
                  <c:v>46.386802491503047</c:v>
                </c:pt>
                <c:pt idx="213" formatCode="_(&quot;$&quot;* #,##0.00_);_(&quot;$&quot;* \(#,##0.00\);_(&quot;$&quot;* &quot;-&quot;??_);_(@_)">
                  <c:v>46.391831452830488</c:v>
                </c:pt>
                <c:pt idx="214" formatCode="_(&quot;$&quot;* #,##0.00_);_(&quot;$&quot;* \(#,##0.00\);_(&quot;$&quot;* &quot;-&quot;??_);_(@_)">
                  <c:v>47.647820088774942</c:v>
                </c:pt>
                <c:pt idx="215" formatCode="_(&quot;$&quot;* #,##0.00_);_(&quot;$&quot;* \(#,##0.00\);_(&quot;$&quot;* &quot;-&quot;??_);_(@_)">
                  <c:v>48.364700058745818</c:v>
                </c:pt>
                <c:pt idx="216" formatCode="_(&quot;$&quot;* #,##0.00_);_(&quot;$&quot;* \(#,##0.00\);_(&quot;$&quot;* &quot;-&quot;??_);_(@_)">
                  <c:v>66.41977862352482</c:v>
                </c:pt>
                <c:pt idx="217" formatCode="_(&quot;$&quot;* #,##0.00_);_(&quot;$&quot;* \(#,##0.00\);_(&quot;$&quot;* &quot;-&quot;??_);_(@_)">
                  <c:v>58.540181271527793</c:v>
                </c:pt>
                <c:pt idx="218" formatCode="_(&quot;$&quot;* #,##0.00_);_(&quot;$&quot;* \(#,##0.00\);_(&quot;$&quot;* &quot;-&quot;??_);_(@_)">
                  <c:v>50.12131421344769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3-4BCD-89C7-617C98083442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Límite de confianza inferior(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Hoja7!$D$2:$D$220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-175.93434901704094</c:v>
                </c:pt>
                <c:pt idx="158" formatCode="_(&quot;$&quot;* #,##0.00_);_(&quot;$&quot;* \(#,##0.00\);_(&quot;$&quot;* &quot;-&quot;??_);_(@_)">
                  <c:v>-299.36535273909357</c:v>
                </c:pt>
                <c:pt idx="159" formatCode="_(&quot;$&quot;* #,##0.00_);_(&quot;$&quot;* \(#,##0.00\);_(&quot;$&quot;* &quot;-&quot;??_);_(@_)">
                  <c:v>-374.49079908072827</c:v>
                </c:pt>
                <c:pt idx="160" formatCode="_(&quot;$&quot;* #,##0.00_);_(&quot;$&quot;* \(#,##0.00\);_(&quot;$&quot;* &quot;-&quot;??_);_(@_)">
                  <c:v>-437.97189042953886</c:v>
                </c:pt>
                <c:pt idx="161" formatCode="_(&quot;$&quot;* #,##0.00_);_(&quot;$&quot;* \(#,##0.00\);_(&quot;$&quot;* &quot;-&quot;??_);_(@_)">
                  <c:v>-491.51060102100018</c:v>
                </c:pt>
                <c:pt idx="162" formatCode="_(&quot;$&quot;* #,##0.00_);_(&quot;$&quot;* \(#,##0.00\);_(&quot;$&quot;* &quot;-&quot;??_);_(@_)">
                  <c:v>-543.82374981376563</c:v>
                </c:pt>
                <c:pt idx="163" formatCode="_(&quot;$&quot;* #,##0.00_);_(&quot;$&quot;* \(#,##0.00\);_(&quot;$&quot;* &quot;-&quot;??_);_(@_)">
                  <c:v>-588.63502927033244</c:v>
                </c:pt>
                <c:pt idx="164" formatCode="_(&quot;$&quot;* #,##0.00_);_(&quot;$&quot;* \(#,##0.00\);_(&quot;$&quot;* &quot;-&quot;??_);_(@_)">
                  <c:v>-630.94350415412771</c:v>
                </c:pt>
                <c:pt idx="165" formatCode="_(&quot;$&quot;* #,##0.00_);_(&quot;$&quot;* \(#,##0.00\);_(&quot;$&quot;* &quot;-&quot;??_);_(@_)">
                  <c:v>-671.82805980072021</c:v>
                </c:pt>
                <c:pt idx="166" formatCode="_(&quot;$&quot;* #,##0.00_);_(&quot;$&quot;* \(#,##0.00\);_(&quot;$&quot;* &quot;-&quot;??_);_(@_)">
                  <c:v>-710.56994448672356</c:v>
                </c:pt>
                <c:pt idx="167" formatCode="_(&quot;$&quot;* #,##0.00_);_(&quot;$&quot;* \(#,##0.00\);_(&quot;$&quot;* &quot;-&quot;??_);_(@_)">
                  <c:v>-746.78719536767596</c:v>
                </c:pt>
                <c:pt idx="168" formatCode="_(&quot;$&quot;* #,##0.00_);_(&quot;$&quot;* \(#,##0.00\);_(&quot;$&quot;* &quot;-&quot;??_);_(@_)">
                  <c:v>-781.12433753586436</c:v>
                </c:pt>
                <c:pt idx="169" formatCode="_(&quot;$&quot;* #,##0.00_);_(&quot;$&quot;* \(#,##0.00\);_(&quot;$&quot;* &quot;-&quot;??_);_(@_)">
                  <c:v>-810.70638002476574</c:v>
                </c:pt>
                <c:pt idx="170" formatCode="_(&quot;$&quot;* #,##0.00_);_(&quot;$&quot;* \(#,##0.00\);_(&quot;$&quot;* &quot;-&quot;??_);_(@_)">
                  <c:v>-843.81939549473168</c:v>
                </c:pt>
                <c:pt idx="171" formatCode="_(&quot;$&quot;* #,##0.00_);_(&quot;$&quot;* \(#,##0.00\);_(&quot;$&quot;* &quot;-&quot;??_);_(@_)">
                  <c:v>-874.36495818237859</c:v>
                </c:pt>
                <c:pt idx="172" formatCode="_(&quot;$&quot;* #,##0.00_);_(&quot;$&quot;* \(#,##0.00\);_(&quot;$&quot;* &quot;-&quot;??_);_(@_)">
                  <c:v>-891.17090134710588</c:v>
                </c:pt>
                <c:pt idx="173" formatCode="_(&quot;$&quot;* #,##0.00_);_(&quot;$&quot;* \(#,##0.00\);_(&quot;$&quot;* &quot;-&quot;??_);_(@_)">
                  <c:v>-935.69415863865618</c:v>
                </c:pt>
                <c:pt idx="174" formatCode="_(&quot;$&quot;* #,##0.00_);_(&quot;$&quot;* \(#,##0.00\);_(&quot;$&quot;* &quot;-&quot;??_);_(@_)">
                  <c:v>-965.00924210626897</c:v>
                </c:pt>
                <c:pt idx="175" formatCode="_(&quot;$&quot;* #,##0.00_);_(&quot;$&quot;* \(#,##0.00\);_(&quot;$&quot;* &quot;-&quot;??_);_(@_)">
                  <c:v>-993.28108668280561</c:v>
                </c:pt>
                <c:pt idx="176" formatCode="_(&quot;$&quot;* #,##0.00_);_(&quot;$&quot;* \(#,##0.00\);_(&quot;$&quot;* &quot;-&quot;??_);_(@_)">
                  <c:v>-1024.7217053850488</c:v>
                </c:pt>
                <c:pt idx="177" formatCode="_(&quot;$&quot;* #,##0.00_);_(&quot;$&quot;* \(#,##0.00\);_(&quot;$&quot;* &quot;-&quot;??_);_(@_)">
                  <c:v>-1052.2856176799924</c:v>
                </c:pt>
                <c:pt idx="178" formatCode="_(&quot;$&quot;* #,##0.00_);_(&quot;$&quot;* \(#,##0.00\);_(&quot;$&quot;* &quot;-&quot;??_);_(@_)">
                  <c:v>-1078.9643659657177</c:v>
                </c:pt>
                <c:pt idx="179" formatCode="_(&quot;$&quot;* #,##0.00_);_(&quot;$&quot;* \(#,##0.00\);_(&quot;$&quot;* &quot;-&quot;??_);_(@_)">
                  <c:v>-1105.2972439119196</c:v>
                </c:pt>
                <c:pt idx="180" formatCode="_(&quot;$&quot;* #,##0.00_);_(&quot;$&quot;* \(#,##0.00\);_(&quot;$&quot;* &quot;-&quot;??_);_(@_)">
                  <c:v>-1127.5218762124023</c:v>
                </c:pt>
                <c:pt idx="181" formatCode="_(&quot;$&quot;* #,##0.00_);_(&quot;$&quot;* \(#,##0.00\);_(&quot;$&quot;* &quot;-&quot;??_);_(@_)">
                  <c:v>-1153.630627839462</c:v>
                </c:pt>
                <c:pt idx="182" formatCode="_(&quot;$&quot;* #,##0.00_);_(&quot;$&quot;* \(#,##0.00\);_(&quot;$&quot;* &quot;-&quot;??_);_(@_)">
                  <c:v>-1177.8496099854597</c:v>
                </c:pt>
                <c:pt idx="183" formatCode="_(&quot;$&quot;* #,##0.00_);_(&quot;$&quot;* \(#,##0.00\);_(&quot;$&quot;* &quot;-&quot;??_);_(@_)">
                  <c:v>-1200.390820242719</c:v>
                </c:pt>
                <c:pt idx="184" formatCode="_(&quot;$&quot;* #,##0.00_);_(&quot;$&quot;* \(#,##0.00\);_(&quot;$&quot;* &quot;-&quot;??_);_(@_)">
                  <c:v>-1223.0684729185693</c:v>
                </c:pt>
                <c:pt idx="185" formatCode="_(&quot;$&quot;* #,##0.00_);_(&quot;$&quot;* \(#,##0.00\);_(&quot;$&quot;* &quot;-&quot;??_);_(@_)">
                  <c:v>-1228.0272580136909</c:v>
                </c:pt>
                <c:pt idx="186" formatCode="_(&quot;$&quot;* #,##0.00_);_(&quot;$&quot;* \(#,##0.00\);_(&quot;$&quot;* &quot;-&quot;??_);_(@_)">
                  <c:v>-1258.5601564202825</c:v>
                </c:pt>
                <c:pt idx="187" formatCode="_(&quot;$&quot;* #,##0.00_);_(&quot;$&quot;* \(#,##0.00\);_(&quot;$&quot;* &quot;-&quot;??_);_(@_)">
                  <c:v>-1289.2901968243541</c:v>
                </c:pt>
                <c:pt idx="188" formatCode="_(&quot;$&quot;* #,##0.00_);_(&quot;$&quot;* \(#,##0.00\);_(&quot;$&quot;* &quot;-&quot;??_);_(@_)">
                  <c:v>-1286.853080774451</c:v>
                </c:pt>
                <c:pt idx="189" formatCode="_(&quot;$&quot;* #,##0.00_);_(&quot;$&quot;* \(#,##0.00\);_(&quot;$&quot;* &quot;-&quot;??_);_(@_)">
                  <c:v>-1334.2965966580316</c:v>
                </c:pt>
                <c:pt idx="190" formatCode="_(&quot;$&quot;* #,##0.00_);_(&quot;$&quot;* \(#,##0.00\);_(&quot;$&quot;* &quot;-&quot;??_);_(@_)">
                  <c:v>-1355.7043234841101</c:v>
                </c:pt>
                <c:pt idx="191" formatCode="_(&quot;$&quot;* #,##0.00_);_(&quot;$&quot;* \(#,##0.00\);_(&quot;$&quot;* &quot;-&quot;??_);_(@_)">
                  <c:v>-1376.8629368959182</c:v>
                </c:pt>
                <c:pt idx="192" formatCode="_(&quot;$&quot;* #,##0.00_);_(&quot;$&quot;* \(#,##0.00\);_(&quot;$&quot;* &quot;-&quot;??_);_(@_)">
                  <c:v>-1395.2647389785232</c:v>
                </c:pt>
                <c:pt idx="193" formatCode="_(&quot;$&quot;* #,##0.00_);_(&quot;$&quot;* \(#,##0.00\);_(&quot;$&quot;* &quot;-&quot;??_);_(@_)">
                  <c:v>-1417.4722331285459</c:v>
                </c:pt>
                <c:pt idx="194" formatCode="_(&quot;$&quot;* #,##0.00_);_(&quot;$&quot;* \(#,##0.00\);_(&quot;$&quot;* &quot;-&quot;??_);_(@_)">
                  <c:v>-1435.9333395713006</c:v>
                </c:pt>
                <c:pt idx="195" formatCode="_(&quot;$&quot;* #,##0.00_);_(&quot;$&quot;* \(#,##0.00\);_(&quot;$&quot;* &quot;-&quot;??_);_(@_)">
                  <c:v>-1454.8191071813919</c:v>
                </c:pt>
                <c:pt idx="196" formatCode="_(&quot;$&quot;* #,##0.00_);_(&quot;$&quot;* \(#,##0.00\);_(&quot;$&quot;* &quot;-&quot;??_);_(@_)">
                  <c:v>-1474.6358776732029</c:v>
                </c:pt>
                <c:pt idx="197" formatCode="_(&quot;$&quot;* #,##0.00_);_(&quot;$&quot;* \(#,##0.00\);_(&quot;$&quot;* &quot;-&quot;??_);_(@_)">
                  <c:v>-1494.2501513485945</c:v>
                </c:pt>
                <c:pt idx="198" formatCode="_(&quot;$&quot;* #,##0.00_);_(&quot;$&quot;* \(#,##0.00\);_(&quot;$&quot;* &quot;-&quot;??_);_(@_)">
                  <c:v>-1512.9686100696526</c:v>
                </c:pt>
                <c:pt idx="199" formatCode="_(&quot;$&quot;* #,##0.00_);_(&quot;$&quot;* \(#,##0.00\);_(&quot;$&quot;* &quot;-&quot;??_);_(@_)">
                  <c:v>-1531.1953421850628</c:v>
                </c:pt>
                <c:pt idx="200" formatCode="_(&quot;$&quot;* #,##0.00_);_(&quot;$&quot;* \(#,##0.00\);_(&quot;$&quot;* &quot;-&quot;??_);_(@_)">
                  <c:v>-1545.8653751428387</c:v>
                </c:pt>
                <c:pt idx="201" formatCode="_(&quot;$&quot;* #,##0.00_);_(&quot;$&quot;* \(#,##0.00\);_(&quot;$&quot;* &quot;-&quot;??_);_(@_)">
                  <c:v>-1565.1117856741664</c:v>
                </c:pt>
                <c:pt idx="202" formatCode="_(&quot;$&quot;* #,##0.00_);_(&quot;$&quot;* \(#,##0.00\);_(&quot;$&quot;* &quot;-&quot;??_);_(@_)">
                  <c:v>-1582.7109478794948</c:v>
                </c:pt>
                <c:pt idx="203" formatCode="_(&quot;$&quot;* #,##0.00_);_(&quot;$&quot;* \(#,##0.00\);_(&quot;$&quot;* &quot;-&quot;??_);_(@_)">
                  <c:v>-1587.3868292930583</c:v>
                </c:pt>
                <c:pt idx="204" formatCode="_(&quot;$&quot;* #,##0.00_);_(&quot;$&quot;* \(#,##0.00\);_(&quot;$&quot;* &quot;-&quot;??_);_(@_)">
                  <c:v>-1620.5091715835292</c:v>
                </c:pt>
                <c:pt idx="205" formatCode="_(&quot;$&quot;* #,##0.00_);_(&quot;$&quot;* \(#,##0.00\);_(&quot;$&quot;* &quot;-&quot;??_);_(@_)">
                  <c:v>-1639.0785319201614</c:v>
                </c:pt>
                <c:pt idx="206" formatCode="_(&quot;$&quot;* #,##0.00_);_(&quot;$&quot;* \(#,##0.00\);_(&quot;$&quot;* &quot;-&quot;??_);_(@_)">
                  <c:v>-1657.196544341316</c:v>
                </c:pt>
                <c:pt idx="207" formatCode="_(&quot;$&quot;* #,##0.00_);_(&quot;$&quot;* \(#,##0.00\);_(&quot;$&quot;* &quot;-&quot;??_);_(@_)">
                  <c:v>-1679.0206004271645</c:v>
                </c:pt>
                <c:pt idx="208" formatCode="_(&quot;$&quot;* #,##0.00_);_(&quot;$&quot;* \(#,##0.00\);_(&quot;$&quot;* &quot;-&quot;??_);_(@_)">
                  <c:v>-1697.457745681882</c:v>
                </c:pt>
                <c:pt idx="209" formatCode="_(&quot;$&quot;* #,##0.00_);_(&quot;$&quot;* \(#,##0.00\);_(&quot;$&quot;* &quot;-&quot;??_);_(@_)">
                  <c:v>-1715.4579914906681</c:v>
                </c:pt>
                <c:pt idx="210" formatCode="_(&quot;$&quot;* #,##0.00_);_(&quot;$&quot;* \(#,##0.00\);_(&quot;$&quot;* &quot;-&quot;??_);_(@_)">
                  <c:v>-1733.5240850455</c:v>
                </c:pt>
                <c:pt idx="211" formatCode="_(&quot;$&quot;* #,##0.00_);_(&quot;$&quot;* \(#,##0.00\);_(&quot;$&quot;* &quot;-&quot;??_);_(@_)">
                  <c:v>-1747.8613182606598</c:v>
                </c:pt>
                <c:pt idx="212" formatCode="_(&quot;$&quot;* #,##0.00_);_(&quot;$&quot;* \(#,##0.00\);_(&quot;$&quot;* &quot;-&quot;??_);_(@_)">
                  <c:v>-1766.4333109794866</c:v>
                </c:pt>
                <c:pt idx="213" formatCode="_(&quot;$&quot;* #,##0.00_);_(&quot;$&quot;* \(#,##0.00\);_(&quot;$&quot;* &quot;-&quot;??_);_(@_)">
                  <c:v>-1783.4405039233477</c:v>
                </c:pt>
                <c:pt idx="214" formatCode="_(&quot;$&quot;* #,##0.00_);_(&quot;$&quot;* \(#,##0.00\);_(&quot;$&quot;* &quot;-&quot;??_);_(@_)">
                  <c:v>-1799.0718750870046</c:v>
                </c:pt>
                <c:pt idx="215" formatCode="_(&quot;$&quot;* #,##0.00_);_(&quot;$&quot;* \(#,##0.00\);_(&quot;$&quot;* &quot;-&quot;??_);_(@_)">
                  <c:v>-1815.1209173409488</c:v>
                </c:pt>
                <c:pt idx="216" formatCode="_(&quot;$&quot;* #,##0.00_);_(&quot;$&quot;* \(#,##0.00\);_(&quot;$&quot;* &quot;-&quot;??_);_(@_)">
                  <c:v>-1813.7136018230119</c:v>
                </c:pt>
                <c:pt idx="217" formatCode="_(&quot;$&quot;* #,##0.00_);_(&quot;$&quot;* \(#,##0.00\);_(&quot;$&quot;* &quot;-&quot;??_);_(@_)">
                  <c:v>-1838.1259438428572</c:v>
                </c:pt>
                <c:pt idx="218" formatCode="_(&quot;$&quot;* #,##0.00_);_(&quot;$&quot;* \(#,##0.00\);_(&quot;$&quot;* &quot;-&quot;??_);_(@_)">
                  <c:v>-1862.9655482895855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3-4BCD-89C7-617C98083442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Límite de confianza superior( Precio 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Hoja7!$A$2:$A$220</c:f>
              <c:numCache>
                <c:formatCode>m/d/yyyy</c:formatCode>
                <c:ptCount val="219"/>
                <c:pt idx="0">
                  <c:v>43106</c:v>
                </c:pt>
                <c:pt idx="1">
                  <c:v>43113</c:v>
                </c:pt>
                <c:pt idx="2">
                  <c:v>43120</c:v>
                </c:pt>
                <c:pt idx="3">
                  <c:v>43127</c:v>
                </c:pt>
                <c:pt idx="4">
                  <c:v>43134</c:v>
                </c:pt>
                <c:pt idx="5">
                  <c:v>43141</c:v>
                </c:pt>
                <c:pt idx="6">
                  <c:v>43148</c:v>
                </c:pt>
                <c:pt idx="7">
                  <c:v>43155</c:v>
                </c:pt>
                <c:pt idx="8">
                  <c:v>43162</c:v>
                </c:pt>
                <c:pt idx="9">
                  <c:v>43169</c:v>
                </c:pt>
                <c:pt idx="10">
                  <c:v>43176</c:v>
                </c:pt>
                <c:pt idx="11">
                  <c:v>43183</c:v>
                </c:pt>
                <c:pt idx="12">
                  <c:v>43190</c:v>
                </c:pt>
                <c:pt idx="13">
                  <c:v>43197</c:v>
                </c:pt>
                <c:pt idx="14">
                  <c:v>43204</c:v>
                </c:pt>
                <c:pt idx="15">
                  <c:v>43211</c:v>
                </c:pt>
                <c:pt idx="16">
                  <c:v>43218</c:v>
                </c:pt>
                <c:pt idx="17">
                  <c:v>43225</c:v>
                </c:pt>
                <c:pt idx="18">
                  <c:v>43232</c:v>
                </c:pt>
                <c:pt idx="19">
                  <c:v>43239</c:v>
                </c:pt>
                <c:pt idx="20">
                  <c:v>43246</c:v>
                </c:pt>
                <c:pt idx="21">
                  <c:v>43253</c:v>
                </c:pt>
                <c:pt idx="22">
                  <c:v>43260</c:v>
                </c:pt>
                <c:pt idx="23">
                  <c:v>43267</c:v>
                </c:pt>
                <c:pt idx="24">
                  <c:v>43274</c:v>
                </c:pt>
                <c:pt idx="25">
                  <c:v>43281</c:v>
                </c:pt>
                <c:pt idx="26">
                  <c:v>43288</c:v>
                </c:pt>
                <c:pt idx="27">
                  <c:v>43295</c:v>
                </c:pt>
                <c:pt idx="28">
                  <c:v>43302</c:v>
                </c:pt>
                <c:pt idx="29">
                  <c:v>43309</c:v>
                </c:pt>
                <c:pt idx="30">
                  <c:v>43316</c:v>
                </c:pt>
                <c:pt idx="31">
                  <c:v>43323</c:v>
                </c:pt>
                <c:pt idx="32">
                  <c:v>43330</c:v>
                </c:pt>
                <c:pt idx="33">
                  <c:v>43337</c:v>
                </c:pt>
                <c:pt idx="34">
                  <c:v>43344</c:v>
                </c:pt>
                <c:pt idx="35">
                  <c:v>43351</c:v>
                </c:pt>
                <c:pt idx="36">
                  <c:v>43358</c:v>
                </c:pt>
                <c:pt idx="37">
                  <c:v>43365</c:v>
                </c:pt>
                <c:pt idx="38">
                  <c:v>43372</c:v>
                </c:pt>
                <c:pt idx="39">
                  <c:v>43379</c:v>
                </c:pt>
                <c:pt idx="40">
                  <c:v>43386</c:v>
                </c:pt>
                <c:pt idx="41">
                  <c:v>43393</c:v>
                </c:pt>
                <c:pt idx="42">
                  <c:v>43400</c:v>
                </c:pt>
                <c:pt idx="43">
                  <c:v>43407</c:v>
                </c:pt>
                <c:pt idx="44">
                  <c:v>43414</c:v>
                </c:pt>
                <c:pt idx="45">
                  <c:v>43421</c:v>
                </c:pt>
                <c:pt idx="46">
                  <c:v>43428</c:v>
                </c:pt>
                <c:pt idx="47">
                  <c:v>43435</c:v>
                </c:pt>
                <c:pt idx="48">
                  <c:v>43442</c:v>
                </c:pt>
                <c:pt idx="49">
                  <c:v>43449</c:v>
                </c:pt>
                <c:pt idx="50">
                  <c:v>43456</c:v>
                </c:pt>
                <c:pt idx="51">
                  <c:v>43463</c:v>
                </c:pt>
                <c:pt idx="52">
                  <c:v>43470</c:v>
                </c:pt>
                <c:pt idx="53">
                  <c:v>43477</c:v>
                </c:pt>
                <c:pt idx="54">
                  <c:v>43484</c:v>
                </c:pt>
                <c:pt idx="55">
                  <c:v>43491</c:v>
                </c:pt>
                <c:pt idx="56">
                  <c:v>43498</c:v>
                </c:pt>
                <c:pt idx="57">
                  <c:v>43505</c:v>
                </c:pt>
                <c:pt idx="58">
                  <c:v>43512</c:v>
                </c:pt>
                <c:pt idx="59">
                  <c:v>43519</c:v>
                </c:pt>
                <c:pt idx="60">
                  <c:v>43526</c:v>
                </c:pt>
                <c:pt idx="61">
                  <c:v>43533</c:v>
                </c:pt>
                <c:pt idx="62">
                  <c:v>43540</c:v>
                </c:pt>
                <c:pt idx="63">
                  <c:v>43547</c:v>
                </c:pt>
                <c:pt idx="64">
                  <c:v>43554</c:v>
                </c:pt>
                <c:pt idx="65">
                  <c:v>43561</c:v>
                </c:pt>
                <c:pt idx="66">
                  <c:v>43568</c:v>
                </c:pt>
                <c:pt idx="67">
                  <c:v>43575</c:v>
                </c:pt>
                <c:pt idx="68">
                  <c:v>43582</c:v>
                </c:pt>
                <c:pt idx="69">
                  <c:v>43589</c:v>
                </c:pt>
                <c:pt idx="70">
                  <c:v>43596</c:v>
                </c:pt>
                <c:pt idx="71">
                  <c:v>43603</c:v>
                </c:pt>
                <c:pt idx="72">
                  <c:v>43610</c:v>
                </c:pt>
                <c:pt idx="73">
                  <c:v>43617</c:v>
                </c:pt>
                <c:pt idx="74">
                  <c:v>43624</c:v>
                </c:pt>
                <c:pt idx="75">
                  <c:v>43631</c:v>
                </c:pt>
                <c:pt idx="76">
                  <c:v>43638</c:v>
                </c:pt>
                <c:pt idx="77">
                  <c:v>43645</c:v>
                </c:pt>
                <c:pt idx="78">
                  <c:v>43652</c:v>
                </c:pt>
                <c:pt idx="79">
                  <c:v>43659</c:v>
                </c:pt>
                <c:pt idx="80">
                  <c:v>43666</c:v>
                </c:pt>
                <c:pt idx="81">
                  <c:v>43673</c:v>
                </c:pt>
                <c:pt idx="82">
                  <c:v>43680</c:v>
                </c:pt>
                <c:pt idx="83">
                  <c:v>43687</c:v>
                </c:pt>
                <c:pt idx="84">
                  <c:v>43694</c:v>
                </c:pt>
                <c:pt idx="85">
                  <c:v>43701</c:v>
                </c:pt>
                <c:pt idx="86">
                  <c:v>43708</c:v>
                </c:pt>
                <c:pt idx="87">
                  <c:v>43715</c:v>
                </c:pt>
                <c:pt idx="88">
                  <c:v>43722</c:v>
                </c:pt>
                <c:pt idx="89">
                  <c:v>43729</c:v>
                </c:pt>
                <c:pt idx="90">
                  <c:v>43736</c:v>
                </c:pt>
                <c:pt idx="91">
                  <c:v>43743</c:v>
                </c:pt>
                <c:pt idx="92">
                  <c:v>43750</c:v>
                </c:pt>
                <c:pt idx="93">
                  <c:v>43757</c:v>
                </c:pt>
                <c:pt idx="94">
                  <c:v>43764</c:v>
                </c:pt>
                <c:pt idx="95">
                  <c:v>43771</c:v>
                </c:pt>
                <c:pt idx="96">
                  <c:v>43778</c:v>
                </c:pt>
                <c:pt idx="97">
                  <c:v>43785</c:v>
                </c:pt>
                <c:pt idx="98">
                  <c:v>43792</c:v>
                </c:pt>
                <c:pt idx="99">
                  <c:v>43799</c:v>
                </c:pt>
                <c:pt idx="100">
                  <c:v>43806</c:v>
                </c:pt>
                <c:pt idx="101">
                  <c:v>43813</c:v>
                </c:pt>
                <c:pt idx="102">
                  <c:v>43820</c:v>
                </c:pt>
                <c:pt idx="103">
                  <c:v>43827</c:v>
                </c:pt>
                <c:pt idx="104">
                  <c:v>43834</c:v>
                </c:pt>
                <c:pt idx="105">
                  <c:v>43841</c:v>
                </c:pt>
                <c:pt idx="106">
                  <c:v>43848</c:v>
                </c:pt>
                <c:pt idx="107">
                  <c:v>43855</c:v>
                </c:pt>
                <c:pt idx="108">
                  <c:v>43862</c:v>
                </c:pt>
                <c:pt idx="109">
                  <c:v>43869</c:v>
                </c:pt>
                <c:pt idx="110">
                  <c:v>43876</c:v>
                </c:pt>
                <c:pt idx="111">
                  <c:v>43883</c:v>
                </c:pt>
                <c:pt idx="112">
                  <c:v>43890</c:v>
                </c:pt>
                <c:pt idx="113">
                  <c:v>43897</c:v>
                </c:pt>
                <c:pt idx="114">
                  <c:v>43904</c:v>
                </c:pt>
                <c:pt idx="115">
                  <c:v>43911</c:v>
                </c:pt>
                <c:pt idx="116">
                  <c:v>43918</c:v>
                </c:pt>
                <c:pt idx="117">
                  <c:v>43925</c:v>
                </c:pt>
                <c:pt idx="118">
                  <c:v>43932</c:v>
                </c:pt>
                <c:pt idx="119">
                  <c:v>43939</c:v>
                </c:pt>
                <c:pt idx="120">
                  <c:v>43946</c:v>
                </c:pt>
                <c:pt idx="121">
                  <c:v>43953</c:v>
                </c:pt>
                <c:pt idx="122">
                  <c:v>43960</c:v>
                </c:pt>
                <c:pt idx="123">
                  <c:v>43967</c:v>
                </c:pt>
                <c:pt idx="124">
                  <c:v>43974</c:v>
                </c:pt>
                <c:pt idx="125">
                  <c:v>43981</c:v>
                </c:pt>
                <c:pt idx="126">
                  <c:v>43988</c:v>
                </c:pt>
                <c:pt idx="127">
                  <c:v>43995</c:v>
                </c:pt>
                <c:pt idx="128">
                  <c:v>44002</c:v>
                </c:pt>
                <c:pt idx="129">
                  <c:v>44009</c:v>
                </c:pt>
                <c:pt idx="130">
                  <c:v>44016</c:v>
                </c:pt>
                <c:pt idx="131">
                  <c:v>44023</c:v>
                </c:pt>
                <c:pt idx="132">
                  <c:v>44030</c:v>
                </c:pt>
                <c:pt idx="133">
                  <c:v>44037</c:v>
                </c:pt>
                <c:pt idx="134">
                  <c:v>44044</c:v>
                </c:pt>
                <c:pt idx="135">
                  <c:v>44051</c:v>
                </c:pt>
                <c:pt idx="136">
                  <c:v>44058</c:v>
                </c:pt>
                <c:pt idx="137">
                  <c:v>44065</c:v>
                </c:pt>
                <c:pt idx="138">
                  <c:v>44072</c:v>
                </c:pt>
                <c:pt idx="139">
                  <c:v>44079</c:v>
                </c:pt>
                <c:pt idx="140">
                  <c:v>44086</c:v>
                </c:pt>
                <c:pt idx="141">
                  <c:v>44093</c:v>
                </c:pt>
                <c:pt idx="142">
                  <c:v>44100</c:v>
                </c:pt>
                <c:pt idx="143">
                  <c:v>44107</c:v>
                </c:pt>
                <c:pt idx="144">
                  <c:v>44114</c:v>
                </c:pt>
                <c:pt idx="145">
                  <c:v>44121</c:v>
                </c:pt>
                <c:pt idx="146">
                  <c:v>44128</c:v>
                </c:pt>
                <c:pt idx="147">
                  <c:v>44135</c:v>
                </c:pt>
                <c:pt idx="148">
                  <c:v>44142</c:v>
                </c:pt>
                <c:pt idx="149">
                  <c:v>44149</c:v>
                </c:pt>
                <c:pt idx="150">
                  <c:v>44156</c:v>
                </c:pt>
                <c:pt idx="151">
                  <c:v>44163</c:v>
                </c:pt>
                <c:pt idx="152">
                  <c:v>44170</c:v>
                </c:pt>
                <c:pt idx="153">
                  <c:v>44177</c:v>
                </c:pt>
                <c:pt idx="154">
                  <c:v>44184</c:v>
                </c:pt>
                <c:pt idx="155">
                  <c:v>44191</c:v>
                </c:pt>
                <c:pt idx="156">
                  <c:v>44198</c:v>
                </c:pt>
                <c:pt idx="157">
                  <c:v>44205</c:v>
                </c:pt>
                <c:pt idx="158">
                  <c:v>44212</c:v>
                </c:pt>
                <c:pt idx="159">
                  <c:v>44219</c:v>
                </c:pt>
                <c:pt idx="160">
                  <c:v>44226</c:v>
                </c:pt>
                <c:pt idx="161">
                  <c:v>44233</c:v>
                </c:pt>
                <c:pt idx="162">
                  <c:v>44240</c:v>
                </c:pt>
                <c:pt idx="163">
                  <c:v>44247</c:v>
                </c:pt>
                <c:pt idx="164">
                  <c:v>44254</c:v>
                </c:pt>
                <c:pt idx="165">
                  <c:v>44261</c:v>
                </c:pt>
                <c:pt idx="166">
                  <c:v>44268</c:v>
                </c:pt>
                <c:pt idx="167">
                  <c:v>44275</c:v>
                </c:pt>
                <c:pt idx="168">
                  <c:v>44282</c:v>
                </c:pt>
                <c:pt idx="169">
                  <c:v>44289</c:v>
                </c:pt>
                <c:pt idx="170">
                  <c:v>44296</c:v>
                </c:pt>
                <c:pt idx="171">
                  <c:v>44303</c:v>
                </c:pt>
                <c:pt idx="172">
                  <c:v>44310</c:v>
                </c:pt>
                <c:pt idx="173">
                  <c:v>44317</c:v>
                </c:pt>
                <c:pt idx="174">
                  <c:v>44324</c:v>
                </c:pt>
                <c:pt idx="175">
                  <c:v>44331</c:v>
                </c:pt>
                <c:pt idx="176">
                  <c:v>44338</c:v>
                </c:pt>
                <c:pt idx="177">
                  <c:v>44345</c:v>
                </c:pt>
                <c:pt idx="178">
                  <c:v>44352</c:v>
                </c:pt>
                <c:pt idx="179">
                  <c:v>44359</c:v>
                </c:pt>
                <c:pt idx="180">
                  <c:v>44366</c:v>
                </c:pt>
                <c:pt idx="181">
                  <c:v>44373</c:v>
                </c:pt>
                <c:pt idx="182">
                  <c:v>44380</c:v>
                </c:pt>
                <c:pt idx="183">
                  <c:v>44387</c:v>
                </c:pt>
                <c:pt idx="184">
                  <c:v>44394</c:v>
                </c:pt>
                <c:pt idx="185">
                  <c:v>44401</c:v>
                </c:pt>
                <c:pt idx="186">
                  <c:v>44408</c:v>
                </c:pt>
                <c:pt idx="187">
                  <c:v>44415</c:v>
                </c:pt>
                <c:pt idx="188">
                  <c:v>44422</c:v>
                </c:pt>
                <c:pt idx="189">
                  <c:v>44429</c:v>
                </c:pt>
                <c:pt idx="190">
                  <c:v>44436</c:v>
                </c:pt>
                <c:pt idx="191">
                  <c:v>44443</c:v>
                </c:pt>
                <c:pt idx="192">
                  <c:v>44450</c:v>
                </c:pt>
                <c:pt idx="193">
                  <c:v>44457</c:v>
                </c:pt>
                <c:pt idx="194">
                  <c:v>44464</c:v>
                </c:pt>
                <c:pt idx="195">
                  <c:v>44471</c:v>
                </c:pt>
                <c:pt idx="196">
                  <c:v>44478</c:v>
                </c:pt>
                <c:pt idx="197">
                  <c:v>44485</c:v>
                </c:pt>
                <c:pt idx="198">
                  <c:v>44492</c:v>
                </c:pt>
                <c:pt idx="199">
                  <c:v>44499</c:v>
                </c:pt>
                <c:pt idx="200">
                  <c:v>44506</c:v>
                </c:pt>
                <c:pt idx="201">
                  <c:v>44513</c:v>
                </c:pt>
                <c:pt idx="202">
                  <c:v>44520</c:v>
                </c:pt>
                <c:pt idx="203">
                  <c:v>44527</c:v>
                </c:pt>
                <c:pt idx="204">
                  <c:v>44534</c:v>
                </c:pt>
                <c:pt idx="205">
                  <c:v>44541</c:v>
                </c:pt>
                <c:pt idx="206">
                  <c:v>44548</c:v>
                </c:pt>
                <c:pt idx="207">
                  <c:v>44555</c:v>
                </c:pt>
                <c:pt idx="208">
                  <c:v>44562</c:v>
                </c:pt>
                <c:pt idx="209">
                  <c:v>44569</c:v>
                </c:pt>
                <c:pt idx="210">
                  <c:v>44576</c:v>
                </c:pt>
                <c:pt idx="211">
                  <c:v>44583</c:v>
                </c:pt>
                <c:pt idx="212">
                  <c:v>44590</c:v>
                </c:pt>
                <c:pt idx="213">
                  <c:v>44597</c:v>
                </c:pt>
                <c:pt idx="214">
                  <c:v>44604</c:v>
                </c:pt>
                <c:pt idx="215">
                  <c:v>44611</c:v>
                </c:pt>
                <c:pt idx="216">
                  <c:v>44618</c:v>
                </c:pt>
                <c:pt idx="217">
                  <c:v>44625</c:v>
                </c:pt>
                <c:pt idx="218">
                  <c:v>44632</c:v>
                </c:pt>
              </c:numCache>
            </c:numRef>
          </c:cat>
          <c:val>
            <c:numRef>
              <c:f>Hoja7!$E$2:$E$220</c:f>
              <c:numCache>
                <c:formatCode>General</c:formatCode>
                <c:ptCount val="219"/>
                <c:pt idx="156" formatCode="_(&quot;$&quot;* #,##0.00_);_(&quot;$&quot;* \(#,##0.00\);_(&quot;$&quot;* &quot;-&quot;??_);_(@_)">
                  <c:v>35.783209647495362</c:v>
                </c:pt>
                <c:pt idx="157" formatCode="_(&quot;$&quot;* #,##0.00_);_(&quot;$&quot;* \(#,##0.00\);_(&quot;$&quot;* &quot;-&quot;??_);_(@_)">
                  <c:v>296.43180558109759</c:v>
                </c:pt>
                <c:pt idx="158" formatCode="_(&quot;$&quot;* #,##0.00_);_(&quot;$&quot;* \(#,##0.00\);_(&quot;$&quot;* &quot;-&quot;??_);_(@_)">
                  <c:v>368.32733973359592</c:v>
                </c:pt>
                <c:pt idx="159" formatCode="_(&quot;$&quot;* #,##0.00_);_(&quot;$&quot;* \(#,##0.00\);_(&quot;$&quot;* &quot;-&quot;??_);_(@_)">
                  <c:v>443.39875066988566</c:v>
                </c:pt>
                <c:pt idx="160" formatCode="_(&quot;$&quot;* #,##0.00_);_(&quot;$&quot;* \(#,##0.00\);_(&quot;$&quot;* &quot;-&quot;??_);_(@_)">
                  <c:v>506.7606549497861</c:v>
                </c:pt>
                <c:pt idx="161" formatCode="_(&quot;$&quot;* #,##0.00_);_(&quot;$&quot;* \(#,##0.00\);_(&quot;$&quot;* &quot;-&quot;??_);_(@_)">
                  <c:v>565.15527708991249</c:v>
                </c:pt>
                <c:pt idx="162" formatCode="_(&quot;$&quot;* #,##0.00_);_(&quot;$&quot;* \(#,##0.00\);_(&quot;$&quot;* &quot;-&quot;??_);_(@_)">
                  <c:v>614.19755778202045</c:v>
                </c:pt>
                <c:pt idx="163" formatCode="_(&quot;$&quot;* #,##0.00_);_(&quot;$&quot;* \(#,##0.00\);_(&quot;$&quot;* &quot;-&quot;??_);_(@_)">
                  <c:v>662.73691431970531</c:v>
                </c:pt>
                <c:pt idx="164" formatCode="_(&quot;$&quot;* #,##0.00_);_(&quot;$&quot;* \(#,##0.00\);_(&quot;$&quot;* &quot;-&quot;??_);_(@_)">
                  <c:v>707.45045925830493</c:v>
                </c:pt>
                <c:pt idx="165" formatCode="_(&quot;$&quot;* #,##0.00_);_(&quot;$&quot;* \(#,##0.00\);_(&quot;$&quot;* &quot;-&quot;??_);_(@_)">
                  <c:v>748.42324732383759</c:v>
                </c:pt>
                <c:pt idx="166" formatCode="_(&quot;$&quot;* #,##0.00_);_(&quot;$&quot;* \(#,##0.00\);_(&quot;$&quot;* &quot;-&quot;??_);_(@_)">
                  <c:v>787.22119907582339</c:v>
                </c:pt>
                <c:pt idx="167" formatCode="_(&quot;$&quot;* #,##0.00_);_(&quot;$&quot;* \(#,##0.00\);_(&quot;$&quot;* &quot;-&quot;??_);_(@_)">
                  <c:v>824.86558135960411</c:v>
                </c:pt>
                <c:pt idx="168" formatCode="_(&quot;$&quot;* #,##0.00_);_(&quot;$&quot;* \(#,##0.00\);_(&quot;$&quot;* &quot;-&quot;??_);_(@_)">
                  <c:v>861.20834624933116</c:v>
                </c:pt>
                <c:pt idx="169" formatCode="_(&quot;$&quot;* #,##0.00_);_(&quot;$&quot;* \(#,##0.00\);_(&quot;$&quot;* &quot;-&quot;??_);_(@_)">
                  <c:v>899.51914220834408</c:v>
                </c:pt>
                <c:pt idx="170" formatCode="_(&quot;$&quot;* #,##0.00_);_(&quot;$&quot;* \(#,##0.00\);_(&quot;$&quot;* &quot;-&quot;??_);_(@_)">
                  <c:v>931.83174559673466</c:v>
                </c:pt>
                <c:pt idx="171" formatCode="_(&quot;$&quot;* #,##0.00_);_(&quot;$&quot;* \(#,##0.00\);_(&quot;$&quot;* &quot;-&quot;??_);_(@_)">
                  <c:v>964.50806744347824</c:v>
                </c:pt>
                <c:pt idx="172" formatCode="_(&quot;$&quot;* #,##0.00_);_(&quot;$&quot;* \(#,##0.00\);_(&quot;$&quot;* &quot;-&quot;??_);_(@_)">
                  <c:v>1008.9403774210559</c:v>
                </c:pt>
                <c:pt idx="173" formatCode="_(&quot;$&quot;* #,##0.00_);_(&quot;$&quot;* \(#,##0.00\);_(&quot;$&quot;* &quot;-&quot;??_);_(@_)">
                  <c:v>1023.8578368699481</c:v>
                </c:pt>
                <c:pt idx="174" formatCode="_(&quot;$&quot;* #,##0.00_);_(&quot;$&quot;* \(#,##0.00\);_(&quot;$&quot;* &quot;-&quot;??_);_(@_)">
                  <c:v>1052.3449421740429</c:v>
                </c:pt>
                <c:pt idx="175" formatCode="_(&quot;$&quot;* #,##0.00_);_(&quot;$&quot;* \(#,##0.00\);_(&quot;$&quot;* &quot;-&quot;??_);_(@_)">
                  <c:v>1080.3738902012799</c:v>
                </c:pt>
                <c:pt idx="176" formatCode="_(&quot;$&quot;* #,##0.00_);_(&quot;$&quot;* \(#,##0.00\);_(&quot;$&quot;* &quot;-&quot;??_);_(@_)">
                  <c:v>1103.8519119300497</c:v>
                </c:pt>
                <c:pt idx="177" formatCode="_(&quot;$&quot;* #,##0.00_);_(&quot;$&quot;* \(#,##0.00\);_(&quot;$&quot;* &quot;-&quot;??_);_(@_)">
                  <c:v>1129.9289443221237</c:v>
                </c:pt>
                <c:pt idx="178" formatCode="_(&quot;$&quot;* #,##0.00_);_(&quot;$&quot;* \(#,##0.00\);_(&quot;$&quot;* &quot;-&quot;??_);_(@_)">
                  <c:v>1155.7055560290996</c:v>
                </c:pt>
                <c:pt idx="179" formatCode="_(&quot;$&quot;* #,##0.00_);_(&quot;$&quot;* \(#,##0.00\);_(&quot;$&quot;* &quot;-&quot;??_);_(@_)">
                  <c:v>1180.7241662135741</c:v>
                </c:pt>
                <c:pt idx="180" formatCode="_(&quot;$&quot;* #,##0.00_);_(&quot;$&quot;* \(#,##0.00\);_(&quot;$&quot;* &quot;-&quot;??_);_(@_)">
                  <c:v>1208.8200342803971</c:v>
                </c:pt>
                <c:pt idx="181" formatCode="_(&quot;$&quot;* #,##0.00_);_(&quot;$&quot;* \(#,##0.00\);_(&quot;$&quot;* &quot;-&quot;??_);_(@_)">
                  <c:v>1232.0661282565159</c:v>
                </c:pt>
                <c:pt idx="182" formatCode="_(&quot;$&quot;* #,##0.00_);_(&quot;$&quot;* \(#,##0.00\);_(&quot;$&quot;* &quot;-&quot;??_);_(@_)">
                  <c:v>1256.2951683251681</c:v>
                </c:pt>
                <c:pt idx="183" formatCode="_(&quot;$&quot;* #,##0.00_);_(&quot;$&quot;* \(#,##0.00\);_(&quot;$&quot;* &quot;-&quot;??_);_(@_)">
                  <c:v>1281.3483558543164</c:v>
                </c:pt>
                <c:pt idx="184" formatCode="_(&quot;$&quot;* #,##0.00_);_(&quot;$&quot;* \(#,##0.00\);_(&quot;$&quot;* &quot;-&quot;??_);_(@_)">
                  <c:v>1305.4597684701087</c:v>
                </c:pt>
                <c:pt idx="185" formatCode="_(&quot;$&quot;* #,##0.00_);_(&quot;$&quot;* \(#,##0.00\);_(&quot;$&quot;* &quot;-&quot;??_);_(@_)">
                  <c:v>1346.5287106947883</c:v>
                </c:pt>
                <c:pt idx="186" formatCode="_(&quot;$&quot;* #,##0.00_);_(&quot;$&quot;* \(#,##0.00\);_(&quot;$&quot;* &quot;-&quot;??_);_(@_)">
                  <c:v>1361.3024143973857</c:v>
                </c:pt>
                <c:pt idx="187" formatCode="_(&quot;$&quot;* #,##0.00_);_(&quot;$&quot;* \(#,##0.00\);_(&quot;$&quot;* &quot;-&quot;??_);_(@_)">
                  <c:v>1375.1947206852969</c:v>
                </c:pt>
                <c:pt idx="188" formatCode="_(&quot;$&quot;* #,##0.00_);_(&quot;$&quot;* \(#,##0.00\);_(&quot;$&quot;* &quot;-&quot;??_);_(@_)">
                  <c:v>1421.6886419044599</c:v>
                </c:pt>
                <c:pt idx="189" formatCode="_(&quot;$&quot;* #,##0.00_);_(&quot;$&quot;* \(#,##0.00\);_(&quot;$&quot;* &quot;-&quot;??_);_(@_)">
                  <c:v>1417.5966882184864</c:v>
                </c:pt>
                <c:pt idx="190" formatCode="_(&quot;$&quot;* #,##0.00_);_(&quot;$&quot;* \(#,##0.00\);_(&quot;$&quot;* &quot;-&quot;??_);_(@_)">
                  <c:v>1438.9503796392198</c:v>
                </c:pt>
                <c:pt idx="191" formatCode="_(&quot;$&quot;* #,##0.00_);_(&quot;$&quot;* \(#,##0.00\);_(&quot;$&quot;* &quot;-&quot;??_);_(@_)">
                  <c:v>1459.989805982118</c:v>
                </c:pt>
                <c:pt idx="192" formatCode="_(&quot;$&quot;* #,##0.00_);_(&quot;$&quot;* \(#,##0.00\);_(&quot;$&quot;* &quot;-&quot;??_);_(@_)">
                  <c:v>1483.2475196133876</c:v>
                </c:pt>
                <c:pt idx="193" formatCode="_(&quot;$&quot;* #,##0.00_);_(&quot;$&quot;* \(#,##0.00\);_(&quot;$&quot;* &quot;-&quot;??_);_(@_)">
                  <c:v>1502.1841456627533</c:v>
                </c:pt>
                <c:pt idx="194" formatCode="_(&quot;$&quot;* #,##0.00_);_(&quot;$&quot;* \(#,##0.00\);_(&quot;$&quot;* &quot;-&quot;??_);_(@_)">
                  <c:v>1524.3733291866261</c:v>
                </c:pt>
                <c:pt idx="195" formatCode="_(&quot;$&quot;* #,##0.00_);_(&quot;$&quot;* \(#,##0.00\);_(&quot;$&quot;* &quot;-&quot;??_);_(@_)">
                  <c:v>1545.6641668515215</c:v>
                </c:pt>
                <c:pt idx="196" formatCode="_(&quot;$&quot;* #,##0.00_);_(&quot;$&quot;* \(#,##0.00\);_(&quot;$&quot;* &quot;-&quot;??_);_(@_)">
                  <c:v>1565.5691697622726</c:v>
                </c:pt>
                <c:pt idx="197" formatCode="_(&quot;$&quot;* #,##0.00_);_(&quot;$&quot;* \(#,##0.00\);_(&quot;$&quot;* &quot;-&quot;??_);_(@_)">
                  <c:v>1585.2395105036467</c:v>
                </c:pt>
                <c:pt idx="198" formatCode="_(&quot;$&quot;* #,##0.00_);_(&quot;$&quot;* \(#,##0.00\);_(&quot;$&quot;* &quot;-&quot;??_);_(@_)">
                  <c:v>1605.3851006275331</c:v>
                </c:pt>
                <c:pt idx="199" formatCode="_(&quot;$&quot;* #,##0.00_);_(&quot;$&quot;* \(#,##0.00\);_(&quot;$&quot;* &quot;-&quot;??_);_(@_)">
                  <c:v>1625.617455464482</c:v>
                </c:pt>
                <c:pt idx="200" formatCode="_(&quot;$&quot;* #,##0.00_);_(&quot;$&quot;* \(#,##0.00\);_(&quot;$&quot;* &quot;-&quot;??_);_(@_)">
                  <c:v>1649.0162418923692</c:v>
                </c:pt>
                <c:pt idx="201" formatCode="_(&quot;$&quot;* #,##0.00_);_(&quot;$&quot;* \(#,##0.00\);_(&quot;$&quot;* &quot;-&quot;??_);_(@_)">
                  <c:v>1667.462240342122</c:v>
                </c:pt>
                <c:pt idx="202" formatCode="_(&quot;$&quot;* #,##0.00_);_(&quot;$&quot;* \(#,##0.00\);_(&quot;$&quot;* &quot;-&quot;??_);_(@_)">
                  <c:v>1687.192161706547</c:v>
                </c:pt>
                <c:pt idx="203" formatCode="_(&quot;$&quot;* #,##0.00_);_(&quot;$&quot;* \(#,##0.00\);_(&quot;$&quot;* &quot;-&quot;??_);_(@_)">
                  <c:v>1719.4944099329605</c:v>
                </c:pt>
                <c:pt idx="204" formatCode="_(&quot;$&quot;* #,##0.00_);_(&quot;$&quot;* \(#,##0.00\);_(&quot;$&quot;* &quot;-&quot;??_);_(@_)">
                  <c:v>1723.0109543807735</c:v>
                </c:pt>
                <c:pt idx="205" formatCode="_(&quot;$&quot;* #,##0.00_);_(&quot;$&quot;* \(#,##0.00\);_(&quot;$&quot;* &quot;-&quot;??_);_(@_)">
                  <c:v>1740.7523365538877</c:v>
                </c:pt>
                <c:pt idx="206" formatCode="_(&quot;$&quot;* #,##0.00_);_(&quot;$&quot;* \(#,##0.00\);_(&quot;$&quot;* &quot;-&quot;??_);_(@_)">
                  <c:v>1758.6274524257424</c:v>
                </c:pt>
                <c:pt idx="207" formatCode="_(&quot;$&quot;* #,##0.00_);_(&quot;$&quot;* \(#,##0.00\);_(&quot;$&quot;* &quot;-&quot;??_);_(@_)">
                  <c:v>1772.4889115381175</c:v>
                </c:pt>
                <c:pt idx="208" formatCode="_(&quot;$&quot;* #,##0.00_);_(&quot;$&quot;* \(#,##0.00\);_(&quot;$&quot;* &quot;-&quot;??_);_(@_)">
                  <c:v>1789.4391768899659</c:v>
                </c:pt>
                <c:pt idx="209" formatCode="_(&quot;$&quot;* #,##0.00_);_(&quot;$&quot;* \(#,##0.00\);_(&quot;$&quot;* &quot;-&quot;??_);_(@_)">
                  <c:v>1806.5372861200026</c:v>
                </c:pt>
                <c:pt idx="210" formatCode="_(&quot;$&quot;* #,##0.00_);_(&quot;$&quot;* \(#,##0.00\);_(&quot;$&quot;* &quot;-&quot;??_);_(@_)">
                  <c:v>1823.289111913107</c:v>
                </c:pt>
                <c:pt idx="211" formatCode="_(&quot;$&quot;* #,##0.00_);_(&quot;$&quot;* \(#,##0.00\);_(&quot;$&quot;* &quot;-&quot;??_);_(@_)">
                  <c:v>1843.4975808946067</c:v>
                </c:pt>
                <c:pt idx="212" formatCode="_(&quot;$&quot;* #,##0.00_);_(&quot;$&quot;* \(#,##0.00\);_(&quot;$&quot;* &quot;-&quot;??_);_(@_)">
                  <c:v>1859.2069159624925</c:v>
                </c:pt>
                <c:pt idx="213" formatCode="_(&quot;$&quot;* #,##0.00_);_(&quot;$&quot;* \(#,##0.00\);_(&quot;$&quot;* &quot;-&quot;??_);_(@_)">
                  <c:v>1876.2241668290087</c:v>
                </c:pt>
                <c:pt idx="214" formatCode="_(&quot;$&quot;* #,##0.00_);_(&quot;$&quot;* \(#,##0.00\);_(&quot;$&quot;* &quot;-&quot;??_);_(@_)">
                  <c:v>1894.3675152645546</c:v>
                </c:pt>
                <c:pt idx="215" formatCode="_(&quot;$&quot;* #,##0.00_);_(&quot;$&quot;* \(#,##0.00\);_(&quot;$&quot;* &quot;-&quot;??_);_(@_)">
                  <c:v>1911.8503174584403</c:v>
                </c:pt>
                <c:pt idx="216" formatCode="_(&quot;$&quot;* #,##0.00_);_(&quot;$&quot;* \(#,##0.00\);_(&quot;$&quot;* &quot;-&quot;??_);_(@_)">
                  <c:v>1946.5531590700614</c:v>
                </c:pt>
                <c:pt idx="217" formatCode="_(&quot;$&quot;* #,##0.00_);_(&quot;$&quot;* \(#,##0.00\);_(&quot;$&quot;* &quot;-&quot;??_);_(@_)">
                  <c:v>1955.206306385913</c:v>
                </c:pt>
                <c:pt idx="218" formatCode="_(&quot;$&quot;* #,##0.00_);_(&quot;$&quot;* \(#,##0.00\);_(&quot;$&quot;* &quot;-&quot;??_);_(@_)">
                  <c:v>1963.2081767164809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3-4BCD-89C7-617C9808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9072"/>
        <c:axId val="1433952495"/>
      </c:lineChart>
      <c:catAx>
        <c:axId val="957090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3952495"/>
        <c:crosses val="autoZero"/>
        <c:auto val="1"/>
        <c:lblAlgn val="ctr"/>
        <c:lblOffset val="100"/>
        <c:noMultiLvlLbl val="0"/>
      </c:catAx>
      <c:valAx>
        <c:axId val="14339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70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631031</xdr:colOff>
      <xdr:row>0</xdr:row>
      <xdr:rowOff>0</xdr:rowOff>
    </xdr:from>
    <xdr:to>
      <xdr:col>9</xdr:col>
      <xdr:colOff>357188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7434C-E373-4261-8765-02CB0F27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16</xdr:row>
      <xdr:rowOff>98821</xdr:rowOff>
    </xdr:from>
    <xdr:to>
      <xdr:col>9</xdr:col>
      <xdr:colOff>107156</xdr:colOff>
      <xdr:row>30</xdr:row>
      <xdr:rowOff>175021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DB9FBE-3658-4759-B85C-BB073447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592931</xdr:colOff>
      <xdr:row>16</xdr:row>
      <xdr:rowOff>164307</xdr:rowOff>
    </xdr:from>
    <xdr:to>
      <xdr:col>4</xdr:col>
      <xdr:colOff>266700</xdr:colOff>
      <xdr:row>24</xdr:row>
      <xdr:rowOff>166689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es">
              <a:extLst>
                <a:ext uri="{FF2B5EF4-FFF2-40B4-BE49-F238E27FC236}">
                  <a16:creationId xmlns:a16="http://schemas.microsoft.com/office/drawing/2014/main" id="{35651051-096A-48A8-863A-2E884DF085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3212307"/>
              <a:ext cx="1828800" cy="15263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545306</xdr:colOff>
      <xdr:row>17</xdr:row>
      <xdr:rowOff>21431</xdr:rowOff>
    </xdr:from>
    <xdr:to>
      <xdr:col>2</xdr:col>
      <xdr:colOff>385762</xdr:colOff>
      <xdr:row>24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ño">
              <a:extLst>
                <a:ext uri="{FF2B5EF4-FFF2-40B4-BE49-F238E27FC236}">
                  <a16:creationId xmlns:a16="http://schemas.microsoft.com/office/drawing/2014/main" id="{7AC7BEFA-A9B4-4307-BA18-3FFF847EB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306" y="3259931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942975</xdr:colOff>
      <xdr:row>4</xdr:row>
      <xdr:rowOff>14287</xdr:rowOff>
    </xdr:from>
    <xdr:to>
      <xdr:col>6</xdr:col>
      <xdr:colOff>276225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608658-27C0-420D-8013-3AA14054E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6388888" backgroundQuery="1" createdVersion="6" refreshedVersion="6" minRefreshableVersion="3" recordCount="0" supportSubquery="1" supportAdvancedDrill="1" xr:uid="{110D1FA9-C6E0-4970-B162-99B0E4EBA834}">
  <cacheSource type="external" connectionId="3"/>
  <cacheFields count="6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Promedio de Peso]" caption="Promedio de Peso" numFmtId="0" hierarchy="36" level="32767"/>
    <cacheField name="[Measures].[Suma de Cabezas]" caption="Suma de Cabezas" numFmtId="0" hierarchy="32" level="32767"/>
    <cacheField name="[Measures].[Suma de Kilo]" caption="Suma de Kilo" numFmtId="0" hierarchy="31" level="32767"/>
    <cacheField name="[VentasCerdo].[Mes].[Mes]" caption="Mes" numFmtId="0" hierarchy="25" level="1">
      <sharedItems containsSemiMixedTypes="0" containsNonDate="0" containsString="0"/>
    </cacheField>
    <cacheField name="[VentasCerdo].[Año].[Año]" caption="Año" numFmtId="0" hierarchy="24" level="1">
      <sharedItems containsSemiMixedTypes="0" containsNonDate="0" containsString="0"/>
    </cacheField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2" memberValueDatatype="20" unbalanced="0">
      <fieldsUsage count="2">
        <fieldUsage x="-1"/>
        <fieldUsage x="5"/>
      </fieldsUsage>
    </cacheHierarchy>
    <cacheHierarchy uniqueName="[VentasCerdo].[Mes]" caption="Mes" attribute="1" defaultMemberUniqueName="[VentasCerdo].[Mes].[All]" allUniqueName="[VentasCerdo].[Mes].[All]" dimensionUniqueName="[VentasCerdo]" displayFolder="" count="2" memberValueDatatype="20" unbalanced="0">
      <fieldsUsage count="2">
        <fieldUsage x="-1"/>
        <fieldUsage x="4"/>
      </fieldsUsage>
    </cacheHierarchy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3263886" backgroundQuery="1" createdVersion="6" refreshedVersion="6" minRefreshableVersion="3" recordCount="0" supportSubquery="1" supportAdvancedDrill="1" xr:uid="{9748F5C9-85C5-4DEC-88FC-7C9A40434046}">
  <cacheSource type="external" connectionId="3"/>
  <cacheFields count="4">
    <cacheField name="[VentasCerdo].[Clasificacion].[Clasificacion]" caption="Clasificacion" numFmtId="0" hierarchy="20" level="1">
      <sharedItems count="4">
        <s v="EMB"/>
        <s v="GV1"/>
        <s v="GV4"/>
        <s v="GV5"/>
      </sharedItems>
    </cacheField>
    <cacheField name="[Measures].[Suma de Venta]" caption="Suma de Venta" numFmtId="0" hierarchy="27" level="32767"/>
    <cacheField name="[Measures].[Suma de Costo]" caption="Suma de Costo" numFmtId="0" hierarchy="28" level="32767"/>
    <cacheField name="[Measures].[Suma de Utilidad Bruta]" caption="Suma de Utilidad Bruta" numFmtId="0" hierarchy="30" level="32767"/>
  </cacheFields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2" memberValueDatatype="130" unbalanced="0">
      <fieldsUsage count="2">
        <fieldUsage x="-1"/>
        <fieldUsage x="0"/>
      </fieldsUsage>
    </cacheHierarchy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" refreshedDate="44236.510924768518" backgroundQuery="1" createdVersion="3" refreshedVersion="6" minRefreshableVersion="3" recordCount="0" supportSubquery="1" supportAdvancedDrill="1" xr:uid="{5A951720-7777-4F1C-BA5D-ED5FB190940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HistoricosCerdo].[Fecha]" caption="Fecha" attribute="1" time="1" defaultMemberUniqueName="[HistoricosCerdo].[Fecha].[All]" allUniqueName="[HistoricosCerdo].[Fecha].[All]" dimensionUniqueName="[HistoricosCerdo]" displayFolder="" count="0" memberValueDatatype="7" unbalanced="0"/>
    <cacheHierarchy uniqueName="[HistoricosCerdo].[Kilos]" caption="Kilos" attribute="1" defaultMemberUniqueName="[HistoricosCerdo].[Kilos].[All]" allUniqueName="[HistoricosCerdo].[Kilos].[All]" dimensionUniqueName="[HistoricosCerdo]" displayFolder="" count="0" memberValueDatatype="5" unbalanced="0"/>
    <cacheHierarchy uniqueName="[HistoricosCerdo].[Cabezas]" caption="Cabezas" attribute="1" defaultMemberUniqueName="[HistoricosCerdo].[Cabezas].[All]" allUniqueName="[HistoricosCerdo].[Cabezas].[All]" dimensionUniqueName="[HistoricosCerdo]" displayFolder="" count="0" memberValueDatatype="20" unbalanced="0"/>
    <cacheHierarchy uniqueName="[HistoricosCerdo].[Venta]" caption="Venta" attribute="1" defaultMemberUniqueName="[HistoricosCerdo].[Venta].[All]" allUniqueName="[HistoricosCerdo].[Venta].[All]" dimensionUniqueName="[HistoricosCerdo]" displayFolder="" count="0" memberValueDatatype="5" unbalanced="0"/>
    <cacheHierarchy uniqueName="[HistoricosCerdo].[Costo]" caption="Costo" attribute="1" defaultMemberUniqueName="[HistoricosCerdo].[Costo].[All]" allUniqueName="[HistoricosCerdo].[Costo].[All]" dimensionUniqueName="[HistoricosCerdo]" displayFolder="" count="0" memberValueDatatype="5" unbalanced="0"/>
    <cacheHierarchy uniqueName="[HistoricosCerdo].[Costo Uni]" caption="Costo Uni" attribute="1" defaultMemberUniqueName="[HistoricosCerdo].[Costo Uni].[All]" allUniqueName="[HistoricosCerdo].[Costo Uni].[All]" dimensionUniqueName="[HistoricosCerdo]" displayFolder="" count="0" memberValueDatatype="5" unbalanced="0"/>
    <cacheHierarchy uniqueName="[HistoricosCerdo].[Precio]" caption="Precio" attribute="1" defaultMemberUniqueName="[HistoricosCerdo].[Precio].[All]" allUniqueName="[HistoricosCerdo].[Precio].[All]" dimensionUniqueName="[HistoricosCerdo]" displayFolder="" count="0" memberValueDatatype="5" unbalanced="0"/>
    <cacheHierarchy uniqueName="[VentasCerdo].[Almacén]" caption="Almacén" attribute="1" defaultMemberUniqueName="[VentasCerdo].[Almacén].[All]" allUniqueName="[VentasCerdo].[Almacén].[All]" dimensionUniqueName="[VentasCerdo]" displayFolder="" count="0" memberValueDatatype="130" unbalanced="0"/>
    <cacheHierarchy uniqueName="[VentasCerdo].[Capa]" caption="Capa" attribute="1" defaultMemberUniqueName="[VentasCerdo].[Capa].[All]" allUniqueName="[VentasCerdo].[Capa].[All]" dimensionUniqueName="[VentasCerdo]" displayFolder="" count="0" memberValueDatatype="130" unbalanced="0"/>
    <cacheHierarchy uniqueName="[VentasCerdo].[E/S]" caption="E/S" attribute="1" defaultMemberUniqueName="[VentasCerdo].[E/S].[All]" allUniqueName="[VentasCerdo].[E/S].[All]" dimensionUniqueName="[VentasCerdo]" displayFolder="" count="0" memberValueDatatype="130" unbalanced="0"/>
    <cacheHierarchy uniqueName="[VentasCerdo].[Fecha]" caption="Fecha" attribute="1" time="1" defaultMemberUniqueName="[VentasCerdo].[Fecha].[All]" allUniqueName="[VentasCerdo].[Fecha].[All]" dimensionUniqueName="[VentasCerdo]" displayFolder="" count="0" memberValueDatatype="7" unbalanced="0"/>
    <cacheHierarchy uniqueName="[VentasCerdo].[Unidad]" caption="Unidad" attribute="1" defaultMemberUniqueName="[VentasCerdo].[Unidad].[All]" allUniqueName="[VentasCerdo].[Unidad].[All]" dimensionUniqueName="[VentasCerdo]" displayFolder="" count="0" memberValueDatatype="130" unbalanced="0"/>
    <cacheHierarchy uniqueName="[VentasCerdo].[Cliente / Proveedor]" caption="Cliente / Proveedor" attribute="1" defaultMemberUniqueName="[VentasCerdo].[Cliente / Proveedor].[All]" allUniqueName="[VentasCerdo].[Cliente / Proveedor].[All]" dimensionUniqueName="[VentasCerdo]" displayFolder="" count="0" memberValueDatatype="130" unbalanced="0"/>
    <cacheHierarchy uniqueName="[VentasCerdo].[FechaNacimiento]" caption="FechaNacimiento" attribute="1" defaultMemberUniqueName="[VentasCerdo].[FechaNacimiento].[All]" allUniqueName="[VentasCerdo].[FechaNacimiento].[All]" dimensionUniqueName="[VentasCerdo]" displayFolder="" count="0" memberValueDatatype="130" unbalanced="0"/>
    <cacheHierarchy uniqueName="[VentasCerdo].[TiempoEngorda]" caption="TiempoEngorda" attribute="1" defaultMemberUniqueName="[VentasCerdo].[TiempoEngorda].[All]" allUniqueName="[VentasCerdo].[TiempoEngorda].[All]" dimensionUniqueName="[VentasCerdo]" displayFolder="" count="0" memberValueDatatype="5" unbalanced="0"/>
    <cacheHierarchy uniqueName="[VentasCerdo].[Kilo]" caption="Kilo" attribute="1" defaultMemberUniqueName="[VentasCerdo].[Kilo].[All]" allUniqueName="[VentasCerdo].[Kilo].[All]" dimensionUniqueName="[VentasCerdo]" displayFolder="" count="0" memberValueDatatype="5" unbalanced="0"/>
    <cacheHierarchy uniqueName="[VentasCerdo].[Cabezas]" caption="Cabezas" attribute="1" defaultMemberUniqueName="[VentasCerdo].[Cabezas].[All]" allUniqueName="[VentasCerdo].[Cabezas].[All]" dimensionUniqueName="[VentasCerdo]" displayFolder="" count="0" memberValueDatatype="5" unbalanced="0"/>
    <cacheHierarchy uniqueName="[VentasCerdo].[Venta]" caption="Venta" attribute="1" defaultMemberUniqueName="[VentasCerdo].[Venta].[All]" allUniqueName="[VentasCerdo].[Venta].[All]" dimensionUniqueName="[VentasCerdo]" displayFolder="" count="0" memberValueDatatype="5" unbalanced="0"/>
    <cacheHierarchy uniqueName="[VentasCerdo].[Costo]" caption="Costo" attribute="1" defaultMemberUniqueName="[VentasCerdo].[Costo].[All]" allUniqueName="[VentasCerdo].[Costo].[All]" dimensionUniqueName="[VentasCerdo]" displayFolder="" count="0" memberValueDatatype="5" unbalanced="0"/>
    <cacheHierarchy uniqueName="[VentasCerdo].[Costo Uni]" caption="Costo Uni" attribute="1" defaultMemberUniqueName="[VentasCerdo].[Costo Uni].[All]" allUniqueName="[VentasCerdo].[Costo Uni].[All]" dimensionUniqueName="[VentasCerdo]" displayFolder="" count="0" memberValueDatatype="5" unbalanced="0"/>
    <cacheHierarchy uniqueName="[VentasCerdo].[Clasificacion]" caption="Clasificacion" attribute="1" defaultMemberUniqueName="[VentasCerdo].[Clasificacion].[All]" allUniqueName="[VentasCerdo].[Clasificacion].[All]" dimensionUniqueName="[VentasCerdo]" displayFolder="" count="0" memberValueDatatype="130" unbalanced="0"/>
    <cacheHierarchy uniqueName="[VentasCerdo].[Peso]" caption="Peso" attribute="1" defaultMemberUniqueName="[VentasCerdo].[Peso].[All]" allUniqueName="[VentasCerdo].[Peso].[All]" dimensionUniqueName="[VentasCerdo]" displayFolder="" count="0" memberValueDatatype="5" unbalanced="0"/>
    <cacheHierarchy uniqueName="[VentasCerdo].[Precio]" caption="Precio" attribute="1" defaultMemberUniqueName="[VentasCerdo].[Precio].[All]" allUniqueName="[VentasCerdo].[Precio].[All]" dimensionUniqueName="[VentasCerdo]" displayFolder="" count="0" memberValueDatatype="130" unbalanced="0"/>
    <cacheHierarchy uniqueName="[VentasCerdo].[Utilidad Bruta]" caption="Utilidad Bruta" attribute="1" defaultMemberUniqueName="[VentasCerdo].[Utilidad Bruta].[All]" allUniqueName="[VentasCerdo].[Utilidad Bruta].[All]" dimensionUniqueName="[VentasCerdo]" displayFolder="" count="0" memberValueDatatype="5" unbalanced="0"/>
    <cacheHierarchy uniqueName="[VentasCerdo].[Año]" caption="Año" attribute="1" defaultMemberUniqueName="[VentasCerdo].[Año].[All]" allUniqueName="[VentasCerdo].[Año].[All]" dimensionUniqueName="[VentasCerdo]" displayFolder="" count="0" memberValueDatatype="20" unbalanced="0"/>
    <cacheHierarchy uniqueName="[VentasCerdo].[Mes]" caption="Mes" attribute="1" defaultMemberUniqueName="[VentasCerdo].[Mes].[All]" allUniqueName="[VentasCerdo].[Mes].[All]" dimensionUniqueName="[VentasCerdo]" displayFolder="" count="0" memberValueDatatype="20" unbalanced="0"/>
    <cacheHierarchy uniqueName="[VentasCerdo].[Semana del año]" caption="Semana del año" attribute="1" defaultMemberUniqueName="[VentasCerdo].[Semana del año].[All]" allUniqueName="[VentasCerdo].[Semana del año].[All]" dimensionUniqueName="[VentasCerdo]" displayFolder="" count="0" memberValueDatatype="20" unbalanced="0"/>
    <cacheHierarchy uniqueName="[Measures].[Suma de Venta]" caption="Suma de Venta" measure="1" displayFolder="" measureGroup="VentasCerdo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o]" caption="Suma de Costo" measure="1" displayFolder="" measureGroup="VentasCerdo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osto Uni]" caption="Suma de Costo Uni" measure="1" displayFolder="" measureGroup="VentasCerd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Utilidad Bruta]" caption="Suma de Utilidad Bruta" measure="1" displayFolder="" measureGroup="VentasCerdo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Kilo]" caption="Suma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bezas]" caption="Suma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eso]" caption="Suma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Promedio de Kilo]" caption="Promedio de Kilo" measure="1" displayFolder="" measureGroup="VentasCerdo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Promedio de Cabezas]" caption="Promedio de Cabezas" measure="1" displayFolder="" measureGroup="VentasCerdo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Promedio de Peso]" caption="Promedio de Peso" measure="1" displayFolder="" measureGroup="VentasCerdo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VentasCerdo]" caption="__XL_Count VentasCerdo" measure="1" displayFolder="" measureGroup="VentasCerdo" count="0" hidden="1"/>
    <cacheHierarchy uniqueName="[Measures].[__XL_Count HistoricosCerdo]" caption="__XL_Count HistoricosCerdo" measure="1" displayFolder="" measureGroup="HistoricosCerdo" count="0" hidden="1"/>
    <cacheHierarchy uniqueName="[Measures].[__No measures defined]" caption="__No measures defined" measure="1" displayFolder="" count="0" hidden="1"/>
  </cacheHierarchies>
  <kpis count="0"/>
  <dimensions count="3">
    <dimension name="HistoricosCerdo" uniqueName="[HistoricosCerdo]" caption="HistoricosCerdo"/>
    <dimension measure="1" name="Measures" uniqueName="[Measures]" caption="Measures"/>
    <dimension name="VentasCerdo" uniqueName="[VentasCerdo]" caption="VentasCerdo"/>
  </dimensions>
  <measureGroups count="2">
    <measureGroup name="HistoricosCerdo" caption="HistoricosCerdo"/>
    <measureGroup name="VentasCerdo" caption="VentasCerdo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licerData="1" pivotCacheId="15563460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01600-0F70-48D7-B680-0CF6108A77B4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1:E16" firstHeaderRow="0" firstDataRow="1" firstDataCol="1"/>
  <pivotFields count="6">
    <pivotField axis="axisRow" allDrilled="1" subtotalTop="0" showAll="0" dataSourceSort="1" rankBy="0" defaultSubtotal="0" defaultAttributeDrillState="1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Kilo" fld="3" baseField="0" baseItem="1"/>
    <dataField name="Suma de Cabezas" fld="2" baseField="0" baseItem="0"/>
    <dataField name="Promedio de Peso" fld="1" subtotal="average" baseField="0" baseItem="0"/>
  </dataFields>
  <chartFormats count="15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 caption="Suma de Kilo"/>
    <pivotHierarchy dragToData="1" caption="Suma de Cabezas"/>
    <pivotHierarchy dragToData="1"/>
    <pivotHierarchy dragToData="1" caption="Promedio de Kilo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80E3F-E43B-426E-B608-51A6E55D5E6B}" name="TablaDinámica2" cacheId="1" applyNumberFormats="0" applyBorderFormats="0" applyFontFormats="0" applyPatternFormats="0" applyAlignmentFormats="0" applyWidthHeightFormats="1" dataCaption="Valores" tag="16d5102a-0ca3-4d2d-98f3-e48c39924f05" updatedVersion="6" minRefreshableVersion="3" useAutoFormatting="1" subtotalHiddenItems="1" itemPrintTitles="1" createdVersion="6" indent="0" outline="1" outlineData="1" multipleFieldFilters="0" chartFormat="1">
  <location ref="B2:E7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" fld="1" baseField="0" baseItem="0" numFmtId="8"/>
    <dataField name="Suma de Costo" fld="2" baseField="0" baseItem="0" numFmtId="8"/>
    <dataField name="Suma de Utilidad Bruta" fld="3" baseField="0" baseItem="1" numFmtId="8"/>
  </dataFields>
  <formats count="4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VentasCerdo">
        <x15:activeTabTopLevelEntity name="[VentasCer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D843850-CAF9-4CE2-AEA4-31654C8E720E}" autoFormatId="16" applyNumberFormats="0" applyBorderFormats="0" applyFontFormats="0" applyPatternFormats="0" applyAlignmentFormats="0" applyWidthHeightFormats="0">
  <queryTableRefresh nextId="10">
    <queryTableFields count="6">
      <queryTableField id="1" name="Fecha" tableColumnId="1"/>
      <queryTableField id="2" name="Kilos" tableColumnId="2"/>
      <queryTableField id="3" name="Cabezas" tableColumnId="3"/>
      <queryTableField id="8" name="Ventas" tableColumnId="8"/>
      <queryTableField id="5" name="Costo" tableColumnId="5"/>
      <queryTableField id="7" name="Precio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F439A6A5-3E96-4209-B126-04CC6DA76B05}" sourceName="[VentasCerdo].[Mes]">
  <pivotTables>
    <pivotTable tabId="1" name="TablaDinámica5"/>
  </pivotTables>
  <data>
    <olap pivotCacheId="1556346035">
      <levels count="2">
        <level uniqueName="[VentasCerdo].[Mes].[(All)]" sourceCaption="(All)" count="0"/>
        <level uniqueName="[VentasCerdo].[Mes].[Mes]" sourceCaption="Mes" count="12">
          <ranges>
            <range startItem="0">
              <i n="[VentasCerdo].[Mes].&amp;[1]" c="1"/>
              <i n="[VentasCerdo].[Mes].&amp;[2]" c="2"/>
              <i n="[VentasCerdo].[Mes].&amp;[3]" c="3"/>
              <i n="[VentasCerdo].[Mes].&amp;[4]" c="4"/>
              <i n="[VentasCerdo].[Mes].&amp;[5]" c="5"/>
              <i n="[VentasCerdo].[Mes].&amp;[6]" c="6"/>
              <i n="[VentasCerdo].[Mes].&amp;[7]" c="7"/>
              <i n="[VentasCerdo].[Mes].&amp;[8]" c="8"/>
              <i n="[VentasCerdo].[Mes].&amp;[9]" c="9"/>
              <i n="[VentasCerdo].[Mes].&amp;[10]" c="10"/>
              <i n="[VentasCerdo].[Mes].&amp;[11]" c="11"/>
              <i n="[VentasCerdo].[Mes].&amp;[12]" c="12"/>
            </range>
          </ranges>
        </level>
      </levels>
      <selections count="1">
        <selection n="[VentasCerdo].[Mes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DB539DE5-C3FB-4BAD-96E0-9115A053BBF7}" sourceName="[VentasCerdo].[Año]">
  <pivotTables>
    <pivotTable tabId="1" name="TablaDinámica5"/>
  </pivotTables>
  <data>
    <olap pivotCacheId="1556346035">
      <levels count="2">
        <level uniqueName="[VentasCerdo].[Año].[(All)]" sourceCaption="(All)" count="0"/>
        <level uniqueName="[VentasCerdo].[Año].[Año]" sourceCaption="Año" count="3">
          <ranges>
            <range startItem="0">
              <i n="[VentasCerdo].[Año].&amp;[2018]" c="2018"/>
              <i n="[VentasCerdo].[Año].&amp;[2019]" c="2019"/>
              <i n="[VentasCerdo].[Año].&amp;[2020]" c="2020"/>
            </range>
          </ranges>
        </level>
      </levels>
      <selections count="1">
        <selection n="[VentasCerdo].[Añ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2C8FA787-E63C-4794-9DF1-6D2FC63BF1CC}" cache="SegmentaciónDeDatos_Mes" caption="Mes" columnCount="3" level="1" rowHeight="241300"/>
  <slicer name="Año" xr10:uid="{55474F3B-A45B-4325-9C6F-67CBE87EDC5E}" cache="SegmentaciónDeDatos_Año" caption="Año" level="1" rowHeight="241300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23AD4C-1F54-4772-AB5C-D470CF18BF47}" name="Tabla7" displayName="Tabla7" ref="A1:E220" totalsRowShown="0">
  <autoFilter ref="A1:E220" xr:uid="{558208CD-26AE-4F91-817B-86BD7D1B3803}"/>
  <tableColumns count="5">
    <tableColumn id="1" xr3:uid="{157669AD-377B-4999-B1EA-AF7A87F6F6BD}" name="Fecha" dataDxfId="6"/>
    <tableColumn id="2" xr3:uid="{C46B036F-33DF-4E85-B9A8-5B22B733110A}" name=" Precio "/>
    <tableColumn id="3" xr3:uid="{FE8F88FF-F6E0-4535-97AC-E2A4C40B8165}" name="Previsión( Precio )" dataDxfId="5">
      <calculatedColumnFormula>_xlfn.FORECAST.ETS(A2,$B$2:$B$158,$A$2:$A$158,1,1)</calculatedColumnFormula>
    </tableColumn>
    <tableColumn id="4" xr3:uid="{48DEF6D1-0FBE-4533-928F-D74E66987CF1}" name="Límite de confianza inferior( Precio )" dataDxfId="4">
      <calculatedColumnFormula>C2-_xlfn.FORECAST.ETS.CONFINT(A2,$B$2:$B$158,$A$2:$A$158,0.95,1,1)</calculatedColumnFormula>
    </tableColumn>
    <tableColumn id="5" xr3:uid="{96444183-8A15-4401-BD41-E0AE9543CE76}" name="Límite de confianza superior( Precio )" dataDxfId="3">
      <calculatedColumnFormula>C2+_xlfn.FORECAST.ETS.CONFINT(A2,$B$2:$B$158,$A$2:$A$158,0.95,1,1)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A1FC3-C75F-4288-96FC-BB01D63D8C2F}" name="Tabla8" displayName="Tabla8" ref="G1:H8" totalsRowShown="0">
  <autoFilter ref="G1:H8" xr:uid="{B5906A2F-638E-49C3-96F7-58E7815EEFA3}"/>
  <tableColumns count="2">
    <tableColumn id="1" xr3:uid="{6317BB95-1EEF-47D8-A1FD-7AEBF77296C9}" name="Estadística"/>
    <tableColumn id="2" xr3:uid="{75B6AFC8-DDEB-473D-BDC2-77A5E194F56D}" name="Valo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F36CB-13AB-47CA-9EC1-53B3D99F05C8}" name="HistoricosCerdo" displayName="HistoricosCerdo" ref="A1:F158" tableType="queryTable" totalsRowShown="0">
  <autoFilter ref="A1:F158" xr:uid="{3DA0440E-D184-4A3E-BE18-AC5F00907325}"/>
  <tableColumns count="6">
    <tableColumn id="1" xr3:uid="{79AC416C-B585-4EAE-9CE6-C2A7B219A7C7}" uniqueName="1" name="Fecha" queryTableFieldId="1" dataDxfId="1"/>
    <tableColumn id="2" xr3:uid="{7776E7F4-8749-446A-A64A-E486B2787180}" uniqueName="2" name="Kilos" queryTableFieldId="2" dataDxfId="0"/>
    <tableColumn id="3" xr3:uid="{A3ECDBF4-9E00-4F02-8F3A-9A095584FF76}" uniqueName="3" name="Cabezas" queryTableFieldId="3"/>
    <tableColumn id="8" xr3:uid="{623C142D-27F7-44AD-87A5-1CDBD0247893}" uniqueName="8" name="Ventas" queryTableFieldId="8" dataCellStyle="Moneda"/>
    <tableColumn id="5" xr3:uid="{1B0FDB74-972C-4595-8C2E-F10DB763E7E7}" uniqueName="5" name="Costo" queryTableFieldId="5" dataCellStyle="Moneda"/>
    <tableColumn id="7" xr3:uid="{64BE6480-E1D9-4215-B79C-D603FC132DBC}" uniqueName="7" name="Precio" queryTableFieldId="7" dataCellStyle="Mon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9B0B-C482-43C1-9EFA-B921204747C0}">
  <dimension ref="B2:F16"/>
  <sheetViews>
    <sheetView tabSelected="1" topLeftCell="A22" zoomScale="80" zoomScaleNormal="80" workbookViewId="0">
      <selection activeCell="F39" sqref="F39"/>
    </sheetView>
  </sheetViews>
  <sheetFormatPr baseColWidth="10" defaultRowHeight="14.4" x14ac:dyDescent="0.3"/>
  <cols>
    <col min="2" max="2" width="18.44140625" bestFit="1" customWidth="1"/>
    <col min="3" max="3" width="15.6640625" bestFit="1" customWidth="1"/>
    <col min="4" max="4" width="16.5546875" bestFit="1" customWidth="1"/>
    <col min="5" max="5" width="17.33203125" bestFit="1" customWidth="1"/>
    <col min="6" max="6" width="22" customWidth="1"/>
    <col min="7" max="7" width="18.44140625" bestFit="1" customWidth="1"/>
    <col min="8" max="8" width="12.88671875" bestFit="1" customWidth="1"/>
    <col min="9" max="9" width="16.5546875" bestFit="1" customWidth="1"/>
    <col min="10" max="10" width="17.33203125" bestFit="1" customWidth="1"/>
    <col min="11" max="11" width="27.109375" bestFit="1" customWidth="1"/>
  </cols>
  <sheetData>
    <row r="2" spans="2:6" x14ac:dyDescent="0.3">
      <c r="B2" s="1" t="s">
        <v>0</v>
      </c>
      <c r="C2" t="s">
        <v>4</v>
      </c>
      <c r="D2" t="s">
        <v>5</v>
      </c>
      <c r="E2" t="s">
        <v>11</v>
      </c>
    </row>
    <row r="3" spans="2:6" x14ac:dyDescent="0.3">
      <c r="B3" s="2" t="s">
        <v>7</v>
      </c>
      <c r="C3" s="6">
        <v>33277075.934999999</v>
      </c>
      <c r="D3" s="6">
        <v>25418025.041999999</v>
      </c>
      <c r="E3" s="6">
        <v>7859050.893000002</v>
      </c>
      <c r="F3" s="4"/>
    </row>
    <row r="4" spans="2:6" x14ac:dyDescent="0.3">
      <c r="B4" s="2" t="s">
        <v>8</v>
      </c>
      <c r="C4" s="6">
        <v>51369372.719999984</v>
      </c>
      <c r="D4" s="6">
        <v>37765233.751000002</v>
      </c>
      <c r="E4" s="6">
        <v>13604138.968999997</v>
      </c>
      <c r="F4" s="4"/>
    </row>
    <row r="5" spans="2:6" x14ac:dyDescent="0.3">
      <c r="B5" s="2" t="s">
        <v>9</v>
      </c>
      <c r="C5" s="6">
        <v>125604798.05999979</v>
      </c>
      <c r="D5" s="6">
        <v>98841523.814999998</v>
      </c>
      <c r="E5" s="6">
        <v>26763274.244999968</v>
      </c>
      <c r="F5" s="4"/>
    </row>
    <row r="6" spans="2:6" x14ac:dyDescent="0.3">
      <c r="B6" s="2" t="s">
        <v>10</v>
      </c>
      <c r="C6" s="6">
        <v>15518909.319999998</v>
      </c>
      <c r="D6" s="6">
        <v>12210215.779999999</v>
      </c>
      <c r="E6" s="6">
        <v>3308693.54</v>
      </c>
      <c r="F6" s="4"/>
    </row>
    <row r="7" spans="2:6" x14ac:dyDescent="0.3">
      <c r="B7" s="2" t="s">
        <v>1</v>
      </c>
      <c r="C7" s="6">
        <v>225770156.03500044</v>
      </c>
      <c r="D7" s="6">
        <v>174234998.38800001</v>
      </c>
      <c r="E7" s="6">
        <v>51535157.646999717</v>
      </c>
      <c r="F7" s="4"/>
    </row>
    <row r="11" spans="2:6" x14ac:dyDescent="0.3">
      <c r="B11" s="1" t="s">
        <v>0</v>
      </c>
      <c r="C11" t="s">
        <v>2</v>
      </c>
      <c r="D11" t="s">
        <v>3</v>
      </c>
      <c r="E11" t="s">
        <v>6</v>
      </c>
    </row>
    <row r="12" spans="2:6" x14ac:dyDescent="0.3">
      <c r="B12" s="2" t="s">
        <v>7</v>
      </c>
      <c r="C12" s="3">
        <v>1946086.7</v>
      </c>
      <c r="D12" s="3">
        <v>9099</v>
      </c>
      <c r="E12" s="3">
        <v>257.82301945946642</v>
      </c>
    </row>
    <row r="13" spans="2:6" x14ac:dyDescent="0.3">
      <c r="B13" s="2" t="s">
        <v>8</v>
      </c>
      <c r="C13" s="3">
        <v>1640689.1</v>
      </c>
      <c r="D13" s="3">
        <v>14696</v>
      </c>
      <c r="E13" s="3">
        <v>111.11735432999649</v>
      </c>
    </row>
    <row r="14" spans="2:6" x14ac:dyDescent="0.3">
      <c r="B14" s="2" t="s">
        <v>9</v>
      </c>
      <c r="C14" s="3">
        <v>4026461.05</v>
      </c>
      <c r="D14" s="3">
        <v>35311</v>
      </c>
      <c r="E14" s="3">
        <v>112.77440210067844</v>
      </c>
    </row>
    <row r="15" spans="2:6" x14ac:dyDescent="0.3">
      <c r="B15" s="2" t="s">
        <v>10</v>
      </c>
      <c r="C15" s="3">
        <v>490384.59</v>
      </c>
      <c r="D15" s="3">
        <v>4538</v>
      </c>
      <c r="E15" s="3">
        <v>108.74731991576002</v>
      </c>
    </row>
    <row r="16" spans="2:6" x14ac:dyDescent="0.3">
      <c r="B16" s="2" t="s">
        <v>1</v>
      </c>
      <c r="C16" s="3">
        <v>8103621.4400000004</v>
      </c>
      <c r="D16" s="3">
        <v>63644</v>
      </c>
      <c r="E16" s="3">
        <v>123.80673346335301</v>
      </c>
      <c r="F16" s="1"/>
    </row>
  </sheetData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79F3-15B9-4456-9E5E-F054FF548154}">
  <dimension ref="A1:H220"/>
  <sheetViews>
    <sheetView workbookViewId="0">
      <selection activeCell="C1" sqref="C1"/>
    </sheetView>
  </sheetViews>
  <sheetFormatPr baseColWidth="10" defaultRowHeight="14.4" x14ac:dyDescent="0.3"/>
  <cols>
    <col min="3" max="3" width="19.33203125" customWidth="1"/>
    <col min="4" max="4" width="35.33203125" customWidth="1"/>
    <col min="5" max="5" width="36" customWidth="1"/>
    <col min="7" max="7" width="12.44140625" customWidth="1"/>
    <col min="8" max="8" width="7.88671875" customWidth="1"/>
  </cols>
  <sheetData>
    <row r="1" spans="1:8" x14ac:dyDescent="0.3">
      <c r="A1" t="s">
        <v>12</v>
      </c>
      <c r="B1" t="s">
        <v>27</v>
      </c>
      <c r="C1" t="s">
        <v>28</v>
      </c>
      <c r="D1" t="s">
        <v>29</v>
      </c>
      <c r="E1" t="s">
        <v>30</v>
      </c>
      <c r="G1" t="s">
        <v>18</v>
      </c>
      <c r="H1" t="s">
        <v>19</v>
      </c>
    </row>
    <row r="2" spans="1:8" x14ac:dyDescent="0.3">
      <c r="A2" s="7">
        <v>43106</v>
      </c>
      <c r="B2" s="5">
        <v>32.66781936075116</v>
      </c>
      <c r="G2" t="s">
        <v>20</v>
      </c>
      <c r="H2" s="8">
        <f>_xlfn.FORECAST.ETS.STAT($B$2:$B$158,$A$2:$A$158,1,1,1)</f>
        <v>0.998</v>
      </c>
    </row>
    <row r="3" spans="1:8" x14ac:dyDescent="0.3">
      <c r="A3" s="7">
        <v>43113</v>
      </c>
      <c r="B3" s="5">
        <v>32.587930429699504</v>
      </c>
      <c r="G3" t="s">
        <v>21</v>
      </c>
      <c r="H3" s="8">
        <f>_xlfn.FORECAST.ETS.STAT($B$2:$B$158,$A$2:$A$158,2,1,1)</f>
        <v>1E-3</v>
      </c>
    </row>
    <row r="4" spans="1:8" x14ac:dyDescent="0.3">
      <c r="A4" s="7">
        <v>43120</v>
      </c>
      <c r="B4" s="5">
        <v>32.501410528618429</v>
      </c>
      <c r="G4" t="s">
        <v>22</v>
      </c>
      <c r="H4" s="8">
        <f>_xlfn.FORECAST.ETS.STAT($B$2:$B$158,$A$2:$A$158,3,1,1)</f>
        <v>1E-3</v>
      </c>
    </row>
    <row r="5" spans="1:8" x14ac:dyDescent="0.3">
      <c r="A5" s="7">
        <v>43127</v>
      </c>
      <c r="B5" s="5">
        <v>33.286556025102016</v>
      </c>
      <c r="G5" t="s">
        <v>23</v>
      </c>
      <c r="H5" s="8">
        <f>_xlfn.FORECAST.ETS.STAT($B$2:$B$158,$A$2:$A$158,4,1,1)</f>
        <v>12.855795887481307</v>
      </c>
    </row>
    <row r="6" spans="1:8" x14ac:dyDescent="0.3">
      <c r="A6" s="7">
        <v>43134</v>
      </c>
      <c r="B6" s="5">
        <v>31.488461538461539</v>
      </c>
      <c r="G6" t="s">
        <v>24</v>
      </c>
      <c r="H6" s="8">
        <f>_xlfn.FORECAST.ETS.STAT($B$2:$B$158,$A$2:$A$158,5,1,1)</f>
        <v>0.5076421172030553</v>
      </c>
    </row>
    <row r="7" spans="1:8" x14ac:dyDescent="0.3">
      <c r="A7" s="7">
        <v>43141</v>
      </c>
      <c r="B7" s="5">
        <v>32.070212454440671</v>
      </c>
      <c r="G7" t="s">
        <v>25</v>
      </c>
      <c r="H7" s="8">
        <f>_xlfn.FORECAST.ETS.STAT($B$2:$B$158,$A$2:$A$158,6,1,1)</f>
        <v>53.679187210988815</v>
      </c>
    </row>
    <row r="8" spans="1:8" x14ac:dyDescent="0.3">
      <c r="A8" s="7">
        <v>43148</v>
      </c>
      <c r="B8" s="5">
        <v>31.308374935597918</v>
      </c>
      <c r="G8" t="s">
        <v>26</v>
      </c>
      <c r="H8" s="8">
        <f>_xlfn.FORECAST.ETS.STAT($B$2:$B$158,$A$2:$A$158,7,1,1)</f>
        <v>191.19704380707995</v>
      </c>
    </row>
    <row r="9" spans="1:8" x14ac:dyDescent="0.3">
      <c r="A9" s="7">
        <v>43155</v>
      </c>
      <c r="B9" s="5">
        <v>31.929032258064517</v>
      </c>
    </row>
    <row r="10" spans="1:8" x14ac:dyDescent="0.3">
      <c r="A10" s="7">
        <v>43162</v>
      </c>
      <c r="B10" s="5">
        <v>30.892857142857142</v>
      </c>
    </row>
    <row r="11" spans="1:8" x14ac:dyDescent="0.3">
      <c r="A11" s="7">
        <v>43169</v>
      </c>
      <c r="B11" s="5">
        <v>31.351685393258428</v>
      </c>
    </row>
    <row r="12" spans="1:8" x14ac:dyDescent="0.3">
      <c r="A12" s="7">
        <v>43176</v>
      </c>
      <c r="B12" s="5">
        <v>32.521157941604038</v>
      </c>
    </row>
    <row r="13" spans="1:8" x14ac:dyDescent="0.3">
      <c r="A13" s="7">
        <v>43183</v>
      </c>
      <c r="B13" s="5">
        <v>31.027397260273972</v>
      </c>
    </row>
    <row r="14" spans="1:8" x14ac:dyDescent="0.3">
      <c r="A14" s="7">
        <v>43190</v>
      </c>
      <c r="B14" s="5">
        <v>31.446647997774431</v>
      </c>
    </row>
    <row r="15" spans="1:8" x14ac:dyDescent="0.3">
      <c r="A15" s="7">
        <v>43197</v>
      </c>
      <c r="B15" s="5">
        <v>31.085714285714285</v>
      </c>
    </row>
    <row r="16" spans="1:8" x14ac:dyDescent="0.3">
      <c r="A16" s="7">
        <v>43204</v>
      </c>
      <c r="B16" s="5">
        <v>30.471910112359552</v>
      </c>
    </row>
    <row r="17" spans="1:2" x14ac:dyDescent="0.3">
      <c r="A17" s="7">
        <v>43211</v>
      </c>
      <c r="B17" s="5">
        <v>29.760869565217391</v>
      </c>
    </row>
    <row r="18" spans="1:2" x14ac:dyDescent="0.3">
      <c r="A18" s="7">
        <v>43218</v>
      </c>
      <c r="B18" s="5">
        <v>31.686666666666667</v>
      </c>
    </row>
    <row r="19" spans="1:2" x14ac:dyDescent="0.3">
      <c r="A19" s="7">
        <v>43225</v>
      </c>
      <c r="B19" s="5">
        <v>74.215261044176714</v>
      </c>
    </row>
    <row r="20" spans="1:2" x14ac:dyDescent="0.3">
      <c r="A20" s="7">
        <v>43232</v>
      </c>
      <c r="B20" s="5">
        <v>29.254563233376793</v>
      </c>
    </row>
    <row r="21" spans="1:2" x14ac:dyDescent="0.3">
      <c r="A21" s="7">
        <v>43239</v>
      </c>
      <c r="B21" s="5">
        <v>28.675673143585229</v>
      </c>
    </row>
    <row r="22" spans="1:2" x14ac:dyDescent="0.3">
      <c r="A22" s="7">
        <v>43246</v>
      </c>
      <c r="B22" s="5">
        <v>28.612244897959183</v>
      </c>
    </row>
    <row r="23" spans="1:2" x14ac:dyDescent="0.3">
      <c r="A23" s="7">
        <v>43253</v>
      </c>
      <c r="B23" s="5">
        <v>28.919861265979723</v>
      </c>
    </row>
    <row r="24" spans="1:2" x14ac:dyDescent="0.3">
      <c r="A24" s="7">
        <v>43260</v>
      </c>
      <c r="B24" s="5">
        <v>28.987150415721842</v>
      </c>
    </row>
    <row r="25" spans="1:2" x14ac:dyDescent="0.3">
      <c r="A25" s="7">
        <v>43267</v>
      </c>
      <c r="B25" s="5">
        <v>28.696202531645568</v>
      </c>
    </row>
    <row r="26" spans="1:2" x14ac:dyDescent="0.3">
      <c r="A26" s="7">
        <v>43274</v>
      </c>
      <c r="B26" s="5">
        <v>29.662670068027211</v>
      </c>
    </row>
    <row r="27" spans="1:2" x14ac:dyDescent="0.3">
      <c r="A27" s="7">
        <v>43281</v>
      </c>
      <c r="B27" s="5">
        <v>31.466808510638298</v>
      </c>
    </row>
    <row r="28" spans="1:2" x14ac:dyDescent="0.3">
      <c r="A28" s="7">
        <v>43288</v>
      </c>
      <c r="B28" s="5">
        <v>31.09731359649123</v>
      </c>
    </row>
    <row r="29" spans="1:2" x14ac:dyDescent="0.3">
      <c r="A29" s="7">
        <v>43295</v>
      </c>
      <c r="B29" s="5">
        <v>32.583333333333336</v>
      </c>
    </row>
    <row r="30" spans="1:2" x14ac:dyDescent="0.3">
      <c r="A30" s="7">
        <v>43302</v>
      </c>
      <c r="B30" s="5">
        <v>33.208595838106149</v>
      </c>
    </row>
    <row r="31" spans="1:2" x14ac:dyDescent="0.3">
      <c r="A31" s="7">
        <v>43309</v>
      </c>
      <c r="B31" s="5">
        <v>35.003054789121009</v>
      </c>
    </row>
    <row r="32" spans="1:2" x14ac:dyDescent="0.3">
      <c r="A32" s="7">
        <v>43316</v>
      </c>
      <c r="B32" s="5">
        <v>91.140085630184643</v>
      </c>
    </row>
    <row r="33" spans="1:2" x14ac:dyDescent="0.3">
      <c r="A33" s="7">
        <v>43323</v>
      </c>
      <c r="B33" s="5">
        <v>64.15547619767375</v>
      </c>
    </row>
    <row r="34" spans="1:2" x14ac:dyDescent="0.3">
      <c r="A34" s="7">
        <v>43330</v>
      </c>
      <c r="B34" s="5">
        <v>39.59128838451268</v>
      </c>
    </row>
    <row r="35" spans="1:2" x14ac:dyDescent="0.3">
      <c r="A35" s="7">
        <v>43337</v>
      </c>
      <c r="B35" s="5">
        <v>34.253771073646853</v>
      </c>
    </row>
    <row r="36" spans="1:2" x14ac:dyDescent="0.3">
      <c r="A36" s="7">
        <v>43344</v>
      </c>
      <c r="B36" s="5">
        <v>33.316666666666663</v>
      </c>
    </row>
    <row r="37" spans="1:2" x14ac:dyDescent="0.3">
      <c r="A37" s="7">
        <v>43351</v>
      </c>
      <c r="B37" s="5">
        <v>33.492289180295664</v>
      </c>
    </row>
    <row r="38" spans="1:2" x14ac:dyDescent="0.3">
      <c r="A38" s="7">
        <v>43358</v>
      </c>
      <c r="B38" s="5">
        <v>33.624396135265698</v>
      </c>
    </row>
    <row r="39" spans="1:2" x14ac:dyDescent="0.3">
      <c r="A39" s="7">
        <v>43365</v>
      </c>
      <c r="B39" s="5">
        <v>33.152228645708618</v>
      </c>
    </row>
    <row r="40" spans="1:2" x14ac:dyDescent="0.3">
      <c r="A40" s="7">
        <v>43372</v>
      </c>
      <c r="B40" s="5">
        <v>33.067567567567565</v>
      </c>
    </row>
    <row r="41" spans="1:2" x14ac:dyDescent="0.3">
      <c r="A41" s="7">
        <v>43379</v>
      </c>
      <c r="B41" s="5">
        <v>32.411490947041408</v>
      </c>
    </row>
    <row r="42" spans="1:2" x14ac:dyDescent="0.3">
      <c r="A42" s="7">
        <v>43386</v>
      </c>
      <c r="B42" s="5">
        <v>32.523809523809526</v>
      </c>
    </row>
    <row r="43" spans="1:2" x14ac:dyDescent="0.3">
      <c r="A43" s="7">
        <v>43393</v>
      </c>
      <c r="B43" s="5">
        <v>31.667193610117316</v>
      </c>
    </row>
    <row r="44" spans="1:2" x14ac:dyDescent="0.3">
      <c r="A44" s="7">
        <v>43400</v>
      </c>
      <c r="B44" s="5">
        <v>30.910714285714285</v>
      </c>
    </row>
    <row r="45" spans="1:2" x14ac:dyDescent="0.3">
      <c r="A45" s="7">
        <v>43407</v>
      </c>
      <c r="B45" s="5">
        <v>31.233870967741936</v>
      </c>
    </row>
    <row r="46" spans="1:2" x14ac:dyDescent="0.3">
      <c r="A46" s="7">
        <v>43414</v>
      </c>
      <c r="B46" s="5">
        <v>33.528383104654289</v>
      </c>
    </row>
    <row r="47" spans="1:2" x14ac:dyDescent="0.3">
      <c r="A47" s="7">
        <v>43421</v>
      </c>
      <c r="B47" s="5">
        <v>29.330153001543163</v>
      </c>
    </row>
    <row r="48" spans="1:2" x14ac:dyDescent="0.3">
      <c r="A48" s="7">
        <v>43428</v>
      </c>
      <c r="B48" s="5">
        <v>29.990764721919302</v>
      </c>
    </row>
    <row r="49" spans="1:2" x14ac:dyDescent="0.3">
      <c r="A49" s="7">
        <v>43435</v>
      </c>
      <c r="B49" s="5">
        <v>29.921250707413694</v>
      </c>
    </row>
    <row r="50" spans="1:2" x14ac:dyDescent="0.3">
      <c r="A50" s="7">
        <v>43442</v>
      </c>
      <c r="B50" s="5">
        <v>29.935185185185183</v>
      </c>
    </row>
    <row r="51" spans="1:2" x14ac:dyDescent="0.3">
      <c r="A51" s="7">
        <v>43449</v>
      </c>
      <c r="B51" s="5">
        <v>30.092012017720332</v>
      </c>
    </row>
    <row r="52" spans="1:2" x14ac:dyDescent="0.3">
      <c r="A52" s="7">
        <v>43456</v>
      </c>
      <c r="B52" s="5">
        <v>29.875701387359612</v>
      </c>
    </row>
    <row r="53" spans="1:2" x14ac:dyDescent="0.3">
      <c r="A53" s="7">
        <v>43463</v>
      </c>
      <c r="B53" s="5">
        <v>30.126545924601583</v>
      </c>
    </row>
    <row r="54" spans="1:2" x14ac:dyDescent="0.3">
      <c r="A54" s="7">
        <v>43470</v>
      </c>
      <c r="B54" s="5">
        <v>30.730387817204562</v>
      </c>
    </row>
    <row r="55" spans="1:2" x14ac:dyDescent="0.3">
      <c r="A55" s="7">
        <v>43477</v>
      </c>
      <c r="B55" s="5">
        <v>29.965274145746164</v>
      </c>
    </row>
    <row r="56" spans="1:2" x14ac:dyDescent="0.3">
      <c r="A56" s="7">
        <v>43484</v>
      </c>
      <c r="B56" s="5">
        <v>30.45588219181834</v>
      </c>
    </row>
    <row r="57" spans="1:2" x14ac:dyDescent="0.3">
      <c r="A57" s="7">
        <v>43491</v>
      </c>
      <c r="B57" s="5">
        <v>29.888967468175387</v>
      </c>
    </row>
    <row r="58" spans="1:2" x14ac:dyDescent="0.3">
      <c r="A58" s="7">
        <v>43498</v>
      </c>
      <c r="B58" s="5">
        <v>31.631514041514041</v>
      </c>
    </row>
    <row r="59" spans="1:2" x14ac:dyDescent="0.3">
      <c r="A59" s="7">
        <v>43505</v>
      </c>
      <c r="B59" s="5">
        <v>29.427083333333332</v>
      </c>
    </row>
    <row r="60" spans="1:2" x14ac:dyDescent="0.3">
      <c r="A60" s="7">
        <v>43512</v>
      </c>
      <c r="B60" s="5">
        <v>29.244891195539054</v>
      </c>
    </row>
    <row r="61" spans="1:2" x14ac:dyDescent="0.3">
      <c r="A61" s="7">
        <v>43519</v>
      </c>
      <c r="B61" s="5">
        <v>29.629798356982825</v>
      </c>
    </row>
    <row r="62" spans="1:2" x14ac:dyDescent="0.3">
      <c r="A62" s="7">
        <v>43526</v>
      </c>
      <c r="B62" s="5">
        <v>29.707792207792206</v>
      </c>
    </row>
    <row r="63" spans="1:2" x14ac:dyDescent="0.3">
      <c r="A63" s="7">
        <v>43533</v>
      </c>
      <c r="B63" s="5">
        <v>28.604545454545455</v>
      </c>
    </row>
    <row r="64" spans="1:2" x14ac:dyDescent="0.3">
      <c r="A64" s="7">
        <v>43540</v>
      </c>
      <c r="B64" s="5">
        <v>30.104621735376647</v>
      </c>
    </row>
    <row r="65" spans="1:2" x14ac:dyDescent="0.3">
      <c r="A65" s="7">
        <v>43547</v>
      </c>
      <c r="B65" s="5">
        <v>29.94344155844156</v>
      </c>
    </row>
    <row r="66" spans="1:2" x14ac:dyDescent="0.3">
      <c r="A66" s="7">
        <v>43554</v>
      </c>
      <c r="B66" s="5">
        <v>83.848837209302332</v>
      </c>
    </row>
    <row r="67" spans="1:2" x14ac:dyDescent="0.3">
      <c r="A67" s="7">
        <v>43561</v>
      </c>
      <c r="B67" s="5">
        <v>29.973619170729151</v>
      </c>
    </row>
    <row r="68" spans="1:2" x14ac:dyDescent="0.3">
      <c r="A68" s="7">
        <v>43568</v>
      </c>
      <c r="B68" s="5">
        <v>29.893258426966291</v>
      </c>
    </row>
    <row r="69" spans="1:2" x14ac:dyDescent="0.3">
      <c r="A69" s="7">
        <v>43575</v>
      </c>
      <c r="B69" s="5">
        <v>28.158536585365855</v>
      </c>
    </row>
    <row r="70" spans="1:2" x14ac:dyDescent="0.3">
      <c r="A70" s="7">
        <v>43582</v>
      </c>
      <c r="B70" s="5">
        <v>29.822276822276823</v>
      </c>
    </row>
    <row r="71" spans="1:2" x14ac:dyDescent="0.3">
      <c r="A71" s="7">
        <v>43589</v>
      </c>
      <c r="B71" s="5">
        <v>28.903081941023764</v>
      </c>
    </row>
    <row r="72" spans="1:2" x14ac:dyDescent="0.3">
      <c r="A72" s="7">
        <v>43596</v>
      </c>
      <c r="B72" s="5">
        <v>30.222522522522524</v>
      </c>
    </row>
    <row r="73" spans="1:2" x14ac:dyDescent="0.3">
      <c r="A73" s="7">
        <v>43603</v>
      </c>
      <c r="B73" s="5">
        <v>32.703269964541519</v>
      </c>
    </row>
    <row r="74" spans="1:2" x14ac:dyDescent="0.3">
      <c r="A74" s="7">
        <v>43610</v>
      </c>
      <c r="B74" s="5">
        <v>32.509722222222223</v>
      </c>
    </row>
    <row r="75" spans="1:2" x14ac:dyDescent="0.3">
      <c r="A75" s="7">
        <v>43617</v>
      </c>
      <c r="B75" s="5">
        <v>32.080086580086579</v>
      </c>
    </row>
    <row r="76" spans="1:2" x14ac:dyDescent="0.3">
      <c r="A76" s="7">
        <v>43624</v>
      </c>
      <c r="B76" s="5">
        <v>35.401746666362286</v>
      </c>
    </row>
    <row r="77" spans="1:2" x14ac:dyDescent="0.3">
      <c r="A77" s="7">
        <v>43631</v>
      </c>
      <c r="B77" s="5">
        <v>37.21153846153846</v>
      </c>
    </row>
    <row r="78" spans="1:2" x14ac:dyDescent="0.3">
      <c r="A78" s="7">
        <v>43638</v>
      </c>
      <c r="B78" s="5">
        <v>35.803991596638653</v>
      </c>
    </row>
    <row r="79" spans="1:2" x14ac:dyDescent="0.3">
      <c r="A79" s="7">
        <v>43645</v>
      </c>
      <c r="B79" s="5">
        <v>35.216417943505057</v>
      </c>
    </row>
    <row r="80" spans="1:2" x14ac:dyDescent="0.3">
      <c r="A80" s="7">
        <v>43652</v>
      </c>
      <c r="B80" s="5">
        <v>35.718566078116638</v>
      </c>
    </row>
    <row r="81" spans="1:2" x14ac:dyDescent="0.3">
      <c r="A81" s="7">
        <v>43659</v>
      </c>
      <c r="B81" s="5">
        <v>35.349206349206348</v>
      </c>
    </row>
    <row r="82" spans="1:2" x14ac:dyDescent="0.3">
      <c r="A82" s="7">
        <v>43666</v>
      </c>
      <c r="B82" s="5">
        <v>35.423529411764704</v>
      </c>
    </row>
    <row r="83" spans="1:2" x14ac:dyDescent="0.3">
      <c r="A83" s="7">
        <v>43673</v>
      </c>
      <c r="B83" s="5">
        <v>34.422902494331069</v>
      </c>
    </row>
    <row r="84" spans="1:2" x14ac:dyDescent="0.3">
      <c r="A84" s="7">
        <v>43680</v>
      </c>
      <c r="B84" s="5">
        <v>32.981418918918919</v>
      </c>
    </row>
    <row r="85" spans="1:2" x14ac:dyDescent="0.3">
      <c r="A85" s="7">
        <v>43687</v>
      </c>
      <c r="B85" s="5">
        <v>34.49108138238573</v>
      </c>
    </row>
    <row r="86" spans="1:2" x14ac:dyDescent="0.3">
      <c r="A86" s="7">
        <v>43694</v>
      </c>
      <c r="B86" s="5">
        <v>32.884157236450271</v>
      </c>
    </row>
    <row r="87" spans="1:2" x14ac:dyDescent="0.3">
      <c r="A87" s="7">
        <v>43701</v>
      </c>
      <c r="B87" s="5">
        <v>31.533805635399343</v>
      </c>
    </row>
    <row r="88" spans="1:2" x14ac:dyDescent="0.3">
      <c r="A88" s="7">
        <v>43708</v>
      </c>
      <c r="B88" s="5">
        <v>28.520833333333332</v>
      </c>
    </row>
    <row r="89" spans="1:2" x14ac:dyDescent="0.3">
      <c r="A89" s="7">
        <v>43715</v>
      </c>
      <c r="B89" s="5">
        <v>33.042639040348966</v>
      </c>
    </row>
    <row r="90" spans="1:2" x14ac:dyDescent="0.3">
      <c r="A90" s="7">
        <v>43722</v>
      </c>
      <c r="B90" s="5">
        <v>30.876567901234569</v>
      </c>
    </row>
    <row r="91" spans="1:2" x14ac:dyDescent="0.3">
      <c r="A91" s="7">
        <v>43729</v>
      </c>
      <c r="B91" s="5">
        <v>28.813559322033903</v>
      </c>
    </row>
    <row r="92" spans="1:2" x14ac:dyDescent="0.3">
      <c r="A92" s="7">
        <v>43736</v>
      </c>
      <c r="B92" s="5">
        <v>30.934872099283535</v>
      </c>
    </row>
    <row r="93" spans="1:2" x14ac:dyDescent="0.3">
      <c r="A93" s="7">
        <v>43743</v>
      </c>
      <c r="B93" s="5">
        <v>30.869791666666671</v>
      </c>
    </row>
    <row r="94" spans="1:2" x14ac:dyDescent="0.3">
      <c r="A94" s="7">
        <v>43750</v>
      </c>
      <c r="B94" s="5">
        <v>29.105445152689249</v>
      </c>
    </row>
    <row r="95" spans="1:2" x14ac:dyDescent="0.3">
      <c r="A95" s="7">
        <v>43757</v>
      </c>
      <c r="B95" s="5">
        <v>29.650476190476187</v>
      </c>
    </row>
    <row r="96" spans="1:2" x14ac:dyDescent="0.3">
      <c r="A96" s="7">
        <v>43764</v>
      </c>
      <c r="B96" s="5">
        <v>28.917692761968038</v>
      </c>
    </row>
    <row r="97" spans="1:2" x14ac:dyDescent="0.3">
      <c r="A97" s="7">
        <v>43771</v>
      </c>
      <c r="B97" s="5">
        <v>52.955531528204332</v>
      </c>
    </row>
    <row r="98" spans="1:2" x14ac:dyDescent="0.3">
      <c r="A98" s="7">
        <v>43778</v>
      </c>
      <c r="B98" s="5">
        <v>29.833921522318565</v>
      </c>
    </row>
    <row r="99" spans="1:2" x14ac:dyDescent="0.3">
      <c r="A99" s="7">
        <v>43785</v>
      </c>
      <c r="B99" s="5">
        <v>29.22421052631579</v>
      </c>
    </row>
    <row r="100" spans="1:2" x14ac:dyDescent="0.3">
      <c r="A100" s="7">
        <v>43792</v>
      </c>
      <c r="B100" s="5">
        <v>29.765555555555554</v>
      </c>
    </row>
    <row r="101" spans="1:2" x14ac:dyDescent="0.3">
      <c r="A101" s="7">
        <v>43799</v>
      </c>
      <c r="B101" s="5">
        <v>32.39711706732983</v>
      </c>
    </row>
    <row r="102" spans="1:2" x14ac:dyDescent="0.3">
      <c r="A102" s="7">
        <v>43806</v>
      </c>
      <c r="B102" s="5">
        <v>34.093376973430878</v>
      </c>
    </row>
    <row r="103" spans="1:2" x14ac:dyDescent="0.3">
      <c r="A103" s="7">
        <v>43813</v>
      </c>
      <c r="B103" s="5">
        <v>34.76495726495726</v>
      </c>
    </row>
    <row r="104" spans="1:2" x14ac:dyDescent="0.3">
      <c r="A104" s="7">
        <v>43820</v>
      </c>
      <c r="B104" s="5">
        <v>35.992435736269449</v>
      </c>
    </row>
    <row r="105" spans="1:2" x14ac:dyDescent="0.3">
      <c r="A105" s="7">
        <v>43827</v>
      </c>
      <c r="B105" s="5">
        <v>36.763610633954031</v>
      </c>
    </row>
    <row r="106" spans="1:2" x14ac:dyDescent="0.3">
      <c r="A106" s="7">
        <v>43834</v>
      </c>
      <c r="B106" s="5">
        <v>38.304525023475541</v>
      </c>
    </row>
    <row r="107" spans="1:2" x14ac:dyDescent="0.3">
      <c r="A107" s="7">
        <v>43841</v>
      </c>
      <c r="B107" s="5">
        <v>37.269806498722161</v>
      </c>
    </row>
    <row r="108" spans="1:2" x14ac:dyDescent="0.3">
      <c r="A108" s="7">
        <v>43848</v>
      </c>
      <c r="B108" s="5">
        <v>35.373967831565764</v>
      </c>
    </row>
    <row r="109" spans="1:2" x14ac:dyDescent="0.3">
      <c r="A109" s="7">
        <v>43855</v>
      </c>
      <c r="B109" s="5">
        <v>35.082023214782289</v>
      </c>
    </row>
    <row r="110" spans="1:2" x14ac:dyDescent="0.3">
      <c r="A110" s="7">
        <v>43862</v>
      </c>
      <c r="B110" s="5">
        <v>34.688636840999791</v>
      </c>
    </row>
    <row r="111" spans="1:2" x14ac:dyDescent="0.3">
      <c r="A111" s="7">
        <v>43869</v>
      </c>
      <c r="B111" s="5">
        <v>33.669021739130436</v>
      </c>
    </row>
    <row r="112" spans="1:2" x14ac:dyDescent="0.3">
      <c r="A112" s="7">
        <v>43876</v>
      </c>
      <c r="B112" s="5">
        <v>39.392613848195559</v>
      </c>
    </row>
    <row r="113" spans="1:2" x14ac:dyDescent="0.3">
      <c r="A113" s="7">
        <v>43883</v>
      </c>
      <c r="B113" s="5">
        <v>31.688810260946482</v>
      </c>
    </row>
    <row r="114" spans="1:2" x14ac:dyDescent="0.3">
      <c r="A114" s="7">
        <v>43890</v>
      </c>
      <c r="B114" s="5">
        <v>37.425675675675677</v>
      </c>
    </row>
    <row r="115" spans="1:2" x14ac:dyDescent="0.3">
      <c r="A115" s="7">
        <v>43897</v>
      </c>
      <c r="B115" s="5">
        <v>30.752445196302975</v>
      </c>
    </row>
    <row r="116" spans="1:2" x14ac:dyDescent="0.3">
      <c r="A116" s="7">
        <v>43904</v>
      </c>
      <c r="B116" s="5">
        <v>30.831541218637994</v>
      </c>
    </row>
    <row r="117" spans="1:2" x14ac:dyDescent="0.3">
      <c r="A117" s="7">
        <v>43911</v>
      </c>
      <c r="B117" s="5">
        <v>29.400691443388073</v>
      </c>
    </row>
    <row r="118" spans="1:2" x14ac:dyDescent="0.3">
      <c r="A118" s="7">
        <v>43918</v>
      </c>
      <c r="B118" s="5">
        <v>29.337058823529411</v>
      </c>
    </row>
    <row r="119" spans="1:2" x14ac:dyDescent="0.3">
      <c r="A119" s="7">
        <v>43925</v>
      </c>
      <c r="B119" s="5">
        <v>28.774864864864863</v>
      </c>
    </row>
    <row r="120" spans="1:2" x14ac:dyDescent="0.3">
      <c r="A120" s="7">
        <v>43932</v>
      </c>
      <c r="B120" s="5">
        <v>25.783529411764707</v>
      </c>
    </row>
    <row r="121" spans="1:2" x14ac:dyDescent="0.3">
      <c r="A121" s="7">
        <v>43939</v>
      </c>
      <c r="B121" s="5">
        <v>53.649553571428569</v>
      </c>
    </row>
    <row r="122" spans="1:2" x14ac:dyDescent="0.3">
      <c r="A122" s="7">
        <v>43946</v>
      </c>
      <c r="B122" s="5">
        <v>51.895909090909171</v>
      </c>
    </row>
    <row r="123" spans="1:2" x14ac:dyDescent="0.3">
      <c r="A123" s="7">
        <v>43953</v>
      </c>
      <c r="B123" s="5">
        <v>97.581858420242753</v>
      </c>
    </row>
    <row r="124" spans="1:2" x14ac:dyDescent="0.3">
      <c r="A124" s="7">
        <v>43960</v>
      </c>
      <c r="B124" s="5">
        <v>19.853483542564486</v>
      </c>
    </row>
    <row r="125" spans="1:2" x14ac:dyDescent="0.3">
      <c r="A125" s="7">
        <v>43967</v>
      </c>
      <c r="B125" s="5">
        <v>22.65217391304348</v>
      </c>
    </row>
    <row r="126" spans="1:2" x14ac:dyDescent="0.3">
      <c r="A126" s="7">
        <v>43974</v>
      </c>
      <c r="B126" s="5">
        <v>150.65714285714284</v>
      </c>
    </row>
    <row r="127" spans="1:2" x14ac:dyDescent="0.3">
      <c r="A127" s="7">
        <v>43981</v>
      </c>
      <c r="B127" s="5">
        <v>33.012820512820511</v>
      </c>
    </row>
    <row r="128" spans="1:2" x14ac:dyDescent="0.3">
      <c r="A128" s="7">
        <v>43988</v>
      </c>
      <c r="B128" s="5">
        <v>98.386605504587152</v>
      </c>
    </row>
    <row r="129" spans="1:2" x14ac:dyDescent="0.3">
      <c r="A129" s="7">
        <v>43995</v>
      </c>
      <c r="B129" s="5">
        <v>74.596638655462186</v>
      </c>
    </row>
    <row r="130" spans="1:2" x14ac:dyDescent="0.3">
      <c r="A130" s="7">
        <v>44002</v>
      </c>
      <c r="B130" s="5">
        <v>26.243301842612439</v>
      </c>
    </row>
    <row r="131" spans="1:2" x14ac:dyDescent="0.3">
      <c r="A131" s="7">
        <v>44009</v>
      </c>
      <c r="B131" s="5">
        <v>29.249666259737751</v>
      </c>
    </row>
    <row r="132" spans="1:2" x14ac:dyDescent="0.3">
      <c r="A132" s="7">
        <v>44016</v>
      </c>
      <c r="B132" s="5">
        <v>971.1481469961418</v>
      </c>
    </row>
    <row r="133" spans="1:2" x14ac:dyDescent="0.3">
      <c r="A133" s="7">
        <v>44023</v>
      </c>
      <c r="B133" s="5">
        <v>63.785159700985389</v>
      </c>
    </row>
    <row r="134" spans="1:2" x14ac:dyDescent="0.3">
      <c r="A134" s="7">
        <v>44030</v>
      </c>
      <c r="B134" s="5">
        <v>84.448723934018048</v>
      </c>
    </row>
    <row r="135" spans="1:2" x14ac:dyDescent="0.3">
      <c r="A135" s="7">
        <v>44037</v>
      </c>
      <c r="B135" s="5">
        <v>30.614285714285714</v>
      </c>
    </row>
    <row r="136" spans="1:2" x14ac:dyDescent="0.3">
      <c r="A136" s="7">
        <v>44044</v>
      </c>
      <c r="B136" s="5">
        <v>30.893999999999998</v>
      </c>
    </row>
    <row r="137" spans="1:2" x14ac:dyDescent="0.3">
      <c r="A137" s="7">
        <v>44051</v>
      </c>
      <c r="B137" s="5">
        <v>29.175824175824175</v>
      </c>
    </row>
    <row r="138" spans="1:2" x14ac:dyDescent="0.3">
      <c r="A138" s="7">
        <v>44058</v>
      </c>
      <c r="B138" s="5">
        <v>28.815882124100369</v>
      </c>
    </row>
    <row r="139" spans="1:2" x14ac:dyDescent="0.3">
      <c r="A139" s="7">
        <v>44065</v>
      </c>
      <c r="B139" s="5">
        <v>28.546395687049888</v>
      </c>
    </row>
    <row r="140" spans="1:2" x14ac:dyDescent="0.3">
      <c r="A140" s="7">
        <v>44072</v>
      </c>
      <c r="B140" s="5">
        <v>29.375</v>
      </c>
    </row>
    <row r="141" spans="1:2" x14ac:dyDescent="0.3">
      <c r="A141" s="7">
        <v>44079</v>
      </c>
      <c r="B141" s="5">
        <v>27.564356459198105</v>
      </c>
    </row>
    <row r="142" spans="1:2" x14ac:dyDescent="0.3">
      <c r="A142" s="7">
        <v>44086</v>
      </c>
      <c r="B142" s="5">
        <v>27.82275501037698</v>
      </c>
    </row>
    <row r="143" spans="1:2" x14ac:dyDescent="0.3">
      <c r="A143" s="7">
        <v>44093</v>
      </c>
      <c r="B143" s="5">
        <v>26.786559757783408</v>
      </c>
    </row>
    <row r="144" spans="1:2" x14ac:dyDescent="0.3">
      <c r="A144" s="7">
        <v>44100</v>
      </c>
      <c r="B144" s="5">
        <v>58.668866138950335</v>
      </c>
    </row>
    <row r="145" spans="1:5" x14ac:dyDescent="0.3">
      <c r="A145" s="7">
        <v>44107</v>
      </c>
      <c r="B145" s="5">
        <v>26.073042871107386</v>
      </c>
    </row>
    <row r="146" spans="1:5" x14ac:dyDescent="0.3">
      <c r="A146" s="7">
        <v>44114</v>
      </c>
      <c r="B146" s="5">
        <v>28.23175133031139</v>
      </c>
    </row>
    <row r="147" spans="1:5" x14ac:dyDescent="0.3">
      <c r="A147" s="7">
        <v>44121</v>
      </c>
      <c r="B147" s="5">
        <v>29.765060240963855</v>
      </c>
    </row>
    <row r="148" spans="1:5" x14ac:dyDescent="0.3">
      <c r="A148" s="7">
        <v>44128</v>
      </c>
      <c r="B148" s="5">
        <v>31.309986853438506</v>
      </c>
    </row>
    <row r="149" spans="1:5" x14ac:dyDescent="0.3">
      <c r="A149" s="7">
        <v>44135</v>
      </c>
      <c r="B149" s="5">
        <v>33.324635495223731</v>
      </c>
    </row>
    <row r="150" spans="1:5" x14ac:dyDescent="0.3">
      <c r="A150" s="7">
        <v>44142</v>
      </c>
      <c r="B150" s="5">
        <v>33.912790697674417</v>
      </c>
    </row>
    <row r="151" spans="1:5" x14ac:dyDescent="0.3">
      <c r="A151" s="7">
        <v>44149</v>
      </c>
      <c r="B151" s="5">
        <v>77.093196322577768</v>
      </c>
    </row>
    <row r="152" spans="1:5" x14ac:dyDescent="0.3">
      <c r="A152" s="7">
        <v>44156</v>
      </c>
      <c r="B152" s="5">
        <v>35.918181818181814</v>
      </c>
    </row>
    <row r="153" spans="1:5" x14ac:dyDescent="0.3">
      <c r="A153" s="7">
        <v>44163</v>
      </c>
      <c r="B153" s="5">
        <v>66.992631578947368</v>
      </c>
    </row>
    <row r="154" spans="1:5" x14ac:dyDescent="0.3">
      <c r="A154" s="7">
        <v>44170</v>
      </c>
      <c r="B154" s="5">
        <v>36.486685032139576</v>
      </c>
    </row>
    <row r="155" spans="1:5" x14ac:dyDescent="0.3">
      <c r="A155" s="7">
        <v>44177</v>
      </c>
      <c r="B155" s="5">
        <v>36.743408647854018</v>
      </c>
    </row>
    <row r="156" spans="1:5" x14ac:dyDescent="0.3">
      <c r="A156" s="7">
        <v>44184</v>
      </c>
      <c r="B156" s="5">
        <v>49.530138339921002</v>
      </c>
    </row>
    <row r="157" spans="1:5" x14ac:dyDescent="0.3">
      <c r="A157" s="7">
        <v>44191</v>
      </c>
      <c r="B157" s="5">
        <v>84.043904518329072</v>
      </c>
    </row>
    <row r="158" spans="1:5" x14ac:dyDescent="0.3">
      <c r="A158" s="7">
        <v>44198</v>
      </c>
      <c r="B158" s="5">
        <v>35.783209647495362</v>
      </c>
      <c r="C158" s="5">
        <v>35.783209647495362</v>
      </c>
      <c r="D158" s="5">
        <v>35.783209647495362</v>
      </c>
      <c r="E158" s="5">
        <v>35.783209647495362</v>
      </c>
    </row>
    <row r="159" spans="1:5" x14ac:dyDescent="0.3">
      <c r="A159" s="7">
        <v>44205</v>
      </c>
      <c r="C159" s="5">
        <f t="shared" ref="C159:C190" si="0">_xlfn.FORECAST.ETS(A159,$B$2:$B$158,$A$2:$A$158,1,1)</f>
        <v>60.248728282028338</v>
      </c>
      <c r="D159" s="5">
        <f t="shared" ref="D159:D190" si="1">C159-_xlfn.FORECAST.ETS.CONFINT(A159,$B$2:$B$158,$A$2:$A$158,0.95,1,1)</f>
        <v>-175.93434901704094</v>
      </c>
      <c r="E159" s="5">
        <f t="shared" ref="E159:E190" si="2">C159+_xlfn.FORECAST.ETS.CONFINT(A159,$B$2:$B$158,$A$2:$A$158,0.95,1,1)</f>
        <v>296.43180558109759</v>
      </c>
    </row>
    <row r="160" spans="1:5" x14ac:dyDescent="0.3">
      <c r="A160" s="7">
        <v>44212</v>
      </c>
      <c r="C160" s="5">
        <f t="shared" si="0"/>
        <v>34.480993497251184</v>
      </c>
      <c r="D160" s="5">
        <f t="shared" si="1"/>
        <v>-299.36535273909357</v>
      </c>
      <c r="E160" s="5">
        <f t="shared" si="2"/>
        <v>368.32733973359592</v>
      </c>
    </row>
    <row r="161" spans="1:5" x14ac:dyDescent="0.3">
      <c r="A161" s="7">
        <v>44219</v>
      </c>
      <c r="C161" s="5">
        <f t="shared" si="0"/>
        <v>34.453975794578675</v>
      </c>
      <c r="D161" s="5">
        <f t="shared" si="1"/>
        <v>-374.49079908072827</v>
      </c>
      <c r="E161" s="5">
        <f t="shared" si="2"/>
        <v>443.39875066988566</v>
      </c>
    </row>
    <row r="162" spans="1:5" x14ac:dyDescent="0.3">
      <c r="A162" s="7">
        <v>44226</v>
      </c>
      <c r="C162" s="5">
        <f t="shared" si="0"/>
        <v>34.394382260123621</v>
      </c>
      <c r="D162" s="5">
        <f t="shared" si="1"/>
        <v>-437.97189042953886</v>
      </c>
      <c r="E162" s="5">
        <f t="shared" si="2"/>
        <v>506.7606549497861</v>
      </c>
    </row>
    <row r="163" spans="1:5" x14ac:dyDescent="0.3">
      <c r="A163" s="7">
        <v>44233</v>
      </c>
      <c r="C163" s="5">
        <f t="shared" si="0"/>
        <v>36.822338034456145</v>
      </c>
      <c r="D163" s="5">
        <f t="shared" si="1"/>
        <v>-491.51060102100018</v>
      </c>
      <c r="E163" s="5">
        <f t="shared" si="2"/>
        <v>565.15527708991249</v>
      </c>
    </row>
    <row r="164" spans="1:5" x14ac:dyDescent="0.3">
      <c r="A164" s="7">
        <v>44240</v>
      </c>
      <c r="C164" s="5">
        <f t="shared" si="0"/>
        <v>35.186903984127433</v>
      </c>
      <c r="D164" s="5">
        <f t="shared" si="1"/>
        <v>-543.82374981376563</v>
      </c>
      <c r="E164" s="5">
        <f t="shared" si="2"/>
        <v>614.19755778202045</v>
      </c>
    </row>
    <row r="165" spans="1:5" x14ac:dyDescent="0.3">
      <c r="A165" s="7">
        <v>44247</v>
      </c>
      <c r="C165" s="5">
        <f t="shared" si="0"/>
        <v>37.050942524686434</v>
      </c>
      <c r="D165" s="5">
        <f t="shared" si="1"/>
        <v>-588.63502927033244</v>
      </c>
      <c r="E165" s="5">
        <f t="shared" si="2"/>
        <v>662.73691431970531</v>
      </c>
    </row>
    <row r="166" spans="1:5" x14ac:dyDescent="0.3">
      <c r="A166" s="7">
        <v>44254</v>
      </c>
      <c r="C166" s="5">
        <f t="shared" si="0"/>
        <v>38.253477552088562</v>
      </c>
      <c r="D166" s="5">
        <f t="shared" si="1"/>
        <v>-630.94350415412771</v>
      </c>
      <c r="E166" s="5">
        <f t="shared" si="2"/>
        <v>707.45045925830493</v>
      </c>
    </row>
    <row r="167" spans="1:5" x14ac:dyDescent="0.3">
      <c r="A167" s="7">
        <v>44261</v>
      </c>
      <c r="C167" s="5">
        <f t="shared" si="0"/>
        <v>38.297593761558637</v>
      </c>
      <c r="D167" s="5">
        <f t="shared" si="1"/>
        <v>-671.82805980072021</v>
      </c>
      <c r="E167" s="5">
        <f t="shared" si="2"/>
        <v>748.42324732383759</v>
      </c>
    </row>
    <row r="168" spans="1:5" x14ac:dyDescent="0.3">
      <c r="A168" s="7">
        <v>44268</v>
      </c>
      <c r="C168" s="5">
        <f t="shared" si="0"/>
        <v>38.325627294549875</v>
      </c>
      <c r="D168" s="5">
        <f t="shared" si="1"/>
        <v>-710.56994448672356</v>
      </c>
      <c r="E168" s="5">
        <f t="shared" si="2"/>
        <v>787.22119907582339</v>
      </c>
    </row>
    <row r="169" spans="1:5" x14ac:dyDescent="0.3">
      <c r="A169" s="7">
        <v>44275</v>
      </c>
      <c r="C169" s="5">
        <f t="shared" si="0"/>
        <v>39.039192995964115</v>
      </c>
      <c r="D169" s="5">
        <f t="shared" si="1"/>
        <v>-746.78719536767596</v>
      </c>
      <c r="E169" s="5">
        <f t="shared" si="2"/>
        <v>824.86558135960411</v>
      </c>
    </row>
    <row r="170" spans="1:5" x14ac:dyDescent="0.3">
      <c r="A170" s="7">
        <v>44282</v>
      </c>
      <c r="C170" s="5">
        <f t="shared" si="0"/>
        <v>40.042004356733422</v>
      </c>
      <c r="D170" s="5">
        <f t="shared" si="1"/>
        <v>-781.12433753586436</v>
      </c>
      <c r="E170" s="5">
        <f t="shared" si="2"/>
        <v>861.20834624933116</v>
      </c>
    </row>
    <row r="171" spans="1:5" x14ac:dyDescent="0.3">
      <c r="A171" s="7">
        <v>44289</v>
      </c>
      <c r="C171" s="5">
        <f t="shared" si="0"/>
        <v>44.406381091789143</v>
      </c>
      <c r="D171" s="5">
        <f t="shared" si="1"/>
        <v>-810.70638002476574</v>
      </c>
      <c r="E171" s="5">
        <f t="shared" si="2"/>
        <v>899.51914220834408</v>
      </c>
    </row>
    <row r="172" spans="1:5" x14ac:dyDescent="0.3">
      <c r="A172" s="7">
        <v>44296</v>
      </c>
      <c r="C172" s="5">
        <f t="shared" si="0"/>
        <v>44.006175051001541</v>
      </c>
      <c r="D172" s="5">
        <f t="shared" si="1"/>
        <v>-843.81939549473168</v>
      </c>
      <c r="E172" s="5">
        <f t="shared" si="2"/>
        <v>931.83174559673466</v>
      </c>
    </row>
    <row r="173" spans="1:5" x14ac:dyDescent="0.3">
      <c r="A173" s="7">
        <v>44303</v>
      </c>
      <c r="C173" s="5">
        <f t="shared" si="0"/>
        <v>45.071554630549883</v>
      </c>
      <c r="D173" s="5">
        <f t="shared" si="1"/>
        <v>-874.36495818237859</v>
      </c>
      <c r="E173" s="5">
        <f t="shared" si="2"/>
        <v>964.50806744347824</v>
      </c>
    </row>
    <row r="174" spans="1:5" x14ac:dyDescent="0.3">
      <c r="A174" s="7">
        <v>44310</v>
      </c>
      <c r="C174" s="5">
        <f t="shared" si="0"/>
        <v>58.884738036975023</v>
      </c>
      <c r="D174" s="5">
        <f t="shared" si="1"/>
        <v>-891.17090134710588</v>
      </c>
      <c r="E174" s="5">
        <f t="shared" si="2"/>
        <v>1008.9403774210559</v>
      </c>
    </row>
    <row r="175" spans="1:5" x14ac:dyDescent="0.3">
      <c r="A175" s="7">
        <v>44317</v>
      </c>
      <c r="C175" s="5">
        <f t="shared" si="0"/>
        <v>44.081839115645984</v>
      </c>
      <c r="D175" s="5">
        <f t="shared" si="1"/>
        <v>-935.69415863865618</v>
      </c>
      <c r="E175" s="5">
        <f t="shared" si="2"/>
        <v>1023.8578368699481</v>
      </c>
    </row>
    <row r="176" spans="1:5" x14ac:dyDescent="0.3">
      <c r="A176" s="7">
        <v>44324</v>
      </c>
      <c r="C176" s="5">
        <f t="shared" si="0"/>
        <v>43.667850033886971</v>
      </c>
      <c r="D176" s="5">
        <f t="shared" si="1"/>
        <v>-965.00924210626897</v>
      </c>
      <c r="E176" s="5">
        <f t="shared" si="2"/>
        <v>1052.3449421740429</v>
      </c>
    </row>
    <row r="177" spans="1:5" x14ac:dyDescent="0.3">
      <c r="A177" s="7">
        <v>44331</v>
      </c>
      <c r="C177" s="5">
        <f t="shared" si="0"/>
        <v>43.546401759237085</v>
      </c>
      <c r="D177" s="5">
        <f t="shared" si="1"/>
        <v>-993.28108668280561</v>
      </c>
      <c r="E177" s="5">
        <f t="shared" si="2"/>
        <v>1080.3738902012799</v>
      </c>
    </row>
    <row r="178" spans="1:5" x14ac:dyDescent="0.3">
      <c r="A178" s="7">
        <v>44338</v>
      </c>
      <c r="C178" s="5">
        <f t="shared" si="0"/>
        <v>39.565103272500437</v>
      </c>
      <c r="D178" s="5">
        <f t="shared" si="1"/>
        <v>-1024.7217053850488</v>
      </c>
      <c r="E178" s="5">
        <f t="shared" si="2"/>
        <v>1103.8519119300497</v>
      </c>
    </row>
    <row r="179" spans="1:5" x14ac:dyDescent="0.3">
      <c r="A179" s="7">
        <v>44345</v>
      </c>
      <c r="C179" s="5">
        <f t="shared" si="0"/>
        <v>38.82166332106577</v>
      </c>
      <c r="D179" s="5">
        <f t="shared" si="1"/>
        <v>-1052.2856176799924</v>
      </c>
      <c r="E179" s="5">
        <f t="shared" si="2"/>
        <v>1129.9289443221237</v>
      </c>
    </row>
    <row r="180" spans="1:5" x14ac:dyDescent="0.3">
      <c r="A180" s="7">
        <v>44352</v>
      </c>
      <c r="C180" s="5">
        <f t="shared" si="0"/>
        <v>38.370595031690996</v>
      </c>
      <c r="D180" s="5">
        <f t="shared" si="1"/>
        <v>-1078.9643659657177</v>
      </c>
      <c r="E180" s="5">
        <f t="shared" si="2"/>
        <v>1155.7055560290996</v>
      </c>
    </row>
    <row r="181" spans="1:5" x14ac:dyDescent="0.3">
      <c r="A181" s="7">
        <v>44359</v>
      </c>
      <c r="C181" s="5">
        <f t="shared" si="0"/>
        <v>37.713461150827257</v>
      </c>
      <c r="D181" s="5">
        <f t="shared" si="1"/>
        <v>-1105.2972439119196</v>
      </c>
      <c r="E181" s="5">
        <f t="shared" si="2"/>
        <v>1180.7241662135741</v>
      </c>
    </row>
    <row r="182" spans="1:5" x14ac:dyDescent="0.3">
      <c r="A182" s="7">
        <v>44366</v>
      </c>
      <c r="C182" s="5">
        <f t="shared" si="0"/>
        <v>40.649079033997339</v>
      </c>
      <c r="D182" s="5">
        <f t="shared" si="1"/>
        <v>-1127.5218762124023</v>
      </c>
      <c r="E182" s="5">
        <f t="shared" si="2"/>
        <v>1208.8200342803971</v>
      </c>
    </row>
    <row r="183" spans="1:5" x14ac:dyDescent="0.3">
      <c r="A183" s="7">
        <v>44373</v>
      </c>
      <c r="C183" s="5">
        <f t="shared" si="0"/>
        <v>39.21775020852688</v>
      </c>
      <c r="D183" s="5">
        <f t="shared" si="1"/>
        <v>-1153.630627839462</v>
      </c>
      <c r="E183" s="5">
        <f t="shared" si="2"/>
        <v>1232.0661282565159</v>
      </c>
    </row>
    <row r="184" spans="1:5" x14ac:dyDescent="0.3">
      <c r="A184" s="7">
        <v>44380</v>
      </c>
      <c r="C184" s="5">
        <f t="shared" si="0"/>
        <v>39.22277916985432</v>
      </c>
      <c r="D184" s="5">
        <f t="shared" si="1"/>
        <v>-1177.8496099854597</v>
      </c>
      <c r="E184" s="5">
        <f t="shared" si="2"/>
        <v>1256.2951683251681</v>
      </c>
    </row>
    <row r="185" spans="1:5" x14ac:dyDescent="0.3">
      <c r="A185" s="7">
        <v>44387</v>
      </c>
      <c r="C185" s="5">
        <f t="shared" si="0"/>
        <v>40.478767805798775</v>
      </c>
      <c r="D185" s="5">
        <f t="shared" si="1"/>
        <v>-1200.390820242719</v>
      </c>
      <c r="E185" s="5">
        <f t="shared" si="2"/>
        <v>1281.3483558543164</v>
      </c>
    </row>
    <row r="186" spans="1:5" x14ac:dyDescent="0.3">
      <c r="A186" s="7">
        <v>44394</v>
      </c>
      <c r="C186" s="5">
        <f t="shared" si="0"/>
        <v>41.19564777576965</v>
      </c>
      <c r="D186" s="5">
        <f t="shared" si="1"/>
        <v>-1223.0684729185693</v>
      </c>
      <c r="E186" s="5">
        <f t="shared" si="2"/>
        <v>1305.4597684701087</v>
      </c>
    </row>
    <row r="187" spans="1:5" x14ac:dyDescent="0.3">
      <c r="A187" s="7">
        <v>44401</v>
      </c>
      <c r="C187" s="5">
        <f t="shared" si="0"/>
        <v>59.25072634054866</v>
      </c>
      <c r="D187" s="5">
        <f t="shared" si="1"/>
        <v>-1228.0272580136909</v>
      </c>
      <c r="E187" s="5">
        <f t="shared" si="2"/>
        <v>1346.5287106947883</v>
      </c>
    </row>
    <row r="188" spans="1:5" x14ac:dyDescent="0.3">
      <c r="A188" s="7">
        <v>44408</v>
      </c>
      <c r="C188" s="5">
        <f t="shared" si="0"/>
        <v>51.371128988551625</v>
      </c>
      <c r="D188" s="5">
        <f t="shared" si="1"/>
        <v>-1258.5601564202825</v>
      </c>
      <c r="E188" s="5">
        <f t="shared" si="2"/>
        <v>1361.3024143973857</v>
      </c>
    </row>
    <row r="189" spans="1:5" x14ac:dyDescent="0.3">
      <c r="A189" s="7">
        <v>44415</v>
      </c>
      <c r="C189" s="5">
        <f t="shared" si="0"/>
        <v>42.952261930471529</v>
      </c>
      <c r="D189" s="5">
        <f t="shared" si="1"/>
        <v>-1289.2901968243541</v>
      </c>
      <c r="E189" s="5">
        <f t="shared" si="2"/>
        <v>1375.1947206852969</v>
      </c>
    </row>
    <row r="190" spans="1:5" x14ac:dyDescent="0.3">
      <c r="A190" s="7">
        <v>44422</v>
      </c>
      <c r="C190" s="5">
        <f t="shared" si="0"/>
        <v>67.417780565004506</v>
      </c>
      <c r="D190" s="5">
        <f t="shared" si="1"/>
        <v>-1286.853080774451</v>
      </c>
      <c r="E190" s="5">
        <f t="shared" si="2"/>
        <v>1421.6886419044599</v>
      </c>
    </row>
    <row r="191" spans="1:5" x14ac:dyDescent="0.3">
      <c r="A191" s="7">
        <v>44429</v>
      </c>
      <c r="C191" s="5">
        <f t="shared" ref="C191:C220" si="3">_xlfn.FORECAST.ETS(A191,$B$2:$B$158,$A$2:$A$158,1,1)</f>
        <v>41.650045780227352</v>
      </c>
      <c r="D191" s="5">
        <f t="shared" ref="D191:D220" si="4">C191-_xlfn.FORECAST.ETS.CONFINT(A191,$B$2:$B$158,$A$2:$A$158,0.95,1,1)</f>
        <v>-1334.2965966580316</v>
      </c>
      <c r="E191" s="5">
        <f t="shared" ref="E191:E220" si="5">C191+_xlfn.FORECAST.ETS.CONFINT(A191,$B$2:$B$158,$A$2:$A$158,0.95,1,1)</f>
        <v>1417.5966882184864</v>
      </c>
    </row>
    <row r="192" spans="1:5" x14ac:dyDescent="0.3">
      <c r="A192" s="7">
        <v>44436</v>
      </c>
      <c r="C192" s="5">
        <f t="shared" si="3"/>
        <v>41.623028077554835</v>
      </c>
      <c r="D192" s="5">
        <f t="shared" si="4"/>
        <v>-1355.7043234841101</v>
      </c>
      <c r="E192" s="5">
        <f t="shared" si="5"/>
        <v>1438.9503796392198</v>
      </c>
    </row>
    <row r="193" spans="1:5" x14ac:dyDescent="0.3">
      <c r="A193" s="7">
        <v>44443</v>
      </c>
      <c r="C193" s="5">
        <f t="shared" si="3"/>
        <v>41.563434543099788</v>
      </c>
      <c r="D193" s="5">
        <f t="shared" si="4"/>
        <v>-1376.8629368959182</v>
      </c>
      <c r="E193" s="5">
        <f t="shared" si="5"/>
        <v>1459.989805982118</v>
      </c>
    </row>
    <row r="194" spans="1:5" x14ac:dyDescent="0.3">
      <c r="A194" s="7">
        <v>44450</v>
      </c>
      <c r="C194" s="5">
        <f t="shared" si="3"/>
        <v>43.991390317432312</v>
      </c>
      <c r="D194" s="5">
        <f t="shared" si="4"/>
        <v>-1395.2647389785232</v>
      </c>
      <c r="E194" s="5">
        <f t="shared" si="5"/>
        <v>1483.2475196133876</v>
      </c>
    </row>
    <row r="195" spans="1:5" x14ac:dyDescent="0.3">
      <c r="A195" s="7">
        <v>44457</v>
      </c>
      <c r="C195" s="5">
        <f t="shared" si="3"/>
        <v>42.355956267103601</v>
      </c>
      <c r="D195" s="5">
        <f t="shared" si="4"/>
        <v>-1417.4722331285459</v>
      </c>
      <c r="E195" s="5">
        <f t="shared" si="5"/>
        <v>1502.1841456627533</v>
      </c>
    </row>
    <row r="196" spans="1:5" x14ac:dyDescent="0.3">
      <c r="A196" s="7">
        <v>44464</v>
      </c>
      <c r="C196" s="5">
        <f t="shared" si="3"/>
        <v>44.219994807662601</v>
      </c>
      <c r="D196" s="5">
        <f t="shared" si="4"/>
        <v>-1435.9333395713006</v>
      </c>
      <c r="E196" s="5">
        <f t="shared" si="5"/>
        <v>1524.3733291866261</v>
      </c>
    </row>
    <row r="197" spans="1:5" x14ac:dyDescent="0.3">
      <c r="A197" s="7">
        <v>44471</v>
      </c>
      <c r="C197" s="5">
        <f t="shared" si="3"/>
        <v>45.422529835064729</v>
      </c>
      <c r="D197" s="5">
        <f t="shared" si="4"/>
        <v>-1454.8191071813919</v>
      </c>
      <c r="E197" s="5">
        <f t="shared" si="5"/>
        <v>1545.6641668515215</v>
      </c>
    </row>
    <row r="198" spans="1:5" x14ac:dyDescent="0.3">
      <c r="A198" s="7">
        <v>44478</v>
      </c>
      <c r="C198" s="5">
        <f t="shared" si="3"/>
        <v>45.466646044534798</v>
      </c>
      <c r="D198" s="5">
        <f t="shared" si="4"/>
        <v>-1474.6358776732029</v>
      </c>
      <c r="E198" s="5">
        <f t="shared" si="5"/>
        <v>1565.5691697622726</v>
      </c>
    </row>
    <row r="199" spans="1:5" x14ac:dyDescent="0.3">
      <c r="A199" s="7">
        <v>44485</v>
      </c>
      <c r="C199" s="5">
        <f t="shared" si="3"/>
        <v>45.494679577526036</v>
      </c>
      <c r="D199" s="5">
        <f t="shared" si="4"/>
        <v>-1494.2501513485945</v>
      </c>
      <c r="E199" s="5">
        <f t="shared" si="5"/>
        <v>1585.2395105036467</v>
      </c>
    </row>
    <row r="200" spans="1:5" x14ac:dyDescent="0.3">
      <c r="A200" s="7">
        <v>44492</v>
      </c>
      <c r="C200" s="5">
        <f t="shared" si="3"/>
        <v>46.208245278940282</v>
      </c>
      <c r="D200" s="5">
        <f t="shared" si="4"/>
        <v>-1512.9686100696526</v>
      </c>
      <c r="E200" s="5">
        <f t="shared" si="5"/>
        <v>1605.3851006275331</v>
      </c>
    </row>
    <row r="201" spans="1:5" x14ac:dyDescent="0.3">
      <c r="A201" s="7">
        <v>44499</v>
      </c>
      <c r="C201" s="5">
        <f t="shared" si="3"/>
        <v>47.211056639709589</v>
      </c>
      <c r="D201" s="5">
        <f t="shared" si="4"/>
        <v>-1531.1953421850628</v>
      </c>
      <c r="E201" s="5">
        <f t="shared" si="5"/>
        <v>1625.617455464482</v>
      </c>
    </row>
    <row r="202" spans="1:5" x14ac:dyDescent="0.3">
      <c r="A202" s="7">
        <v>44506</v>
      </c>
      <c r="C202" s="5">
        <f t="shared" si="3"/>
        <v>51.575433374765311</v>
      </c>
      <c r="D202" s="5">
        <f t="shared" si="4"/>
        <v>-1545.8653751428387</v>
      </c>
      <c r="E202" s="5">
        <f t="shared" si="5"/>
        <v>1649.0162418923692</v>
      </c>
    </row>
    <row r="203" spans="1:5" x14ac:dyDescent="0.3">
      <c r="A203" s="7">
        <v>44513</v>
      </c>
      <c r="C203" s="5">
        <f t="shared" si="3"/>
        <v>51.175227333977702</v>
      </c>
      <c r="D203" s="5">
        <f t="shared" si="4"/>
        <v>-1565.1117856741664</v>
      </c>
      <c r="E203" s="5">
        <f t="shared" si="5"/>
        <v>1667.462240342122</v>
      </c>
    </row>
    <row r="204" spans="1:5" x14ac:dyDescent="0.3">
      <c r="A204" s="7">
        <v>44520</v>
      </c>
      <c r="C204" s="5">
        <f t="shared" si="3"/>
        <v>52.240606913526051</v>
      </c>
      <c r="D204" s="5">
        <f t="shared" si="4"/>
        <v>-1582.7109478794948</v>
      </c>
      <c r="E204" s="5">
        <f t="shared" si="5"/>
        <v>1687.192161706547</v>
      </c>
    </row>
    <row r="205" spans="1:5" x14ac:dyDescent="0.3">
      <c r="A205" s="7">
        <v>44527</v>
      </c>
      <c r="C205" s="5">
        <f t="shared" si="3"/>
        <v>66.05379031995119</v>
      </c>
      <c r="D205" s="5">
        <f t="shared" si="4"/>
        <v>-1587.3868292930583</v>
      </c>
      <c r="E205" s="5">
        <f t="shared" si="5"/>
        <v>1719.4944099329605</v>
      </c>
    </row>
    <row r="206" spans="1:5" x14ac:dyDescent="0.3">
      <c r="A206" s="7">
        <v>44534</v>
      </c>
      <c r="C206" s="5">
        <f t="shared" si="3"/>
        <v>51.250891398622151</v>
      </c>
      <c r="D206" s="5">
        <f t="shared" si="4"/>
        <v>-1620.5091715835292</v>
      </c>
      <c r="E206" s="5">
        <f t="shared" si="5"/>
        <v>1723.0109543807735</v>
      </c>
    </row>
    <row r="207" spans="1:5" x14ac:dyDescent="0.3">
      <c r="A207" s="7">
        <v>44541</v>
      </c>
      <c r="C207" s="5">
        <f t="shared" si="3"/>
        <v>50.836902316863139</v>
      </c>
      <c r="D207" s="5">
        <f t="shared" si="4"/>
        <v>-1639.0785319201614</v>
      </c>
      <c r="E207" s="5">
        <f t="shared" si="5"/>
        <v>1740.7523365538877</v>
      </c>
    </row>
    <row r="208" spans="1:5" x14ac:dyDescent="0.3">
      <c r="A208" s="7">
        <v>44548</v>
      </c>
      <c r="C208" s="5">
        <f t="shared" si="3"/>
        <v>50.715454042213253</v>
      </c>
      <c r="D208" s="5">
        <f t="shared" si="4"/>
        <v>-1657.196544341316</v>
      </c>
      <c r="E208" s="5">
        <f t="shared" si="5"/>
        <v>1758.6274524257424</v>
      </c>
    </row>
    <row r="209" spans="1:5" x14ac:dyDescent="0.3">
      <c r="A209" s="7">
        <v>44555</v>
      </c>
      <c r="C209" s="5">
        <f t="shared" si="3"/>
        <v>46.734155555476597</v>
      </c>
      <c r="D209" s="5">
        <f t="shared" si="4"/>
        <v>-1679.0206004271645</v>
      </c>
      <c r="E209" s="5">
        <f t="shared" si="5"/>
        <v>1772.4889115381175</v>
      </c>
    </row>
    <row r="210" spans="1:5" x14ac:dyDescent="0.3">
      <c r="A210" s="7">
        <v>44562</v>
      </c>
      <c r="C210" s="5">
        <f t="shared" si="3"/>
        <v>45.990715604041931</v>
      </c>
      <c r="D210" s="5">
        <f t="shared" si="4"/>
        <v>-1697.457745681882</v>
      </c>
      <c r="E210" s="5">
        <f t="shared" si="5"/>
        <v>1789.4391768899659</v>
      </c>
    </row>
    <row r="211" spans="1:5" x14ac:dyDescent="0.3">
      <c r="A211" s="7">
        <v>44569</v>
      </c>
      <c r="C211" s="5">
        <f t="shared" si="3"/>
        <v>45.539647314667164</v>
      </c>
      <c r="D211" s="5">
        <f t="shared" si="4"/>
        <v>-1715.4579914906681</v>
      </c>
      <c r="E211" s="5">
        <f t="shared" si="5"/>
        <v>1806.5372861200026</v>
      </c>
    </row>
    <row r="212" spans="1:5" x14ac:dyDescent="0.3">
      <c r="A212" s="7">
        <v>44576</v>
      </c>
      <c r="C212" s="5">
        <f t="shared" si="3"/>
        <v>44.882513433803425</v>
      </c>
      <c r="D212" s="5">
        <f t="shared" si="4"/>
        <v>-1733.5240850455</v>
      </c>
      <c r="E212" s="5">
        <f t="shared" si="5"/>
        <v>1823.289111913107</v>
      </c>
    </row>
    <row r="213" spans="1:5" x14ac:dyDescent="0.3">
      <c r="A213" s="7">
        <v>44583</v>
      </c>
      <c r="C213" s="5">
        <f t="shared" si="3"/>
        <v>47.818131316973506</v>
      </c>
      <c r="D213" s="5">
        <f t="shared" si="4"/>
        <v>-1747.8613182606598</v>
      </c>
      <c r="E213" s="5">
        <f t="shared" si="5"/>
        <v>1843.4975808946067</v>
      </c>
    </row>
    <row r="214" spans="1:5" x14ac:dyDescent="0.3">
      <c r="A214" s="7">
        <v>44590</v>
      </c>
      <c r="C214" s="5">
        <f t="shared" si="3"/>
        <v>46.386802491503047</v>
      </c>
      <c r="D214" s="5">
        <f t="shared" si="4"/>
        <v>-1766.4333109794866</v>
      </c>
      <c r="E214" s="5">
        <f t="shared" si="5"/>
        <v>1859.2069159624925</v>
      </c>
    </row>
    <row r="215" spans="1:5" x14ac:dyDescent="0.3">
      <c r="A215" s="7">
        <v>44597</v>
      </c>
      <c r="C215" s="5">
        <f t="shared" si="3"/>
        <v>46.391831452830488</v>
      </c>
      <c r="D215" s="5">
        <f t="shared" si="4"/>
        <v>-1783.4405039233477</v>
      </c>
      <c r="E215" s="5">
        <f t="shared" si="5"/>
        <v>1876.2241668290087</v>
      </c>
    </row>
    <row r="216" spans="1:5" x14ac:dyDescent="0.3">
      <c r="A216" s="7">
        <v>44604</v>
      </c>
      <c r="C216" s="5">
        <f t="shared" si="3"/>
        <v>47.647820088774942</v>
      </c>
      <c r="D216" s="5">
        <f t="shared" si="4"/>
        <v>-1799.0718750870046</v>
      </c>
      <c r="E216" s="5">
        <f t="shared" si="5"/>
        <v>1894.3675152645546</v>
      </c>
    </row>
    <row r="217" spans="1:5" x14ac:dyDescent="0.3">
      <c r="A217" s="7">
        <v>44611</v>
      </c>
      <c r="C217" s="5">
        <f t="shared" si="3"/>
        <v>48.364700058745818</v>
      </c>
      <c r="D217" s="5">
        <f t="shared" si="4"/>
        <v>-1815.1209173409488</v>
      </c>
      <c r="E217" s="5">
        <f t="shared" si="5"/>
        <v>1911.8503174584403</v>
      </c>
    </row>
    <row r="218" spans="1:5" x14ac:dyDescent="0.3">
      <c r="A218" s="7">
        <v>44618</v>
      </c>
      <c r="C218" s="5">
        <f t="shared" si="3"/>
        <v>66.41977862352482</v>
      </c>
      <c r="D218" s="5">
        <f t="shared" si="4"/>
        <v>-1813.7136018230119</v>
      </c>
      <c r="E218" s="5">
        <f t="shared" si="5"/>
        <v>1946.5531590700614</v>
      </c>
    </row>
    <row r="219" spans="1:5" x14ac:dyDescent="0.3">
      <c r="A219" s="7">
        <v>44625</v>
      </c>
      <c r="C219" s="5">
        <f t="shared" si="3"/>
        <v>58.540181271527793</v>
      </c>
      <c r="D219" s="5">
        <f t="shared" si="4"/>
        <v>-1838.1259438428572</v>
      </c>
      <c r="E219" s="5">
        <f t="shared" si="5"/>
        <v>1955.206306385913</v>
      </c>
    </row>
    <row r="220" spans="1:5" x14ac:dyDescent="0.3">
      <c r="A220" s="7">
        <v>44632</v>
      </c>
      <c r="C220" s="5">
        <f t="shared" si="3"/>
        <v>50.12131421344769</v>
      </c>
      <c r="D220" s="5">
        <f t="shared" si="4"/>
        <v>-1862.9655482895855</v>
      </c>
      <c r="E220" s="5">
        <f t="shared" si="5"/>
        <v>1963.2081767164809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7CF8-0C38-4A99-8393-6B56F066B29A}">
  <sheetPr>
    <tabColor theme="0" tint="-0.499984740745262"/>
  </sheetPr>
  <dimension ref="A1:F158"/>
  <sheetViews>
    <sheetView workbookViewId="0">
      <selection activeCell="H14" sqref="H14"/>
    </sheetView>
  </sheetViews>
  <sheetFormatPr baseColWidth="10" defaultRowHeight="14.4" x14ac:dyDescent="0.3"/>
  <cols>
    <col min="1" max="1" width="10.6640625" bestFit="1" customWidth="1"/>
    <col min="2" max="2" width="10" bestFit="1" customWidth="1"/>
    <col min="3" max="3" width="10.44140625" bestFit="1" customWidth="1"/>
    <col min="4" max="5" width="14.109375" bestFit="1" customWidth="1"/>
    <col min="6" max="6" width="12" customWidth="1"/>
    <col min="7" max="7" width="11.88671875" bestFit="1" customWidth="1"/>
    <col min="8" max="8" width="10" bestFit="1" customWidth="1"/>
  </cols>
  <sheetData>
    <row r="1" spans="1:6" x14ac:dyDescent="0.3">
      <c r="A1" t="s">
        <v>12</v>
      </c>
      <c r="B1" t="s">
        <v>13</v>
      </c>
      <c r="C1" t="s">
        <v>14</v>
      </c>
      <c r="D1" s="9" t="s">
        <v>17</v>
      </c>
      <c r="E1" s="9" t="s">
        <v>15</v>
      </c>
      <c r="F1" s="9" t="s">
        <v>16</v>
      </c>
    </row>
    <row r="2" spans="1:6" x14ac:dyDescent="0.3">
      <c r="A2" s="7">
        <v>43106</v>
      </c>
      <c r="B2" s="8">
        <v>42690.600000000006</v>
      </c>
      <c r="C2">
        <v>409</v>
      </c>
      <c r="D2" s="9">
        <v>1391559.59</v>
      </c>
      <c r="E2" s="9">
        <v>818017.43300000019</v>
      </c>
      <c r="F2" s="9">
        <v>32.66781936075116</v>
      </c>
    </row>
    <row r="3" spans="1:6" x14ac:dyDescent="0.3">
      <c r="A3" s="7">
        <v>43113</v>
      </c>
      <c r="B3" s="8">
        <v>30215</v>
      </c>
      <c r="C3">
        <v>287</v>
      </c>
      <c r="D3" s="9">
        <v>977386.37999999977</v>
      </c>
      <c r="E3" s="9">
        <v>592052.87400000007</v>
      </c>
      <c r="F3" s="9">
        <v>32.587930429699504</v>
      </c>
    </row>
    <row r="4" spans="1:6" x14ac:dyDescent="0.3">
      <c r="A4" s="7">
        <v>43120</v>
      </c>
      <c r="B4" s="8">
        <v>32361.599999999995</v>
      </c>
      <c r="C4">
        <v>295</v>
      </c>
      <c r="D4" s="9">
        <v>1038254.58</v>
      </c>
      <c r="E4" s="9">
        <v>608866.3269999997</v>
      </c>
      <c r="F4" s="9">
        <v>32.501410528618429</v>
      </c>
    </row>
    <row r="5" spans="1:6" x14ac:dyDescent="0.3">
      <c r="A5" s="7">
        <v>43127</v>
      </c>
      <c r="B5" s="8">
        <v>21083.799999999996</v>
      </c>
      <c r="C5">
        <v>194</v>
      </c>
      <c r="D5" s="9">
        <v>675143.50000000012</v>
      </c>
      <c r="E5" s="9">
        <v>414618.25599999999</v>
      </c>
      <c r="F5" s="9">
        <v>33.286556025102016</v>
      </c>
    </row>
    <row r="6" spans="1:6" x14ac:dyDescent="0.3">
      <c r="A6" s="7">
        <v>43134</v>
      </c>
      <c r="B6" s="8">
        <v>41192</v>
      </c>
      <c r="C6">
        <v>365</v>
      </c>
      <c r="D6" s="9">
        <v>1303742.7000000002</v>
      </c>
      <c r="E6" s="9">
        <v>784782.41300000052</v>
      </c>
      <c r="F6" s="9">
        <v>31.488461538461539</v>
      </c>
    </row>
    <row r="7" spans="1:6" x14ac:dyDescent="0.3">
      <c r="A7" s="7">
        <v>43141</v>
      </c>
      <c r="B7" s="8">
        <v>35982.799999999996</v>
      </c>
      <c r="C7">
        <v>313</v>
      </c>
      <c r="D7" s="9">
        <v>1149917.57</v>
      </c>
      <c r="E7" s="9">
        <v>639764.90700000036</v>
      </c>
      <c r="F7" s="9">
        <v>32.070212454440671</v>
      </c>
    </row>
    <row r="8" spans="1:6" x14ac:dyDescent="0.3">
      <c r="A8" s="7">
        <v>43148</v>
      </c>
      <c r="B8" s="8">
        <v>32086.499999999996</v>
      </c>
      <c r="C8">
        <v>252</v>
      </c>
      <c r="D8" s="9">
        <v>976691.49999999977</v>
      </c>
      <c r="E8" s="9">
        <v>347982.54700000025</v>
      </c>
      <c r="F8" s="9">
        <v>31.308374935597918</v>
      </c>
    </row>
    <row r="9" spans="1:6" x14ac:dyDescent="0.3">
      <c r="A9" s="7">
        <v>43155</v>
      </c>
      <c r="B9" s="8">
        <v>27024.799999999999</v>
      </c>
      <c r="C9">
        <v>218</v>
      </c>
      <c r="D9" s="9">
        <v>861231.34999999986</v>
      </c>
      <c r="E9" s="9">
        <v>511314.27899999992</v>
      </c>
      <c r="F9" s="9">
        <v>31.929032258064517</v>
      </c>
    </row>
    <row r="10" spans="1:6" x14ac:dyDescent="0.3">
      <c r="A10" s="7">
        <v>43162</v>
      </c>
      <c r="B10" s="8">
        <v>27352.7</v>
      </c>
      <c r="C10">
        <v>223</v>
      </c>
      <c r="D10" s="9">
        <v>866352.70000000007</v>
      </c>
      <c r="E10" s="9">
        <v>514638.3009999998</v>
      </c>
      <c r="F10" s="9">
        <v>30.892857142857142</v>
      </c>
    </row>
    <row r="11" spans="1:6" x14ac:dyDescent="0.3">
      <c r="A11" s="7">
        <v>43169</v>
      </c>
      <c r="B11" s="8">
        <v>37537.400000000009</v>
      </c>
      <c r="C11">
        <v>298</v>
      </c>
      <c r="D11" s="9">
        <v>1180365.75</v>
      </c>
      <c r="E11" s="9">
        <v>654967.30400000047</v>
      </c>
      <c r="F11" s="9">
        <v>31.351685393258428</v>
      </c>
    </row>
    <row r="12" spans="1:6" x14ac:dyDescent="0.3">
      <c r="A12" s="7">
        <v>43176</v>
      </c>
      <c r="B12" s="8">
        <v>38088.699999999997</v>
      </c>
      <c r="C12">
        <v>302</v>
      </c>
      <c r="D12" s="9">
        <v>1211441.6499999999</v>
      </c>
      <c r="E12" s="9">
        <v>713052.81900000002</v>
      </c>
      <c r="F12" s="9">
        <v>32.521157941604038</v>
      </c>
    </row>
    <row r="13" spans="1:6" x14ac:dyDescent="0.3">
      <c r="A13" s="7">
        <v>43183</v>
      </c>
      <c r="B13" s="8">
        <v>43539.3</v>
      </c>
      <c r="C13">
        <v>337</v>
      </c>
      <c r="D13" s="9">
        <v>1315872.3999999999</v>
      </c>
      <c r="E13" s="9">
        <v>834568.08500000031</v>
      </c>
      <c r="F13" s="9">
        <v>31.027397260273972</v>
      </c>
    </row>
    <row r="14" spans="1:6" x14ac:dyDescent="0.3">
      <c r="A14" s="7">
        <v>43190</v>
      </c>
      <c r="B14" s="8">
        <v>27581.999999999996</v>
      </c>
      <c r="C14">
        <v>217</v>
      </c>
      <c r="D14" s="9">
        <v>859439.54999999993</v>
      </c>
      <c r="E14" s="9">
        <v>568987.32199999993</v>
      </c>
      <c r="F14" s="9">
        <v>31.446647997774431</v>
      </c>
    </row>
    <row r="15" spans="1:6" x14ac:dyDescent="0.3">
      <c r="A15" s="7">
        <v>43197</v>
      </c>
      <c r="B15" s="8">
        <v>43332.200000000004</v>
      </c>
      <c r="C15">
        <v>342</v>
      </c>
      <c r="D15" s="9">
        <v>1318021.1000000001</v>
      </c>
      <c r="E15" s="9">
        <v>940761.92899999977</v>
      </c>
      <c r="F15" s="9">
        <v>31.085714285714285</v>
      </c>
    </row>
    <row r="16" spans="1:6" x14ac:dyDescent="0.3">
      <c r="A16" s="7">
        <v>43204</v>
      </c>
      <c r="B16" s="8">
        <v>63658.6</v>
      </c>
      <c r="C16">
        <v>424</v>
      </c>
      <c r="D16" s="9">
        <v>1662858.35</v>
      </c>
      <c r="E16" s="9">
        <v>1155410.9420000003</v>
      </c>
      <c r="F16" s="9">
        <v>30.471910112359552</v>
      </c>
    </row>
    <row r="17" spans="1:6" x14ac:dyDescent="0.3">
      <c r="A17" s="7">
        <v>43211</v>
      </c>
      <c r="B17" s="8">
        <v>36148.199999999997</v>
      </c>
      <c r="C17">
        <v>279</v>
      </c>
      <c r="D17" s="9">
        <v>1070498.3500000001</v>
      </c>
      <c r="E17" s="9">
        <v>778213.04799999995</v>
      </c>
      <c r="F17" s="9">
        <v>29.760869565217391</v>
      </c>
    </row>
    <row r="18" spans="1:6" x14ac:dyDescent="0.3">
      <c r="A18" s="7">
        <v>43218</v>
      </c>
      <c r="B18" s="8">
        <v>35941</v>
      </c>
      <c r="C18">
        <v>292</v>
      </c>
      <c r="D18" s="9">
        <v>1081845</v>
      </c>
      <c r="E18" s="9">
        <v>795771.38000000012</v>
      </c>
      <c r="F18" s="9">
        <v>31.686666666666667</v>
      </c>
    </row>
    <row r="19" spans="1:6" x14ac:dyDescent="0.3">
      <c r="A19" s="7">
        <v>43225</v>
      </c>
      <c r="B19" s="8">
        <v>29202.600000000006</v>
      </c>
      <c r="C19">
        <v>253</v>
      </c>
      <c r="D19" s="9">
        <v>920790.90000000014</v>
      </c>
      <c r="E19" s="9">
        <v>656222.0290000001</v>
      </c>
      <c r="F19" s="9">
        <v>74.215261044176714</v>
      </c>
    </row>
    <row r="20" spans="1:6" x14ac:dyDescent="0.3">
      <c r="A20" s="7">
        <v>43232</v>
      </c>
      <c r="B20" s="8">
        <v>51819.699999999983</v>
      </c>
      <c r="C20">
        <v>418</v>
      </c>
      <c r="D20" s="9">
        <v>1493941.65</v>
      </c>
      <c r="E20" s="9">
        <v>951669.71600000036</v>
      </c>
      <c r="F20" s="9">
        <v>29.254563233376793</v>
      </c>
    </row>
    <row r="21" spans="1:6" x14ac:dyDescent="0.3">
      <c r="A21" s="7">
        <v>43239</v>
      </c>
      <c r="B21" s="8">
        <v>44772.30000000001</v>
      </c>
      <c r="C21">
        <v>313</v>
      </c>
      <c r="D21" s="9">
        <v>1100163.45</v>
      </c>
      <c r="E21" s="9">
        <v>875406.30099999998</v>
      </c>
      <c r="F21" s="9">
        <v>28.675673143585229</v>
      </c>
    </row>
    <row r="22" spans="1:6" x14ac:dyDescent="0.3">
      <c r="A22" s="7">
        <v>43246</v>
      </c>
      <c r="B22" s="8">
        <v>23033.4</v>
      </c>
      <c r="C22">
        <v>191</v>
      </c>
      <c r="D22" s="9">
        <v>676301.60000000009</v>
      </c>
      <c r="E22" s="9">
        <v>571336.5950000002</v>
      </c>
      <c r="F22" s="9">
        <v>28.612244897959183</v>
      </c>
    </row>
    <row r="23" spans="1:6" x14ac:dyDescent="0.3">
      <c r="A23" s="7">
        <v>43253</v>
      </c>
      <c r="B23" s="8">
        <v>44276.700000000004</v>
      </c>
      <c r="C23">
        <v>360</v>
      </c>
      <c r="D23" s="9">
        <v>1271643.05</v>
      </c>
      <c r="E23" s="9">
        <v>993319.40599999949</v>
      </c>
      <c r="F23" s="9">
        <v>28.919861265979723</v>
      </c>
    </row>
    <row r="24" spans="1:6" x14ac:dyDescent="0.3">
      <c r="A24" s="7">
        <v>43260</v>
      </c>
      <c r="B24" s="8">
        <v>23111.7</v>
      </c>
      <c r="C24">
        <v>195</v>
      </c>
      <c r="D24" s="9">
        <v>675630.95</v>
      </c>
      <c r="E24" s="9">
        <v>483006.83199999988</v>
      </c>
      <c r="F24" s="9">
        <v>28.987150415721842</v>
      </c>
    </row>
    <row r="25" spans="1:6" x14ac:dyDescent="0.3">
      <c r="A25" s="7">
        <v>43267</v>
      </c>
      <c r="B25" s="8">
        <v>48234.299999999996</v>
      </c>
      <c r="C25">
        <v>399</v>
      </c>
      <c r="D25" s="9">
        <v>1380530.9500000002</v>
      </c>
      <c r="E25" s="9">
        <v>1136205.2819999999</v>
      </c>
      <c r="F25" s="9">
        <v>28.696202531645568</v>
      </c>
    </row>
    <row r="26" spans="1:6" x14ac:dyDescent="0.3">
      <c r="A26" s="7">
        <v>43274</v>
      </c>
      <c r="B26" s="8">
        <v>52365.100000000006</v>
      </c>
      <c r="C26">
        <v>422</v>
      </c>
      <c r="D26" s="9">
        <v>1503384.3</v>
      </c>
      <c r="E26" s="9">
        <v>1205397.3120000013</v>
      </c>
      <c r="F26" s="9">
        <v>29.662670068027211</v>
      </c>
    </row>
    <row r="27" spans="1:6" x14ac:dyDescent="0.3">
      <c r="A27" s="7">
        <v>43281</v>
      </c>
      <c r="B27" s="8">
        <v>30441.599999999999</v>
      </c>
      <c r="C27">
        <v>250</v>
      </c>
      <c r="D27" s="9">
        <v>925990.85000000021</v>
      </c>
      <c r="E27" s="9">
        <v>734448.17999999982</v>
      </c>
      <c r="F27" s="9">
        <v>31.466808510638298</v>
      </c>
    </row>
    <row r="28" spans="1:6" x14ac:dyDescent="0.3">
      <c r="A28" s="7">
        <v>43288</v>
      </c>
      <c r="B28" s="8">
        <v>51419.419999999991</v>
      </c>
      <c r="C28">
        <v>418</v>
      </c>
      <c r="D28" s="9">
        <v>1582282.3800000001</v>
      </c>
      <c r="E28" s="9">
        <v>1163140.5899999994</v>
      </c>
      <c r="F28" s="9">
        <v>31.09731359649123</v>
      </c>
    </row>
    <row r="29" spans="1:6" x14ac:dyDescent="0.3">
      <c r="A29" s="7">
        <v>43295</v>
      </c>
      <c r="B29" s="8">
        <v>38051.699999999997</v>
      </c>
      <c r="C29">
        <v>322</v>
      </c>
      <c r="D29" s="9">
        <v>1225330.3500000001</v>
      </c>
      <c r="E29" s="9">
        <v>852327.00500000012</v>
      </c>
      <c r="F29" s="9">
        <v>32.583333333333336</v>
      </c>
    </row>
    <row r="30" spans="1:6" x14ac:dyDescent="0.3">
      <c r="A30" s="7">
        <v>43302</v>
      </c>
      <c r="B30" s="8">
        <v>29436.899999999998</v>
      </c>
      <c r="C30">
        <v>244</v>
      </c>
      <c r="D30" s="9">
        <v>978091.5</v>
      </c>
      <c r="E30" s="9">
        <v>755821.42299999972</v>
      </c>
      <c r="F30" s="9">
        <v>33.208595838106149</v>
      </c>
    </row>
    <row r="31" spans="1:6" x14ac:dyDescent="0.3">
      <c r="A31" s="7">
        <v>43309</v>
      </c>
      <c r="B31" s="8">
        <v>39993.799999999996</v>
      </c>
      <c r="C31">
        <v>335</v>
      </c>
      <c r="D31" s="9">
        <v>1366014.45</v>
      </c>
      <c r="E31" s="9">
        <v>865065.92500000028</v>
      </c>
      <c r="F31" s="9">
        <v>35.003054789121009</v>
      </c>
    </row>
    <row r="32" spans="1:6" x14ac:dyDescent="0.3">
      <c r="A32" s="7">
        <v>43316</v>
      </c>
      <c r="B32" s="8">
        <v>45747.700000000004</v>
      </c>
      <c r="C32">
        <v>403</v>
      </c>
      <c r="D32" s="9">
        <v>1577325.5500000003</v>
      </c>
      <c r="E32" s="9">
        <v>819027.92000000016</v>
      </c>
      <c r="F32" s="9">
        <v>91.140085630184643</v>
      </c>
    </row>
    <row r="33" spans="1:6" x14ac:dyDescent="0.3">
      <c r="A33" s="7">
        <v>43323</v>
      </c>
      <c r="B33" s="8">
        <v>38628</v>
      </c>
      <c r="C33">
        <v>319</v>
      </c>
      <c r="D33" s="9">
        <v>1283152.801</v>
      </c>
      <c r="E33" s="9">
        <v>787742.78599999938</v>
      </c>
      <c r="F33" s="9">
        <v>64.15547619767375</v>
      </c>
    </row>
    <row r="34" spans="1:6" x14ac:dyDescent="0.3">
      <c r="A34" s="7">
        <v>43330</v>
      </c>
      <c r="B34" s="8">
        <v>45538.500000000007</v>
      </c>
      <c r="C34">
        <v>327</v>
      </c>
      <c r="D34" s="9">
        <v>1342853.2000000002</v>
      </c>
      <c r="E34" s="9">
        <v>856853.4449999996</v>
      </c>
      <c r="F34" s="9">
        <v>39.59128838451268</v>
      </c>
    </row>
    <row r="35" spans="1:6" x14ac:dyDescent="0.3">
      <c r="A35" s="7">
        <v>43337</v>
      </c>
      <c r="B35" s="8">
        <v>29535</v>
      </c>
      <c r="C35">
        <v>251</v>
      </c>
      <c r="D35" s="9">
        <v>1015672.2000000001</v>
      </c>
      <c r="E35" s="9">
        <v>648139.24800000014</v>
      </c>
      <c r="F35" s="9">
        <v>34.253771073646853</v>
      </c>
    </row>
    <row r="36" spans="1:6" x14ac:dyDescent="0.3">
      <c r="A36" s="7">
        <v>43344</v>
      </c>
      <c r="B36" s="8">
        <v>37998</v>
      </c>
      <c r="C36">
        <v>284</v>
      </c>
      <c r="D36" s="9">
        <v>1140161.3000000003</v>
      </c>
      <c r="E36" s="9">
        <v>764488.87000000023</v>
      </c>
      <c r="F36" s="9">
        <v>33.316666666666663</v>
      </c>
    </row>
    <row r="37" spans="1:6" x14ac:dyDescent="0.3">
      <c r="A37" s="7">
        <v>43351</v>
      </c>
      <c r="B37" s="8">
        <v>35067.999999999993</v>
      </c>
      <c r="C37">
        <v>294</v>
      </c>
      <c r="D37" s="9">
        <v>1169375.6000000003</v>
      </c>
      <c r="E37" s="9">
        <v>836822.0750000003</v>
      </c>
      <c r="F37" s="9">
        <v>33.492289180295664</v>
      </c>
    </row>
    <row r="38" spans="1:6" x14ac:dyDescent="0.3">
      <c r="A38" s="7">
        <v>43358</v>
      </c>
      <c r="B38" s="8">
        <v>29425.1</v>
      </c>
      <c r="C38">
        <v>241</v>
      </c>
      <c r="D38" s="9">
        <v>976922.3</v>
      </c>
      <c r="E38" s="9">
        <v>666708.45600000012</v>
      </c>
      <c r="F38" s="9">
        <v>33.624396135265698</v>
      </c>
    </row>
    <row r="39" spans="1:6" x14ac:dyDescent="0.3">
      <c r="A39" s="7">
        <v>43365</v>
      </c>
      <c r="B39" s="8">
        <v>55210.400000000001</v>
      </c>
      <c r="C39">
        <v>464</v>
      </c>
      <c r="D39" s="9">
        <v>1840879.75</v>
      </c>
      <c r="E39" s="9">
        <v>1301465.8929999999</v>
      </c>
      <c r="F39" s="9">
        <v>33.152228645708618</v>
      </c>
    </row>
    <row r="40" spans="1:6" x14ac:dyDescent="0.3">
      <c r="A40" s="7">
        <v>43372</v>
      </c>
      <c r="B40" s="8">
        <v>30959.599999999995</v>
      </c>
      <c r="C40">
        <v>266</v>
      </c>
      <c r="D40" s="9">
        <v>1029226.6</v>
      </c>
      <c r="E40" s="9">
        <v>752389.9569999997</v>
      </c>
      <c r="F40" s="9">
        <v>33.067567567567565</v>
      </c>
    </row>
    <row r="41" spans="1:6" x14ac:dyDescent="0.3">
      <c r="A41" s="7">
        <v>43379</v>
      </c>
      <c r="B41" s="8">
        <v>31888.999999999996</v>
      </c>
      <c r="C41">
        <v>270</v>
      </c>
      <c r="D41" s="9">
        <v>1045616.95</v>
      </c>
      <c r="E41" s="9">
        <v>720348.30300000042</v>
      </c>
      <c r="F41" s="9">
        <v>32.411490947041408</v>
      </c>
    </row>
    <row r="42" spans="1:6" x14ac:dyDescent="0.3">
      <c r="A42" s="7">
        <v>43386</v>
      </c>
      <c r="B42" s="8">
        <v>41243.399999999994</v>
      </c>
      <c r="C42">
        <v>355</v>
      </c>
      <c r="D42" s="9">
        <v>1341612</v>
      </c>
      <c r="E42" s="9">
        <v>867268.42600000009</v>
      </c>
      <c r="F42" s="9">
        <v>32.523809523809526</v>
      </c>
    </row>
    <row r="43" spans="1:6" x14ac:dyDescent="0.3">
      <c r="A43" s="7">
        <v>43393</v>
      </c>
      <c r="B43" s="8">
        <v>44459.700000000004</v>
      </c>
      <c r="C43">
        <v>353</v>
      </c>
      <c r="D43" s="9">
        <v>1346543.05</v>
      </c>
      <c r="E43" s="9">
        <v>944264.88600000006</v>
      </c>
      <c r="F43" s="9">
        <v>31.667193610117316</v>
      </c>
    </row>
    <row r="44" spans="1:6" x14ac:dyDescent="0.3">
      <c r="A44" s="7">
        <v>43400</v>
      </c>
      <c r="B44" s="8">
        <v>32982.9</v>
      </c>
      <c r="C44">
        <v>282</v>
      </c>
      <c r="D44" s="9">
        <v>1033022.5</v>
      </c>
      <c r="E44" s="9">
        <v>801858.41199999978</v>
      </c>
      <c r="F44" s="9">
        <v>30.910714285714285</v>
      </c>
    </row>
    <row r="45" spans="1:6" x14ac:dyDescent="0.3">
      <c r="A45" s="7">
        <v>43407</v>
      </c>
      <c r="B45" s="8">
        <v>24115.4</v>
      </c>
      <c r="C45">
        <v>202</v>
      </c>
      <c r="D45" s="9">
        <v>729198.75</v>
      </c>
      <c r="E45" s="9">
        <v>561519.98800000001</v>
      </c>
      <c r="F45" s="9">
        <v>31.233870967741936</v>
      </c>
    </row>
    <row r="46" spans="1:6" x14ac:dyDescent="0.3">
      <c r="A46" s="7">
        <v>43414</v>
      </c>
      <c r="B46" s="8">
        <v>54454</v>
      </c>
      <c r="C46">
        <v>451</v>
      </c>
      <c r="D46" s="9">
        <v>1595953.3</v>
      </c>
      <c r="E46" s="9">
        <v>1253547.5670000007</v>
      </c>
      <c r="F46" s="9">
        <v>33.528383104654289</v>
      </c>
    </row>
    <row r="47" spans="1:6" x14ac:dyDescent="0.3">
      <c r="A47" s="7">
        <v>43421</v>
      </c>
      <c r="B47" s="8">
        <v>55982.1</v>
      </c>
      <c r="C47">
        <v>354</v>
      </c>
      <c r="D47" s="9">
        <v>1225743.6000000001</v>
      </c>
      <c r="E47" s="9">
        <v>979371.25000000035</v>
      </c>
      <c r="F47" s="9">
        <v>29.330153001543163</v>
      </c>
    </row>
    <row r="48" spans="1:6" x14ac:dyDescent="0.3">
      <c r="A48" s="7">
        <v>43428</v>
      </c>
      <c r="B48" s="8">
        <v>27515</v>
      </c>
      <c r="C48">
        <v>229</v>
      </c>
      <c r="D48" s="9">
        <v>810476.25</v>
      </c>
      <c r="E48" s="9">
        <v>678656.14000000025</v>
      </c>
      <c r="F48" s="9">
        <v>29.990764721919302</v>
      </c>
    </row>
    <row r="49" spans="1:6" x14ac:dyDescent="0.3">
      <c r="A49" s="7">
        <v>43435</v>
      </c>
      <c r="B49" s="8">
        <v>42574.6</v>
      </c>
      <c r="C49">
        <v>352</v>
      </c>
      <c r="D49" s="9">
        <v>1291082.3500000003</v>
      </c>
      <c r="E49" s="9">
        <v>964130.8149999989</v>
      </c>
      <c r="F49" s="9">
        <v>29.921250707413694</v>
      </c>
    </row>
    <row r="50" spans="1:6" x14ac:dyDescent="0.3">
      <c r="A50" s="7">
        <v>43442</v>
      </c>
      <c r="B50" s="8">
        <v>46302.400000000001</v>
      </c>
      <c r="C50">
        <v>381</v>
      </c>
      <c r="D50" s="9">
        <v>1399292.1300000004</v>
      </c>
      <c r="E50" s="9">
        <v>1113749.8180000002</v>
      </c>
      <c r="F50" s="9">
        <v>29.935185185185183</v>
      </c>
    </row>
    <row r="51" spans="1:6" x14ac:dyDescent="0.3">
      <c r="A51" s="7">
        <v>43449</v>
      </c>
      <c r="B51" s="8">
        <v>44561.100000000006</v>
      </c>
      <c r="C51">
        <v>369</v>
      </c>
      <c r="D51" s="9">
        <v>1315510.9699999997</v>
      </c>
      <c r="E51" s="9">
        <v>1099808.264</v>
      </c>
      <c r="F51" s="9">
        <v>30.092012017720332</v>
      </c>
    </row>
    <row r="52" spans="1:6" x14ac:dyDescent="0.3">
      <c r="A52" s="7">
        <v>43456</v>
      </c>
      <c r="B52" s="8">
        <v>39573</v>
      </c>
      <c r="C52">
        <v>328</v>
      </c>
      <c r="D52" s="9">
        <v>1189776.83</v>
      </c>
      <c r="E52" s="9">
        <v>926772.51499999978</v>
      </c>
      <c r="F52" s="9">
        <v>29.875701387359612</v>
      </c>
    </row>
    <row r="53" spans="1:6" x14ac:dyDescent="0.3">
      <c r="A53" s="7">
        <v>43463</v>
      </c>
      <c r="B53" s="8">
        <v>106726.69999999998</v>
      </c>
      <c r="C53">
        <v>813</v>
      </c>
      <c r="D53" s="9">
        <v>2771337.3</v>
      </c>
      <c r="E53" s="9">
        <v>2188433.6629999997</v>
      </c>
      <c r="F53" s="9">
        <v>30.126545924601583</v>
      </c>
    </row>
    <row r="54" spans="1:6" x14ac:dyDescent="0.3">
      <c r="A54" s="7">
        <v>43470</v>
      </c>
      <c r="B54" s="8">
        <v>52461.399999999994</v>
      </c>
      <c r="C54">
        <v>497</v>
      </c>
      <c r="D54" s="9">
        <v>1576957.8</v>
      </c>
      <c r="E54" s="9">
        <v>1390186.4240000006</v>
      </c>
      <c r="F54" s="9">
        <v>30.730387817204562</v>
      </c>
    </row>
    <row r="55" spans="1:6" x14ac:dyDescent="0.3">
      <c r="A55" s="7">
        <v>43477</v>
      </c>
      <c r="B55" s="8">
        <v>50506.700000000012</v>
      </c>
      <c r="C55">
        <v>475</v>
      </c>
      <c r="D55" s="9">
        <v>1506824.5999999999</v>
      </c>
      <c r="E55" s="9">
        <v>1238880.3570000005</v>
      </c>
      <c r="F55" s="9">
        <v>29.965274145746164</v>
      </c>
    </row>
    <row r="56" spans="1:6" x14ac:dyDescent="0.3">
      <c r="A56" s="7">
        <v>43484</v>
      </c>
      <c r="B56" s="8">
        <v>49767.80000000001</v>
      </c>
      <c r="C56">
        <v>461</v>
      </c>
      <c r="D56" s="9">
        <v>1519484.85</v>
      </c>
      <c r="E56" s="9">
        <v>1334927.6589999998</v>
      </c>
      <c r="F56" s="9">
        <v>30.45588219181834</v>
      </c>
    </row>
    <row r="57" spans="1:6" x14ac:dyDescent="0.3">
      <c r="A57" s="7">
        <v>43491</v>
      </c>
      <c r="B57" s="8">
        <v>45814.8</v>
      </c>
      <c r="C57">
        <v>454</v>
      </c>
      <c r="D57" s="9">
        <v>1377592.1500000001</v>
      </c>
      <c r="E57" s="9">
        <v>1264620.3329999992</v>
      </c>
      <c r="F57" s="9">
        <v>29.888967468175387</v>
      </c>
    </row>
    <row r="58" spans="1:6" x14ac:dyDescent="0.3">
      <c r="A58" s="7">
        <v>43498</v>
      </c>
      <c r="B58" s="8">
        <v>39157.800000000003</v>
      </c>
      <c r="C58">
        <v>350</v>
      </c>
      <c r="D58" s="9">
        <v>1030482.6499999998</v>
      </c>
      <c r="E58" s="9">
        <v>852553.78500000027</v>
      </c>
      <c r="F58" s="9">
        <v>31.631514041514041</v>
      </c>
    </row>
    <row r="59" spans="1:6" x14ac:dyDescent="0.3">
      <c r="A59" s="7">
        <v>43505</v>
      </c>
      <c r="B59" s="8">
        <v>17476.599999999999</v>
      </c>
      <c r="C59">
        <v>182</v>
      </c>
      <c r="D59" s="9">
        <v>513066.9</v>
      </c>
      <c r="E59" s="9">
        <v>467001.58700000017</v>
      </c>
      <c r="F59" s="9">
        <v>29.427083333333332</v>
      </c>
    </row>
    <row r="60" spans="1:6" x14ac:dyDescent="0.3">
      <c r="A60" s="7">
        <v>43512</v>
      </c>
      <c r="B60" s="8">
        <v>29693.799999999996</v>
      </c>
      <c r="C60">
        <v>299</v>
      </c>
      <c r="D60" s="9">
        <v>882669.5</v>
      </c>
      <c r="E60" s="9">
        <v>796448.33300000022</v>
      </c>
      <c r="F60" s="9">
        <v>29.244891195539054</v>
      </c>
    </row>
    <row r="61" spans="1:6" x14ac:dyDescent="0.3">
      <c r="A61" s="7">
        <v>43519</v>
      </c>
      <c r="B61" s="8">
        <v>23199.200000000004</v>
      </c>
      <c r="C61">
        <v>229</v>
      </c>
      <c r="D61" s="9">
        <v>702192.10000000009</v>
      </c>
      <c r="E61" s="9">
        <v>636555.30100000021</v>
      </c>
      <c r="F61" s="9">
        <v>29.629798356982825</v>
      </c>
    </row>
    <row r="62" spans="1:6" x14ac:dyDescent="0.3">
      <c r="A62" s="7">
        <v>43526</v>
      </c>
      <c r="B62" s="8">
        <v>29561.599999999999</v>
      </c>
      <c r="C62">
        <v>279</v>
      </c>
      <c r="D62" s="9">
        <v>908035</v>
      </c>
      <c r="E62" s="9">
        <v>754539.84199999983</v>
      </c>
      <c r="F62" s="9">
        <v>29.707792207792206</v>
      </c>
    </row>
    <row r="63" spans="1:6" x14ac:dyDescent="0.3">
      <c r="A63" s="7">
        <v>43533</v>
      </c>
      <c r="B63" s="8">
        <v>20423.600000000002</v>
      </c>
      <c r="C63">
        <v>198</v>
      </c>
      <c r="D63" s="9">
        <v>617645.39999999991</v>
      </c>
      <c r="E63" s="9">
        <v>533209.31000000017</v>
      </c>
      <c r="F63" s="9">
        <v>28.604545454545455</v>
      </c>
    </row>
    <row r="64" spans="1:6" x14ac:dyDescent="0.3">
      <c r="A64" s="7">
        <v>43540</v>
      </c>
      <c r="B64" s="8">
        <v>36805.199999999997</v>
      </c>
      <c r="C64">
        <v>358</v>
      </c>
      <c r="D64" s="9">
        <v>1109813.8999999999</v>
      </c>
      <c r="E64" s="9">
        <v>976520.00399999914</v>
      </c>
      <c r="F64" s="9">
        <v>30.104621735376647</v>
      </c>
    </row>
    <row r="65" spans="1:6" x14ac:dyDescent="0.3">
      <c r="A65" s="7">
        <v>43547</v>
      </c>
      <c r="B65" s="8">
        <v>34657.199999999997</v>
      </c>
      <c r="C65">
        <v>336</v>
      </c>
      <c r="D65" s="9">
        <v>1040441</v>
      </c>
      <c r="E65" s="9">
        <v>878013.74499999953</v>
      </c>
      <c r="F65" s="9">
        <v>29.94344155844156</v>
      </c>
    </row>
    <row r="66" spans="1:6" x14ac:dyDescent="0.3">
      <c r="A66" s="7">
        <v>43554</v>
      </c>
      <c r="B66" s="8">
        <v>33016.199999999997</v>
      </c>
      <c r="C66">
        <v>319</v>
      </c>
      <c r="D66" s="9">
        <v>997126.8</v>
      </c>
      <c r="E66" s="9">
        <v>757602.049</v>
      </c>
      <c r="F66" s="9">
        <v>83.848837209302332</v>
      </c>
    </row>
    <row r="67" spans="1:6" x14ac:dyDescent="0.3">
      <c r="A67" s="7">
        <v>43561</v>
      </c>
      <c r="B67" s="8">
        <v>17384.599999999999</v>
      </c>
      <c r="C67">
        <v>163</v>
      </c>
      <c r="D67" s="9">
        <v>512000.55000000005</v>
      </c>
      <c r="E67" s="9">
        <v>425077.75900000002</v>
      </c>
      <c r="F67" s="9">
        <v>29.973619170729151</v>
      </c>
    </row>
    <row r="68" spans="1:6" x14ac:dyDescent="0.3">
      <c r="A68" s="7">
        <v>43568</v>
      </c>
      <c r="B68" s="8">
        <v>38160</v>
      </c>
      <c r="C68">
        <v>349</v>
      </c>
      <c r="D68" s="9">
        <v>1144391</v>
      </c>
      <c r="E68" s="9">
        <v>918052.25899999985</v>
      </c>
      <c r="F68" s="9">
        <v>29.893258426966291</v>
      </c>
    </row>
    <row r="69" spans="1:6" x14ac:dyDescent="0.3">
      <c r="A69" s="7">
        <v>43575</v>
      </c>
      <c r="B69" s="8">
        <v>16758.5</v>
      </c>
      <c r="C69">
        <v>151</v>
      </c>
      <c r="D69" s="9">
        <v>492215.55</v>
      </c>
      <c r="E69" s="9">
        <v>401327.48500000004</v>
      </c>
      <c r="F69" s="9">
        <v>28.158536585365855</v>
      </c>
    </row>
    <row r="70" spans="1:6" x14ac:dyDescent="0.3">
      <c r="A70" s="7">
        <v>43582</v>
      </c>
      <c r="B70" s="8">
        <v>42779</v>
      </c>
      <c r="C70">
        <v>385</v>
      </c>
      <c r="D70" s="9">
        <v>1283515.5</v>
      </c>
      <c r="E70" s="9">
        <v>1127269.8629999999</v>
      </c>
      <c r="F70" s="9">
        <v>29.822276822276823</v>
      </c>
    </row>
    <row r="71" spans="1:6" x14ac:dyDescent="0.3">
      <c r="A71" s="7">
        <v>43589</v>
      </c>
      <c r="B71" s="8">
        <v>30928.3</v>
      </c>
      <c r="C71">
        <v>291</v>
      </c>
      <c r="D71" s="9">
        <v>927317.3</v>
      </c>
      <c r="E71" s="9">
        <v>679810.98200000008</v>
      </c>
      <c r="F71" s="9">
        <v>28.903081941023764</v>
      </c>
    </row>
    <row r="72" spans="1:6" x14ac:dyDescent="0.3">
      <c r="A72" s="7">
        <v>43596</v>
      </c>
      <c r="B72" s="8">
        <v>63421.599999999991</v>
      </c>
      <c r="C72">
        <v>470</v>
      </c>
      <c r="D72" s="9">
        <v>1554365.3500000006</v>
      </c>
      <c r="E72" s="9">
        <v>1202244.7520000003</v>
      </c>
      <c r="F72" s="9">
        <v>30.222522522522524</v>
      </c>
    </row>
    <row r="73" spans="1:6" x14ac:dyDescent="0.3">
      <c r="A73" s="7">
        <v>43603</v>
      </c>
      <c r="B73" s="8">
        <v>44318.7</v>
      </c>
      <c r="C73">
        <v>406</v>
      </c>
      <c r="D73" s="9">
        <v>1400748.6</v>
      </c>
      <c r="E73" s="9">
        <v>1091947.9629999993</v>
      </c>
      <c r="F73" s="9">
        <v>32.703269964541519</v>
      </c>
    </row>
    <row r="74" spans="1:6" x14ac:dyDescent="0.3">
      <c r="A74" s="7">
        <v>43610</v>
      </c>
      <c r="B74" s="8">
        <v>32186.799999999992</v>
      </c>
      <c r="C74">
        <v>298</v>
      </c>
      <c r="D74" s="9">
        <v>1042756.05</v>
      </c>
      <c r="E74" s="9">
        <v>771689.52499999932</v>
      </c>
      <c r="F74" s="9">
        <v>32.509722222222223</v>
      </c>
    </row>
    <row r="75" spans="1:6" x14ac:dyDescent="0.3">
      <c r="A75" s="7">
        <v>43617</v>
      </c>
      <c r="B75" s="8">
        <v>23712.400000000001</v>
      </c>
      <c r="C75">
        <v>211</v>
      </c>
      <c r="D75" s="9">
        <v>766290.95</v>
      </c>
      <c r="E75" s="9">
        <v>590599.10499999986</v>
      </c>
      <c r="F75" s="9">
        <v>32.080086580086579</v>
      </c>
    </row>
    <row r="76" spans="1:6" x14ac:dyDescent="0.3">
      <c r="A76" s="7">
        <v>43624</v>
      </c>
      <c r="B76" s="8">
        <v>38608</v>
      </c>
      <c r="C76">
        <v>357</v>
      </c>
      <c r="D76" s="9">
        <v>1318538.7000000002</v>
      </c>
      <c r="E76" s="9">
        <v>939947.58299999952</v>
      </c>
      <c r="F76" s="9">
        <v>35.401746666362286</v>
      </c>
    </row>
    <row r="77" spans="1:6" x14ac:dyDescent="0.3">
      <c r="A77" s="7">
        <v>43631</v>
      </c>
      <c r="B77" s="8">
        <v>32783.899999999994</v>
      </c>
      <c r="C77">
        <v>302</v>
      </c>
      <c r="D77" s="9">
        <v>1161538.2999999998</v>
      </c>
      <c r="E77" s="9">
        <v>815275.55300000031</v>
      </c>
      <c r="F77" s="9">
        <v>37.21153846153846</v>
      </c>
    </row>
    <row r="78" spans="1:6" x14ac:dyDescent="0.3">
      <c r="A78" s="7">
        <v>43638</v>
      </c>
      <c r="B78" s="8">
        <v>40130.399999999994</v>
      </c>
      <c r="C78">
        <v>367</v>
      </c>
      <c r="D78" s="9">
        <v>1434516.7000000002</v>
      </c>
      <c r="E78" s="9">
        <v>1029559.1589999994</v>
      </c>
      <c r="F78" s="9">
        <v>35.803991596638653</v>
      </c>
    </row>
    <row r="79" spans="1:6" x14ac:dyDescent="0.3">
      <c r="A79" s="7">
        <v>43645</v>
      </c>
      <c r="B79" s="8">
        <v>26328.700000000008</v>
      </c>
      <c r="C79">
        <v>236</v>
      </c>
      <c r="D79" s="9">
        <v>931247.80099999986</v>
      </c>
      <c r="E79" s="9">
        <v>705875.26900000009</v>
      </c>
      <c r="F79" s="9">
        <v>35.216417943505057</v>
      </c>
    </row>
    <row r="80" spans="1:6" x14ac:dyDescent="0.3">
      <c r="A80" s="7">
        <v>43652</v>
      </c>
      <c r="B80" s="8">
        <v>41970.7</v>
      </c>
      <c r="C80">
        <v>377</v>
      </c>
      <c r="D80" s="9">
        <v>1489712.65</v>
      </c>
      <c r="E80" s="9">
        <v>1048951.773</v>
      </c>
      <c r="F80" s="9">
        <v>35.718566078116638</v>
      </c>
    </row>
    <row r="81" spans="1:6" x14ac:dyDescent="0.3">
      <c r="A81" s="7">
        <v>43659</v>
      </c>
      <c r="B81" s="8">
        <v>31160.699999999997</v>
      </c>
      <c r="C81">
        <v>277</v>
      </c>
      <c r="D81" s="9">
        <v>1104525.6000000001</v>
      </c>
      <c r="E81" s="9">
        <v>778378.15099999995</v>
      </c>
      <c r="F81" s="9">
        <v>35.349206349206348</v>
      </c>
    </row>
    <row r="82" spans="1:6" x14ac:dyDescent="0.3">
      <c r="A82" s="7">
        <v>43666</v>
      </c>
      <c r="B82" s="8">
        <v>37513.199999999997</v>
      </c>
      <c r="C82">
        <v>325</v>
      </c>
      <c r="D82" s="9">
        <v>1337870.6000000001</v>
      </c>
      <c r="E82" s="9">
        <v>949335.74099999992</v>
      </c>
      <c r="F82" s="9">
        <v>35.423529411764704</v>
      </c>
    </row>
    <row r="83" spans="1:6" x14ac:dyDescent="0.3">
      <c r="A83" s="7">
        <v>43673</v>
      </c>
      <c r="B83" s="8">
        <v>27429.7</v>
      </c>
      <c r="C83">
        <v>227</v>
      </c>
      <c r="D83" s="9">
        <v>926552.85</v>
      </c>
      <c r="E83" s="9">
        <v>676186.42299999995</v>
      </c>
      <c r="F83" s="9">
        <v>34.422902494331069</v>
      </c>
    </row>
    <row r="84" spans="1:6" x14ac:dyDescent="0.3">
      <c r="A84" s="7">
        <v>43680</v>
      </c>
      <c r="B84" s="8">
        <v>65451.399999999994</v>
      </c>
      <c r="C84">
        <v>436</v>
      </c>
      <c r="D84" s="9">
        <v>1710744.0499999998</v>
      </c>
      <c r="E84" s="9">
        <v>1294184.8209999995</v>
      </c>
      <c r="F84" s="9">
        <v>32.981418918918919</v>
      </c>
    </row>
    <row r="85" spans="1:6" x14ac:dyDescent="0.3">
      <c r="A85" s="7">
        <v>43687</v>
      </c>
      <c r="B85" s="8">
        <v>41278.5</v>
      </c>
      <c r="C85">
        <v>355</v>
      </c>
      <c r="D85" s="9">
        <v>1396329.55</v>
      </c>
      <c r="E85" s="9">
        <v>1086612.175</v>
      </c>
      <c r="F85" s="9">
        <v>34.49108138238573</v>
      </c>
    </row>
    <row r="86" spans="1:6" x14ac:dyDescent="0.3">
      <c r="A86" s="7">
        <v>43694</v>
      </c>
      <c r="B86" s="8">
        <v>31518.799999999999</v>
      </c>
      <c r="C86">
        <v>270</v>
      </c>
      <c r="D86" s="9">
        <v>1053185.8500000001</v>
      </c>
      <c r="E86" s="9">
        <v>822885.08200000017</v>
      </c>
      <c r="F86" s="9">
        <v>32.884157236450271</v>
      </c>
    </row>
    <row r="87" spans="1:6" x14ac:dyDescent="0.3">
      <c r="A87" s="7">
        <v>43701</v>
      </c>
      <c r="B87" s="8">
        <v>66278.2</v>
      </c>
      <c r="C87">
        <v>455</v>
      </c>
      <c r="D87" s="9">
        <v>1651580.35</v>
      </c>
      <c r="E87" s="9">
        <v>1322199.1610000008</v>
      </c>
      <c r="F87" s="9">
        <v>31.533805635399343</v>
      </c>
    </row>
    <row r="88" spans="1:6" x14ac:dyDescent="0.3">
      <c r="A88" s="7">
        <v>43708</v>
      </c>
      <c r="B88" s="8">
        <v>55448.700000000004</v>
      </c>
      <c r="C88">
        <v>250</v>
      </c>
      <c r="D88" s="9">
        <v>902756.35</v>
      </c>
      <c r="E88" s="9">
        <v>756346.04</v>
      </c>
      <c r="F88" s="9">
        <v>28.520833333333332</v>
      </c>
    </row>
    <row r="89" spans="1:6" x14ac:dyDescent="0.3">
      <c r="A89" s="7">
        <v>43715</v>
      </c>
      <c r="B89" s="8">
        <v>75380.2</v>
      </c>
      <c r="C89">
        <v>568</v>
      </c>
      <c r="D89" s="9">
        <v>2036998.3000000003</v>
      </c>
      <c r="E89" s="9">
        <v>1608124.6860000012</v>
      </c>
      <c r="F89" s="9">
        <v>33.042639040348966</v>
      </c>
    </row>
    <row r="90" spans="1:6" x14ac:dyDescent="0.3">
      <c r="A90" s="7">
        <v>43722</v>
      </c>
      <c r="B90" s="8">
        <v>35910.6</v>
      </c>
      <c r="C90">
        <v>308</v>
      </c>
      <c r="D90" s="9">
        <v>1110059.8899999999</v>
      </c>
      <c r="E90" s="9">
        <v>887087.59199999913</v>
      </c>
      <c r="F90" s="9">
        <v>30.876567901234569</v>
      </c>
    </row>
    <row r="91" spans="1:6" x14ac:dyDescent="0.3">
      <c r="A91" s="7">
        <v>43729</v>
      </c>
      <c r="B91" s="8">
        <v>48090.7</v>
      </c>
      <c r="C91">
        <v>230</v>
      </c>
      <c r="D91" s="9">
        <v>780809.15000000014</v>
      </c>
      <c r="E91" s="9">
        <v>685299.90700000036</v>
      </c>
      <c r="F91" s="9">
        <v>28.813559322033903</v>
      </c>
    </row>
    <row r="92" spans="1:6" x14ac:dyDescent="0.3">
      <c r="A92" s="7">
        <v>43736</v>
      </c>
      <c r="B92" s="8">
        <v>88626.5</v>
      </c>
      <c r="C92">
        <v>524</v>
      </c>
      <c r="D92" s="9">
        <v>1847637.4</v>
      </c>
      <c r="E92" s="9">
        <v>1615578.7110000008</v>
      </c>
      <c r="F92" s="9">
        <v>30.934872099283535</v>
      </c>
    </row>
    <row r="93" spans="1:6" x14ac:dyDescent="0.3">
      <c r="A93" s="7">
        <v>43743</v>
      </c>
      <c r="B93" s="8">
        <v>47672.700000000004</v>
      </c>
      <c r="C93">
        <v>406</v>
      </c>
      <c r="D93" s="9">
        <v>1413165.55</v>
      </c>
      <c r="E93" s="9">
        <v>1194277.1909999996</v>
      </c>
      <c r="F93" s="9">
        <v>30.869791666666671</v>
      </c>
    </row>
    <row r="94" spans="1:6" x14ac:dyDescent="0.3">
      <c r="A94" s="7">
        <v>43750</v>
      </c>
      <c r="B94" s="8">
        <v>41795.299999999996</v>
      </c>
      <c r="C94">
        <v>360</v>
      </c>
      <c r="D94" s="9">
        <v>1208674.3999999999</v>
      </c>
      <c r="E94" s="9">
        <v>1058767.2970000003</v>
      </c>
      <c r="F94" s="9">
        <v>29.105445152689249</v>
      </c>
    </row>
    <row r="95" spans="1:6" x14ac:dyDescent="0.3">
      <c r="A95" s="7">
        <v>43757</v>
      </c>
      <c r="B95" s="8">
        <v>40229.9</v>
      </c>
      <c r="C95">
        <v>361</v>
      </c>
      <c r="D95" s="9">
        <v>1193486.6000000001</v>
      </c>
      <c r="E95" s="9">
        <v>1058495.8650000005</v>
      </c>
      <c r="F95" s="9">
        <v>29.650476190476187</v>
      </c>
    </row>
    <row r="96" spans="1:6" x14ac:dyDescent="0.3">
      <c r="A96" s="7">
        <v>43764</v>
      </c>
      <c r="B96" s="8">
        <v>32005.100000000002</v>
      </c>
      <c r="C96">
        <v>294</v>
      </c>
      <c r="D96" s="9">
        <v>951503.09000000008</v>
      </c>
      <c r="E96" s="9">
        <v>761533.13800000004</v>
      </c>
      <c r="F96" s="9">
        <v>28.917692761968038</v>
      </c>
    </row>
    <row r="97" spans="1:6" x14ac:dyDescent="0.3">
      <c r="A97" s="7">
        <v>43771</v>
      </c>
      <c r="B97" s="8">
        <v>52545.3</v>
      </c>
      <c r="C97">
        <v>490</v>
      </c>
      <c r="D97" s="9">
        <v>1613386.5699999998</v>
      </c>
      <c r="E97" s="9">
        <v>1401465.4600000004</v>
      </c>
      <c r="F97" s="9">
        <v>52.955531528204332</v>
      </c>
    </row>
    <row r="98" spans="1:6" x14ac:dyDescent="0.3">
      <c r="A98" s="7">
        <v>43778</v>
      </c>
      <c r="B98" s="8">
        <v>39341.000000000007</v>
      </c>
      <c r="C98">
        <v>354</v>
      </c>
      <c r="D98" s="9">
        <v>1135238.4000000001</v>
      </c>
      <c r="E98" s="9">
        <v>904029.49700000021</v>
      </c>
      <c r="F98" s="9">
        <v>29.833921522318565</v>
      </c>
    </row>
    <row r="99" spans="1:6" x14ac:dyDescent="0.3">
      <c r="A99" s="7">
        <v>43785</v>
      </c>
      <c r="B99" s="8">
        <v>56592.2</v>
      </c>
      <c r="C99">
        <v>475</v>
      </c>
      <c r="D99" s="9">
        <v>1558117.1300000001</v>
      </c>
      <c r="E99" s="9">
        <v>1272311.4039999994</v>
      </c>
      <c r="F99" s="9">
        <v>29.22421052631579</v>
      </c>
    </row>
    <row r="100" spans="1:6" x14ac:dyDescent="0.3">
      <c r="A100" s="7">
        <v>43792</v>
      </c>
      <c r="B100" s="8">
        <v>66617.600000000006</v>
      </c>
      <c r="C100">
        <v>467</v>
      </c>
      <c r="D100" s="9">
        <v>1600938.63</v>
      </c>
      <c r="E100" s="9">
        <v>1198784.5170000005</v>
      </c>
      <c r="F100" s="9">
        <v>29.765555555555554</v>
      </c>
    </row>
    <row r="101" spans="1:6" x14ac:dyDescent="0.3">
      <c r="A101" s="7">
        <v>43799</v>
      </c>
      <c r="B101" s="8">
        <v>84878.700000000026</v>
      </c>
      <c r="C101">
        <v>641</v>
      </c>
      <c r="D101" s="9">
        <v>2260917.9</v>
      </c>
      <c r="E101" s="9">
        <v>1954144.4489999996</v>
      </c>
      <c r="F101" s="9">
        <v>32.39711706732983</v>
      </c>
    </row>
    <row r="102" spans="1:6" x14ac:dyDescent="0.3">
      <c r="A102" s="7">
        <v>43806</v>
      </c>
      <c r="B102" s="8">
        <v>59930.8</v>
      </c>
      <c r="C102">
        <v>459</v>
      </c>
      <c r="D102" s="9">
        <v>1796290.7</v>
      </c>
      <c r="E102" s="9">
        <v>1074115.9279999996</v>
      </c>
      <c r="F102" s="9">
        <v>34.093376973430878</v>
      </c>
    </row>
    <row r="103" spans="1:6" x14ac:dyDescent="0.3">
      <c r="A103" s="7">
        <v>43813</v>
      </c>
      <c r="B103" s="8">
        <v>57455</v>
      </c>
      <c r="C103">
        <v>400</v>
      </c>
      <c r="D103" s="9">
        <v>1591280.05</v>
      </c>
      <c r="E103" s="9">
        <v>1006291.3140000001</v>
      </c>
      <c r="F103" s="9">
        <v>34.76495726495726</v>
      </c>
    </row>
    <row r="104" spans="1:6" x14ac:dyDescent="0.3">
      <c r="A104" s="7">
        <v>43820</v>
      </c>
      <c r="B104" s="8">
        <v>69426.5</v>
      </c>
      <c r="C104">
        <v>467</v>
      </c>
      <c r="D104" s="9">
        <v>1999817.5</v>
      </c>
      <c r="E104" s="9">
        <v>1264831.8499999992</v>
      </c>
      <c r="F104" s="9">
        <v>35.992435736269449</v>
      </c>
    </row>
    <row r="105" spans="1:6" x14ac:dyDescent="0.3">
      <c r="A105" s="7">
        <v>43827</v>
      </c>
      <c r="B105" s="8">
        <v>70047.399999999994</v>
      </c>
      <c r="C105">
        <v>476</v>
      </c>
      <c r="D105" s="9">
        <v>2081573.2999999998</v>
      </c>
      <c r="E105" s="9">
        <v>1263333.621</v>
      </c>
      <c r="F105" s="9">
        <v>36.763610633954031</v>
      </c>
    </row>
    <row r="106" spans="1:6" x14ac:dyDescent="0.3">
      <c r="A106" s="7">
        <v>43834</v>
      </c>
      <c r="B106" s="8">
        <v>80941.5</v>
      </c>
      <c r="C106">
        <v>496</v>
      </c>
      <c r="D106" s="9">
        <v>2196882.5</v>
      </c>
      <c r="E106" s="9">
        <v>1369284.9380000001</v>
      </c>
      <c r="F106" s="9">
        <v>38.304525023475541</v>
      </c>
    </row>
    <row r="107" spans="1:6" x14ac:dyDescent="0.3">
      <c r="A107" s="7">
        <v>43841</v>
      </c>
      <c r="B107" s="8">
        <v>34643.699999999997</v>
      </c>
      <c r="C107">
        <v>317</v>
      </c>
      <c r="D107" s="9">
        <v>1288130.1000000003</v>
      </c>
      <c r="E107" s="9">
        <v>859243.10799999908</v>
      </c>
      <c r="F107" s="9">
        <v>37.269806498722161</v>
      </c>
    </row>
    <row r="108" spans="1:6" x14ac:dyDescent="0.3">
      <c r="A108" s="7">
        <v>43848</v>
      </c>
      <c r="B108" s="8">
        <v>46818.2</v>
      </c>
      <c r="C108">
        <v>407</v>
      </c>
      <c r="D108" s="9">
        <v>1675211.1</v>
      </c>
      <c r="E108" s="9">
        <v>1133281.2710000004</v>
      </c>
      <c r="F108" s="9">
        <v>35.373967831565764</v>
      </c>
    </row>
    <row r="109" spans="1:6" x14ac:dyDescent="0.3">
      <c r="A109" s="7">
        <v>43855</v>
      </c>
      <c r="B109" s="8">
        <v>139367</v>
      </c>
      <c r="C109">
        <v>792</v>
      </c>
      <c r="D109" s="9">
        <v>3385261.9</v>
      </c>
      <c r="E109" s="9">
        <v>2080589.0389999994</v>
      </c>
      <c r="F109" s="9">
        <v>35.082023214782289</v>
      </c>
    </row>
    <row r="110" spans="1:6" x14ac:dyDescent="0.3">
      <c r="A110" s="7">
        <v>43862</v>
      </c>
      <c r="B110" s="8">
        <v>32509</v>
      </c>
      <c r="C110">
        <v>284</v>
      </c>
      <c r="D110" s="9">
        <v>1107204.9000000001</v>
      </c>
      <c r="E110" s="9">
        <v>712688.10800000001</v>
      </c>
      <c r="F110" s="9">
        <v>34.688636840999791</v>
      </c>
    </row>
    <row r="111" spans="1:6" x14ac:dyDescent="0.3">
      <c r="A111" s="7">
        <v>43869</v>
      </c>
      <c r="B111" s="8">
        <v>90518.6</v>
      </c>
      <c r="C111">
        <v>585</v>
      </c>
      <c r="D111" s="9">
        <v>2373370.7999999998</v>
      </c>
      <c r="E111" s="9">
        <v>1501281.5049999997</v>
      </c>
      <c r="F111" s="9">
        <v>33.669021739130436</v>
      </c>
    </row>
    <row r="112" spans="1:6" x14ac:dyDescent="0.3">
      <c r="A112" s="7">
        <v>43876</v>
      </c>
      <c r="B112" s="8">
        <v>38585.4</v>
      </c>
      <c r="C112">
        <v>314</v>
      </c>
      <c r="D112" s="9">
        <v>1184284.58</v>
      </c>
      <c r="E112" s="9">
        <v>773391.88500000001</v>
      </c>
      <c r="F112" s="9">
        <v>39.392613848195559</v>
      </c>
    </row>
    <row r="113" spans="1:6" x14ac:dyDescent="0.3">
      <c r="A113" s="7">
        <v>43883</v>
      </c>
      <c r="B113" s="8">
        <v>117464.79999999999</v>
      </c>
      <c r="C113">
        <v>803</v>
      </c>
      <c r="D113" s="9">
        <v>3082301.2999999993</v>
      </c>
      <c r="E113" s="9">
        <v>2167879.2770000002</v>
      </c>
      <c r="F113" s="9">
        <v>31.688810260946482</v>
      </c>
    </row>
    <row r="114" spans="1:6" x14ac:dyDescent="0.3">
      <c r="A114" s="7">
        <v>43890</v>
      </c>
      <c r="B114" s="8">
        <v>70337.200000000012</v>
      </c>
      <c r="C114">
        <v>444</v>
      </c>
      <c r="D114" s="9">
        <v>1656207.6</v>
      </c>
      <c r="E114" s="9">
        <v>1139532.2120000001</v>
      </c>
      <c r="F114" s="9">
        <v>37.425675675675677</v>
      </c>
    </row>
    <row r="115" spans="1:6" x14ac:dyDescent="0.3">
      <c r="A115" s="7">
        <v>43897</v>
      </c>
      <c r="B115" s="8">
        <v>70710.600000000006</v>
      </c>
      <c r="C115">
        <v>427</v>
      </c>
      <c r="D115" s="9">
        <v>1604094.4</v>
      </c>
      <c r="E115" s="9">
        <v>1191198.1219999988</v>
      </c>
      <c r="F115" s="9">
        <v>30.752445196302975</v>
      </c>
    </row>
    <row r="116" spans="1:6" x14ac:dyDescent="0.3">
      <c r="A116" s="7">
        <v>43904</v>
      </c>
      <c r="B116" s="8">
        <v>44534.8</v>
      </c>
      <c r="C116">
        <v>376</v>
      </c>
      <c r="D116" s="9">
        <v>1364893</v>
      </c>
      <c r="E116" s="9">
        <v>1081121.2659999998</v>
      </c>
      <c r="F116" s="9">
        <v>30.831541218637994</v>
      </c>
    </row>
    <row r="117" spans="1:6" x14ac:dyDescent="0.3">
      <c r="A117" s="7">
        <v>43911</v>
      </c>
      <c r="B117" s="8">
        <v>85881.2</v>
      </c>
      <c r="C117">
        <v>607</v>
      </c>
      <c r="D117" s="9">
        <v>2284769</v>
      </c>
      <c r="E117" s="9">
        <v>1632927.4610000013</v>
      </c>
      <c r="F117" s="9">
        <v>29.400691443388073</v>
      </c>
    </row>
    <row r="118" spans="1:6" x14ac:dyDescent="0.3">
      <c r="A118" s="7">
        <v>43918</v>
      </c>
      <c r="B118" s="8">
        <v>112668.00000000003</v>
      </c>
      <c r="C118">
        <v>634</v>
      </c>
      <c r="D118" s="9">
        <v>2281223.75</v>
      </c>
      <c r="E118" s="9">
        <v>1838884.6250000009</v>
      </c>
      <c r="F118" s="9">
        <v>29.337058823529411</v>
      </c>
    </row>
    <row r="119" spans="1:6" x14ac:dyDescent="0.3">
      <c r="A119" s="7">
        <v>43925</v>
      </c>
      <c r="B119" s="8">
        <v>72129</v>
      </c>
      <c r="C119">
        <v>438</v>
      </c>
      <c r="D119" s="9">
        <v>1418000.8</v>
      </c>
      <c r="E119" s="9">
        <v>1182775.3810000005</v>
      </c>
      <c r="F119" s="9">
        <v>28.774864864864863</v>
      </c>
    </row>
    <row r="120" spans="1:6" x14ac:dyDescent="0.3">
      <c r="A120" s="7">
        <v>43932</v>
      </c>
      <c r="B120" s="8">
        <v>63031.9</v>
      </c>
      <c r="C120">
        <v>339</v>
      </c>
      <c r="D120" s="9">
        <v>1089407.7</v>
      </c>
      <c r="E120" s="9">
        <v>917926.64599999995</v>
      </c>
      <c r="F120" s="9">
        <v>25.783529411764707</v>
      </c>
    </row>
    <row r="121" spans="1:6" x14ac:dyDescent="0.3">
      <c r="A121" s="7">
        <v>43939</v>
      </c>
      <c r="B121" s="8">
        <v>77443.8</v>
      </c>
      <c r="C121">
        <v>618</v>
      </c>
      <c r="D121" s="9">
        <v>1831964.55</v>
      </c>
      <c r="E121" s="9">
        <v>1710226.6460000004</v>
      </c>
      <c r="F121" s="9">
        <v>53.649553571428569</v>
      </c>
    </row>
    <row r="122" spans="1:6" x14ac:dyDescent="0.3">
      <c r="A122" s="7">
        <v>43946</v>
      </c>
      <c r="B122" s="8">
        <v>77033.100000000006</v>
      </c>
      <c r="C122">
        <v>501</v>
      </c>
      <c r="D122" s="9">
        <v>1491282</v>
      </c>
      <c r="E122" s="9">
        <v>1575527.8540000001</v>
      </c>
      <c r="F122" s="9">
        <v>51.895909090909171</v>
      </c>
    </row>
    <row r="123" spans="1:6" x14ac:dyDescent="0.3">
      <c r="A123" s="7">
        <v>43953</v>
      </c>
      <c r="B123" s="8">
        <v>87114.499999999985</v>
      </c>
      <c r="C123">
        <v>614</v>
      </c>
      <c r="D123" s="9">
        <v>1681160.5299999998</v>
      </c>
      <c r="E123" s="9">
        <v>1796475.9849999985</v>
      </c>
      <c r="F123" s="9">
        <v>97.581858420242753</v>
      </c>
    </row>
    <row r="124" spans="1:6" x14ac:dyDescent="0.3">
      <c r="A124" s="7">
        <v>43960</v>
      </c>
      <c r="B124" s="8">
        <v>95910.700000000026</v>
      </c>
      <c r="C124">
        <v>680</v>
      </c>
      <c r="D124" s="9">
        <v>1778798.5499999996</v>
      </c>
      <c r="E124" s="9">
        <v>2048617.7410000004</v>
      </c>
      <c r="F124" s="9">
        <v>19.853483542564486</v>
      </c>
    </row>
    <row r="125" spans="1:6" x14ac:dyDescent="0.3">
      <c r="A125" s="7">
        <v>43967</v>
      </c>
      <c r="B125" s="8">
        <v>46986.3</v>
      </c>
      <c r="C125">
        <v>416</v>
      </c>
      <c r="D125" s="9">
        <v>1056404.8500000001</v>
      </c>
      <c r="E125" s="9">
        <v>1381767.0519999999</v>
      </c>
      <c r="F125" s="9">
        <v>22.65217391304348</v>
      </c>
    </row>
    <row r="126" spans="1:6" x14ac:dyDescent="0.3">
      <c r="A126" s="7">
        <v>43974</v>
      </c>
      <c r="B126" s="8">
        <v>68545.06</v>
      </c>
      <c r="C126">
        <v>506</v>
      </c>
      <c r="D126" s="9">
        <v>1300785.7</v>
      </c>
      <c r="E126" s="9">
        <v>1413807.2139999992</v>
      </c>
      <c r="F126" s="9">
        <v>150.65714285714284</v>
      </c>
    </row>
    <row r="127" spans="1:6" x14ac:dyDescent="0.3">
      <c r="A127" s="7">
        <v>43981</v>
      </c>
      <c r="B127" s="8">
        <v>71181.500000000015</v>
      </c>
      <c r="C127">
        <v>596</v>
      </c>
      <c r="D127" s="9">
        <v>1625128.9999999998</v>
      </c>
      <c r="E127" s="9">
        <v>1545189.3800000004</v>
      </c>
      <c r="F127" s="9">
        <v>33.012820512820511</v>
      </c>
    </row>
    <row r="128" spans="1:6" x14ac:dyDescent="0.3">
      <c r="A128" s="7">
        <v>43988</v>
      </c>
      <c r="B128" s="8">
        <v>68837.099999999991</v>
      </c>
      <c r="C128">
        <v>516</v>
      </c>
      <c r="D128" s="9">
        <v>1427190.7500000002</v>
      </c>
      <c r="E128" s="9">
        <v>1519975.1739999987</v>
      </c>
      <c r="F128" s="9">
        <v>98.386605504587152</v>
      </c>
    </row>
    <row r="129" spans="1:6" x14ac:dyDescent="0.3">
      <c r="A129" s="7">
        <v>43995</v>
      </c>
      <c r="B129" s="8">
        <v>95843.9</v>
      </c>
      <c r="C129">
        <v>614</v>
      </c>
      <c r="D129" s="9">
        <v>1732707.9000000001</v>
      </c>
      <c r="E129" s="9">
        <v>1746682.5860000004</v>
      </c>
      <c r="F129" s="9">
        <v>74.596638655462186</v>
      </c>
    </row>
    <row r="130" spans="1:6" x14ac:dyDescent="0.3">
      <c r="A130" s="7">
        <v>44002</v>
      </c>
      <c r="B130" s="8">
        <v>95684.1</v>
      </c>
      <c r="C130">
        <v>724</v>
      </c>
      <c r="D130" s="9">
        <v>2145625.15</v>
      </c>
      <c r="E130" s="9">
        <v>2022633.0750000011</v>
      </c>
      <c r="F130" s="9">
        <v>26.243301842612439</v>
      </c>
    </row>
    <row r="131" spans="1:6" x14ac:dyDescent="0.3">
      <c r="A131" s="7">
        <v>44009</v>
      </c>
      <c r="B131" s="8">
        <v>56043.3</v>
      </c>
      <c r="C131">
        <v>484</v>
      </c>
      <c r="D131" s="9">
        <v>1726258.5</v>
      </c>
      <c r="E131" s="9">
        <v>1355265.4310000003</v>
      </c>
      <c r="F131" s="9">
        <v>29.249666259737751</v>
      </c>
    </row>
    <row r="132" spans="1:6" x14ac:dyDescent="0.3">
      <c r="A132" s="7">
        <v>44016</v>
      </c>
      <c r="B132" s="8">
        <v>49487.8</v>
      </c>
      <c r="C132">
        <v>400</v>
      </c>
      <c r="D132" s="9">
        <v>1388854.9010000001</v>
      </c>
      <c r="E132" s="9">
        <v>1220255.713</v>
      </c>
      <c r="F132" s="9">
        <v>971.1481469961418</v>
      </c>
    </row>
    <row r="133" spans="1:6" x14ac:dyDescent="0.3">
      <c r="A133" s="7">
        <v>44023</v>
      </c>
      <c r="B133" s="8">
        <v>112756.79999999999</v>
      </c>
      <c r="C133">
        <v>710</v>
      </c>
      <c r="D133" s="9">
        <v>2471674</v>
      </c>
      <c r="E133" s="9">
        <v>2110712.9250000007</v>
      </c>
      <c r="F133" s="9">
        <v>63.785159700985389</v>
      </c>
    </row>
    <row r="134" spans="1:6" x14ac:dyDescent="0.3">
      <c r="A134" s="7">
        <v>44030</v>
      </c>
      <c r="B134" s="8">
        <v>99187.5</v>
      </c>
      <c r="C134">
        <v>729</v>
      </c>
      <c r="D134" s="9">
        <v>2535252</v>
      </c>
      <c r="E134" s="9">
        <v>2082141.1839999999</v>
      </c>
      <c r="F134" s="9">
        <v>84.448723934018048</v>
      </c>
    </row>
    <row r="135" spans="1:6" x14ac:dyDescent="0.3">
      <c r="A135" s="7">
        <v>44037</v>
      </c>
      <c r="B135" s="8">
        <v>105149.34000000003</v>
      </c>
      <c r="C135">
        <v>698</v>
      </c>
      <c r="D135" s="9">
        <v>2380573.9700000002</v>
      </c>
      <c r="E135" s="9">
        <v>2303995.4900000002</v>
      </c>
      <c r="F135" s="9">
        <v>30.614285714285714</v>
      </c>
    </row>
    <row r="136" spans="1:6" x14ac:dyDescent="0.3">
      <c r="A136" s="7">
        <v>44044</v>
      </c>
      <c r="B136" s="8">
        <v>57074.399999999987</v>
      </c>
      <c r="C136">
        <v>523</v>
      </c>
      <c r="D136" s="9">
        <v>1748329.2000000004</v>
      </c>
      <c r="E136" s="9">
        <v>1363678.8430000003</v>
      </c>
      <c r="F136" s="9">
        <v>30.893999999999998</v>
      </c>
    </row>
    <row r="137" spans="1:6" x14ac:dyDescent="0.3">
      <c r="A137" s="7">
        <v>44051</v>
      </c>
      <c r="B137" s="8">
        <v>44572.4</v>
      </c>
      <c r="C137">
        <v>399</v>
      </c>
      <c r="D137" s="9">
        <v>1318117.8999999999</v>
      </c>
      <c r="E137" s="9">
        <v>1039523.9319999991</v>
      </c>
      <c r="F137" s="9">
        <v>29.175824175824175</v>
      </c>
    </row>
    <row r="138" spans="1:6" x14ac:dyDescent="0.3">
      <c r="A138" s="7">
        <v>44058</v>
      </c>
      <c r="B138" s="8">
        <v>98466.839999999982</v>
      </c>
      <c r="C138">
        <v>700</v>
      </c>
      <c r="D138" s="9">
        <v>2227615.919999999</v>
      </c>
      <c r="E138" s="9">
        <v>1948154.6850000012</v>
      </c>
      <c r="F138" s="9">
        <v>28.815882124100369</v>
      </c>
    </row>
    <row r="139" spans="1:6" x14ac:dyDescent="0.3">
      <c r="A139" s="7">
        <v>44065</v>
      </c>
      <c r="B139" s="8">
        <v>56417.899999999994</v>
      </c>
      <c r="C139">
        <v>507</v>
      </c>
      <c r="D139" s="9">
        <v>1608651.05</v>
      </c>
      <c r="E139" s="9">
        <v>1441106.8609999993</v>
      </c>
      <c r="F139" s="9">
        <v>28.546395687049888</v>
      </c>
    </row>
    <row r="140" spans="1:6" x14ac:dyDescent="0.3">
      <c r="A140" s="7">
        <v>44072</v>
      </c>
      <c r="B140" s="8">
        <v>54772.599999999984</v>
      </c>
      <c r="C140">
        <v>507</v>
      </c>
      <c r="D140" s="9">
        <v>1591315.8000000003</v>
      </c>
      <c r="E140" s="9">
        <v>1615397.4910000002</v>
      </c>
      <c r="F140" s="9">
        <v>29.375</v>
      </c>
    </row>
    <row r="141" spans="1:6" x14ac:dyDescent="0.3">
      <c r="A141" s="7">
        <v>44079</v>
      </c>
      <c r="B141" s="8">
        <v>74087.400000000023</v>
      </c>
      <c r="C141">
        <v>511</v>
      </c>
      <c r="D141" s="9">
        <v>1556263.7520000003</v>
      </c>
      <c r="E141" s="9">
        <v>1477270.4969999995</v>
      </c>
      <c r="F141" s="9">
        <v>27.564356459198105</v>
      </c>
    </row>
    <row r="142" spans="1:6" x14ac:dyDescent="0.3">
      <c r="A142" s="7">
        <v>44086</v>
      </c>
      <c r="B142" s="8">
        <v>74071.3</v>
      </c>
      <c r="C142">
        <v>649</v>
      </c>
      <c r="D142" s="9">
        <v>1993383.1999999997</v>
      </c>
      <c r="E142" s="9">
        <v>1737254.6669999992</v>
      </c>
      <c r="F142" s="9">
        <v>27.82275501037698</v>
      </c>
    </row>
    <row r="143" spans="1:6" x14ac:dyDescent="0.3">
      <c r="A143" s="7">
        <v>44093</v>
      </c>
      <c r="B143" s="8">
        <v>73891.76999999999</v>
      </c>
      <c r="C143">
        <v>568</v>
      </c>
      <c r="D143" s="9">
        <v>1662861.76</v>
      </c>
      <c r="E143" s="9">
        <v>1538044.9319999989</v>
      </c>
      <c r="F143" s="9">
        <v>26.786559757783408</v>
      </c>
    </row>
    <row r="144" spans="1:6" x14ac:dyDescent="0.3">
      <c r="A144" s="7">
        <v>44100</v>
      </c>
      <c r="B144" s="8">
        <v>80849.200000000012</v>
      </c>
      <c r="C144">
        <v>702</v>
      </c>
      <c r="D144" s="9">
        <v>2179726.4</v>
      </c>
      <c r="E144" s="9">
        <v>1933337.5810000019</v>
      </c>
      <c r="F144" s="9">
        <v>58.668866138950335</v>
      </c>
    </row>
    <row r="145" spans="1:6" x14ac:dyDescent="0.3">
      <c r="A145" s="7">
        <v>44107</v>
      </c>
      <c r="B145" s="8">
        <v>58365.799999999996</v>
      </c>
      <c r="C145">
        <v>499</v>
      </c>
      <c r="D145" s="9">
        <v>1549133</v>
      </c>
      <c r="E145" s="9">
        <v>1289015.2629999993</v>
      </c>
      <c r="F145" s="9">
        <v>26.073042871107386</v>
      </c>
    </row>
    <row r="146" spans="1:6" x14ac:dyDescent="0.3">
      <c r="A146" s="7">
        <v>44114</v>
      </c>
      <c r="B146" s="8">
        <v>69770</v>
      </c>
      <c r="C146">
        <v>574</v>
      </c>
      <c r="D146" s="9">
        <v>1830761.0499999998</v>
      </c>
      <c r="E146" s="9">
        <v>1565711.9169999997</v>
      </c>
      <c r="F146" s="9">
        <v>28.23175133031139</v>
      </c>
    </row>
    <row r="147" spans="1:6" x14ac:dyDescent="0.3">
      <c r="A147" s="7">
        <v>44121</v>
      </c>
      <c r="B147" s="8">
        <v>70495.100000000006</v>
      </c>
      <c r="C147">
        <v>549</v>
      </c>
      <c r="D147" s="9">
        <v>1854937.9500000002</v>
      </c>
      <c r="E147" s="9">
        <v>1731124.2260000003</v>
      </c>
      <c r="F147" s="9">
        <v>29.765060240963855</v>
      </c>
    </row>
    <row r="148" spans="1:6" x14ac:dyDescent="0.3">
      <c r="A148" s="7">
        <v>44128</v>
      </c>
      <c r="B148" s="8">
        <v>70069</v>
      </c>
      <c r="C148">
        <v>585</v>
      </c>
      <c r="D148" s="9">
        <v>2049965</v>
      </c>
      <c r="E148" s="9">
        <v>1649952.0249999997</v>
      </c>
      <c r="F148" s="9">
        <v>31.309986853438506</v>
      </c>
    </row>
    <row r="149" spans="1:6" x14ac:dyDescent="0.3">
      <c r="A149" s="7">
        <v>44135</v>
      </c>
      <c r="B149" s="8">
        <v>60899.5</v>
      </c>
      <c r="C149">
        <v>505</v>
      </c>
      <c r="D149" s="9">
        <v>1871749.9999999998</v>
      </c>
      <c r="E149" s="9">
        <v>1160775.6949999998</v>
      </c>
      <c r="F149" s="9">
        <v>33.324635495223731</v>
      </c>
    </row>
    <row r="150" spans="1:6" x14ac:dyDescent="0.3">
      <c r="A150" s="7">
        <v>44142</v>
      </c>
      <c r="B150" s="8">
        <v>37537.180000000008</v>
      </c>
      <c r="C150">
        <v>346</v>
      </c>
      <c r="D150" s="9">
        <v>1275624.83</v>
      </c>
      <c r="E150" s="9">
        <v>1025268.0409999993</v>
      </c>
      <c r="F150" s="9">
        <v>33.912790697674417</v>
      </c>
    </row>
    <row r="151" spans="1:6" x14ac:dyDescent="0.3">
      <c r="A151" s="7">
        <v>44149</v>
      </c>
      <c r="B151" s="8">
        <v>65011.6</v>
      </c>
      <c r="C151">
        <v>717</v>
      </c>
      <c r="D151" s="9">
        <v>2749352.2</v>
      </c>
      <c r="E151" s="9">
        <v>2131949.3189999997</v>
      </c>
      <c r="F151" s="9">
        <v>77.093196322577768</v>
      </c>
    </row>
    <row r="152" spans="1:6" x14ac:dyDescent="0.3">
      <c r="A152" s="7">
        <v>44156</v>
      </c>
      <c r="B152" s="8">
        <v>47285.700000000004</v>
      </c>
      <c r="C152">
        <v>316</v>
      </c>
      <c r="D152" s="9">
        <v>1285325.2499999995</v>
      </c>
      <c r="E152" s="9">
        <v>866680.43900000001</v>
      </c>
      <c r="F152" s="9">
        <v>35.918181818181814</v>
      </c>
    </row>
    <row r="153" spans="1:6" x14ac:dyDescent="0.3">
      <c r="A153" s="7">
        <v>44163</v>
      </c>
      <c r="B153" s="8">
        <v>18074.099999999999</v>
      </c>
      <c r="C153">
        <v>174</v>
      </c>
      <c r="D153" s="9">
        <v>707286.7</v>
      </c>
      <c r="E153" s="9">
        <v>485811.69100000005</v>
      </c>
      <c r="F153" s="9">
        <v>66.992631578947368</v>
      </c>
    </row>
    <row r="154" spans="1:6" x14ac:dyDescent="0.3">
      <c r="A154" s="7">
        <v>44170</v>
      </c>
      <c r="B154" s="8">
        <v>70468.099999999991</v>
      </c>
      <c r="C154">
        <v>593</v>
      </c>
      <c r="D154" s="9">
        <v>2545083.0499999998</v>
      </c>
      <c r="E154" s="9">
        <v>1358524.5039999993</v>
      </c>
      <c r="F154" s="9">
        <v>36.486685032139576</v>
      </c>
    </row>
    <row r="155" spans="1:6" x14ac:dyDescent="0.3">
      <c r="A155" s="7">
        <v>44177</v>
      </c>
      <c r="B155" s="8">
        <v>42142</v>
      </c>
      <c r="C155">
        <v>365</v>
      </c>
      <c r="D155" s="9">
        <v>1581590.5</v>
      </c>
      <c r="E155" s="9">
        <v>1152825.041</v>
      </c>
      <c r="F155" s="9">
        <v>36.743408647854018</v>
      </c>
    </row>
    <row r="156" spans="1:6" x14ac:dyDescent="0.3">
      <c r="A156" s="7">
        <v>44184</v>
      </c>
      <c r="B156" s="8">
        <v>101034.7</v>
      </c>
      <c r="C156">
        <v>698</v>
      </c>
      <c r="D156" s="9">
        <v>3064227.0999999996</v>
      </c>
      <c r="E156" s="9">
        <v>1932303.2030000011</v>
      </c>
      <c r="F156" s="9">
        <v>49.530138339921002</v>
      </c>
    </row>
    <row r="157" spans="1:6" x14ac:dyDescent="0.3">
      <c r="A157" s="7">
        <v>44191</v>
      </c>
      <c r="B157" s="8">
        <v>72827.199999999997</v>
      </c>
      <c r="C157">
        <v>612</v>
      </c>
      <c r="D157" s="9">
        <v>2709690.2</v>
      </c>
      <c r="E157" s="9">
        <v>1735078.7629999998</v>
      </c>
      <c r="F157" s="9">
        <v>84.043904518329072</v>
      </c>
    </row>
    <row r="158" spans="1:6" x14ac:dyDescent="0.3">
      <c r="A158" s="7">
        <v>44198</v>
      </c>
      <c r="B158" s="8">
        <v>60987.729999999996</v>
      </c>
      <c r="C158">
        <v>546</v>
      </c>
      <c r="D158" s="9">
        <v>2227877.35</v>
      </c>
      <c r="E158" s="9">
        <v>1667137.2390000003</v>
      </c>
      <c r="F158" s="9">
        <v>35.783209647495362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162C-E3AB-41C8-A9DC-88FE02E765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 V e n t a s C e r d o 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 H i s t o r i c o s C e r d o 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 H i s t o r i c o s C e r d o 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H i s t o r i c o s C e r d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 V e n t a s C e r d o _ 1 0 d f d f 9 b - 3 0 8 2 - 4 7 4 4 - b 9 5 6 - 4 5 a e 2 b 1 a 2 5 9 f 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 H i s t o r i c o s C e r d o 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 V e n t a s C e r d o 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< / K e y > < / D i a g r a m O b j e c t K e y > < D i a g r a m O b j e c t K e y > < K e y > M e a s u r e s \ S u m a   d e   V e n t a \ T a g I n f o \ F � r m u l a < / K e y > < / D i a g r a m O b j e c t K e y > < D i a g r a m O b j e c t K e y > < K e y > M e a s u r e s \ S u m a   d e   V e n t a \ T a g I n f o \ V a l o r < / K e y > < / D i a g r a m O b j e c t K e y > < D i a g r a m O b j e c t K e y > < K e y > M e a s u r e s \ S u m a   d e   C o s t o < / K e y > < / D i a g r a m O b j e c t K e y > < D i a g r a m O b j e c t K e y > < K e y > M e a s u r e s \ S u m a   d e   C o s t o \ T a g I n f o \ F � r m u l a < / K e y > < / D i a g r a m O b j e c t K e y > < D i a g r a m O b j e c t K e y > < K e y > M e a s u r e s \ S u m a   d e   C o s t o \ T a g I n f o \ V a l o r < / K e y > < / D i a g r a m O b j e c t K e y > < D i a g r a m O b j e c t K e y > < K e y > M e a s u r e s \ S u m a   d e   C o s t o   U n i < / K e y > < / D i a g r a m O b j e c t K e y > < D i a g r a m O b j e c t K e y > < K e y > M e a s u r e s \ S u m a   d e   C o s t o   U n i \ T a g I n f o \ F � r m u l a < / K e y > < / D i a g r a m O b j e c t K e y > < D i a g r a m O b j e c t K e y > < K e y > M e a s u r e s \ S u m a   d e   C o s t o   U n i \ T a g I n f o \ V a l o r < / K e y > < / D i a g r a m O b j e c t K e y > < D i a g r a m O b j e c t K e y > < K e y > M e a s u r e s \ S u m a   d e   U t i l i d a d   B r u t a < / K e y > < / D i a g r a m O b j e c t K e y > < D i a g r a m O b j e c t K e y > < K e y > M e a s u r e s \ S u m a   d e   U t i l i d a d   B r u t a \ T a g I n f o \ F � r m u l a < / K e y > < / D i a g r a m O b j e c t K e y > < D i a g r a m O b j e c t K e y > < K e y > M e a s u r e s \ S u m a   d e   U t i l i d a d   B r u t a \ T a g I n f o \ V a l o r < / K e y > < / D i a g r a m O b j e c t K e y > < D i a g r a m O b j e c t K e y > < K e y > M e a s u r e s \ S u m a   d e   K i l o < / K e y > < / D i a g r a m O b j e c t K e y > < D i a g r a m O b j e c t K e y > < K e y > M e a s u r e s \ S u m a   d e   K i l o \ T a g I n f o \ F � r m u l a < / K e y > < / D i a g r a m O b j e c t K e y > < D i a g r a m O b j e c t K e y > < K e y > M e a s u r e s \ S u m a   d e   K i l o \ T a g I n f o \ V a l o r < / K e y > < / D i a g r a m O b j e c t K e y > < D i a g r a m O b j e c t K e y > < K e y > M e a s u r e s \ S u m a   d e   C a b e z a s < / K e y > < / D i a g r a m O b j e c t K e y > < D i a g r a m O b j e c t K e y > < K e y > M e a s u r e s \ S u m a   d e   C a b e z a s \ T a g I n f o \ F � r m u l a < / K e y > < / D i a g r a m O b j e c t K e y > < D i a g r a m O b j e c t K e y > < K e y > M e a s u r e s \ S u m a   d e   C a b e z a s \ T a g I n f o \ V a l o r < / K e y > < / D i a g r a m O b j e c t K e y > < D i a g r a m O b j e c t K e y > < K e y > M e a s u r e s \ S u m a   d e   P e s o < / K e y > < / D i a g r a m O b j e c t K e y > < D i a g r a m O b j e c t K e y > < K e y > M e a s u r e s \ S u m a   d e   P e s o \ T a g I n f o \ F � r m u l a < / K e y > < / D i a g r a m O b j e c t K e y > < D i a g r a m O b j e c t K e y > < K e y > M e a s u r e s \ S u m a   d e   P e s o \ T a g I n f o \ V a l o r < / K e y > < / D i a g r a m O b j e c t K e y > < D i a g r a m O b j e c t K e y > < K e y > M e a s u r e s \ P r o m e d i o   d e   K i l o < / K e y > < / D i a g r a m O b j e c t K e y > < D i a g r a m O b j e c t K e y > < K e y > M e a s u r e s \ P r o m e d i o   d e   K i l o \ T a g I n f o \ F � r m u l a < / K e y > < / D i a g r a m O b j e c t K e y > < D i a g r a m O b j e c t K e y > < K e y > M e a s u r e s \ P r o m e d i o   d e   K i l o \ T a g I n f o \ V a l o r < / K e y > < / D i a g r a m O b j e c t K e y > < D i a g r a m O b j e c t K e y > < K e y > M e a s u r e s \ P r o m e d i o   d e   C a b e z a s < / K e y > < / D i a g r a m O b j e c t K e y > < D i a g r a m O b j e c t K e y > < K e y > M e a s u r e s \ P r o m e d i o   d e   C a b e z a s \ T a g I n f o \ F � r m u l a < / K e y > < / D i a g r a m O b j e c t K e y > < D i a g r a m O b j e c t K e y > < K e y > M e a s u r e s \ P r o m e d i o   d e   C a b e z a s \ T a g I n f o \ V a l o r < / K e y > < / D i a g r a m O b j e c t K e y > < D i a g r a m O b j e c t K e y > < K e y > M e a s u r e s \ P r o m e d i o   d e   P e s o < / K e y > < / D i a g r a m O b j e c t K e y > < D i a g r a m O b j e c t K e y > < K e y > M e a s u r e s \ P r o m e d i o   d e   P e s o \ T a g I n f o \ F � r m u l a < / K e y > < / D i a g r a m O b j e c t K e y > < D i a g r a m O b j e c t K e y > < K e y > M e a s u r e s \ P r o m e d i o   d e   P e s o \ T a g I n f o \ V a l o r < / K e y > < / D i a g r a m O b j e c t K e y > < D i a g r a m O b j e c t K e y > < K e y > C o l u m n s \ A l m a c � n < / K e y > < / D i a g r a m O b j e c t K e y > < D i a g r a m O b j e c t K e y > < K e y > C o l u m n s \ C a p a < / K e y > < / D i a g r a m O b j e c t K e y > < D i a g r a m O b j e c t K e y > < K e y > C o l u m n s \ E / S < / K e y > < / D i a g r a m O b j e c t K e y > < D i a g r a m O b j e c t K e y > < K e y > C o l u m n s \ F e c h a < / K e y > < / D i a g r a m O b j e c t K e y > < D i a g r a m O b j e c t K e y > < K e y > C o l u m n s \ U n i d a d < / K e y > < / D i a g r a m O b j e c t K e y > < D i a g r a m O b j e c t K e y > < K e y > C o l u m n s \ C l i e n t e   /   P r o v e e d o r < / K e y > < / D i a g r a m O b j e c t K e y > < D i a g r a m O b j e c t K e y > < K e y > C o l u m n s \ F e c h a N a c i m i e n t o < / K e y > < / D i a g r a m O b j e c t K e y > < D i a g r a m O b j e c t K e y > < K e y > C o l u m n s \ T i e m p o E n g o r d a < / K e y > < / D i a g r a m O b j e c t K e y > < D i a g r a m O b j e c t K e y > < K e y > C o l u m n s \ K i l o 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 C o l u m n s \ C l a s i f i c a c i o n < / K e y > < / D i a g r a m O b j e c t K e y > < D i a g r a m O b j e c t K e y > < K e y > C o l u m n s \ P e s o < / K e y > < / D i a g r a m O b j e c t K e y > < D i a g r a m O b j e c t K e y > < K e y > C o l u m n s \ P r e c i o < / K e y > < / D i a g r a m O b j e c t K e y > < D i a g r a m O b j e c t K e y > < K e y > C o l u m n s \ U t i l i d a d   B r u t a 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 C o l u m n s \ S e m a n a   d e l   a � o < / K e y > < / D i a g r a m O b j e c t K e y > < D i a g r a m O b j e c t K e y > < K e y > L i n k s \ & l t ; C o l u m n s \ S u m a   d e   V e n t a & g t ; - & l t ; M e a s u r e s \ V e n t a & g t ; < / K e y > < / D i a g r a m O b j e c t K e y > < D i a g r a m O b j e c t K e y > < K e y > L i n k s \ & l t ; C o l u m n s \ S u m a   d e   V e n t a & g t ; - & l t ; M e a s u r e s \ V e n t a & g t ; \ C O L U M N < / K e y > < / D i a g r a m O b j e c t K e y > < D i a g r a m O b j e c t K e y > < K e y > L i n k s \ & l t ; C o l u m n s \ S u m a   d e   V e n t a & g t ; - & l t ; M e a s u r e s \ V e n t a & g t ; \ M E A S U R E < / K e y > < / D i a g r a m O b j e c t K e y > < D i a g r a m O b j e c t K e y > < K e y > L i n k s \ & l t ; C o l u m n s \ S u m a   d e   C o s t o & g t ; - & l t ; M e a s u r e s \ C o s t o & g t ; < / K e y > < / D i a g r a m O b j e c t K e y > < D i a g r a m O b j e c t K e y > < K e y > L i n k s \ & l t ; C o l u m n s \ S u m a   d e   C o s t o & g t ; - & l t ; M e a s u r e s \ C o s t o & g t ; \ C O L U M N < / K e y > < / D i a g r a m O b j e c t K e y > < D i a g r a m O b j e c t K e y > < K e y > L i n k s \ & l t ; C o l u m n s \ S u m a   d e   C o s t o & g t ; - & l t ; M e a s u r e s \ C o s t o & g t ; \ M E A S U R E < / K e y > < / D i a g r a m O b j e c t K e y > < D i a g r a m O b j e c t K e y > < K e y > L i n k s \ & l t ; C o l u m n s \ S u m a   d e   C o s t o   U n i & g t ; - & l t ; M e a s u r e s \ C o s t o   U n i & g t ; < / K e y > < / D i a g r a m O b j e c t K e y > < D i a g r a m O b j e c t K e y > < K e y > L i n k s \ & l t ; C o l u m n s \ S u m a   d e   C o s t o   U n i & g t ; - & l t ; M e a s u r e s \ C o s t o   U n i & g t ; \ C O L U M N < / K e y > < / D i a g r a m O b j e c t K e y > < D i a g r a m O b j e c t K e y > < K e y > L i n k s \ & l t ; C o l u m n s \ S u m a   d e   C o s t o   U n i & g t ; - & l t ; M e a s u r e s \ C o s t o   U n i & g t ; \ M E A S U R E < / K e y > < / D i a g r a m O b j e c t K e y > < D i a g r a m O b j e c t K e y > < K e y > L i n k s \ & l t ; C o l u m n s \ S u m a   d e   U t i l i d a d   B r u t a & g t ; - & l t ; M e a s u r e s \ U t i l i d a d   B r u t a & g t ; < / K e y > < / D i a g r a m O b j e c t K e y > < D i a g r a m O b j e c t K e y > < K e y > L i n k s \ & l t ; C o l u m n s \ S u m a   d e   U t i l i d a d   B r u t a & g t ; - & l t ; M e a s u r e s \ U t i l i d a d   B r u t a & g t ; \ C O L U M N < / K e y > < / D i a g r a m O b j e c t K e y > < D i a g r a m O b j e c t K e y > < K e y > L i n k s \ & l t ; C o l u m n s \ S u m a   d e   U t i l i d a d   B r u t a & g t ; - & l t ; M e a s u r e s \ U t i l i d a d   B r u t a & g t ; \ M E A S U R E < / K e y > < / D i a g r a m O b j e c t K e y > < D i a g r a m O b j e c t K e y > < K e y > L i n k s \ & l t ; C o l u m n s \ S u m a   d e   K i l o & g t ; - & l t ; M e a s u r e s \ K i l o & g t ; < / K e y > < / D i a g r a m O b j e c t K e y > < D i a g r a m O b j e c t K e y > < K e y > L i n k s \ & l t ; C o l u m n s \ S u m a   d e   K i l o & g t ; - & l t ; M e a s u r e s \ K i l o & g t ; \ C O L U M N < / K e y > < / D i a g r a m O b j e c t K e y > < D i a g r a m O b j e c t K e y > < K e y > L i n k s \ & l t ; C o l u m n s \ S u m a   d e   K i l o & g t ; - & l t ; M e a s u r e s \ K i l o & g t ; \ M E A S U R E < / K e y > < / D i a g r a m O b j e c t K e y > < D i a g r a m O b j e c t K e y > < K e y > L i n k s \ & l t ; C o l u m n s \ S u m a   d e   C a b e z a s & g t ; - & l t ; M e a s u r e s \ C a b e z a s & g t ; < / K e y > < / D i a g r a m O b j e c t K e y > < D i a g r a m O b j e c t K e y > < K e y > L i n k s \ & l t ; C o l u m n s \ S u m a   d e   C a b e z a s & g t ; - & l t ; M e a s u r e s \ C a b e z a s & g t ; \ C O L U M N < / K e y > < / D i a g r a m O b j e c t K e y > < D i a g r a m O b j e c t K e y > < K e y > L i n k s \ & l t ; C o l u m n s \ S u m a   d e   C a b e z a s & g t ; - & l t ; M e a s u r e s \ C a b e z a s & g t ; \ M E A S U R E < / K e y > < / D i a g r a m O b j e c t K e y > < D i a g r a m O b j e c t K e y > < K e y > L i n k s \ & l t ; C o l u m n s \ S u m a   d e   P e s o & g t ; - & l t ; M e a s u r e s \ P e s o & g t ; < / K e y > < / D i a g r a m O b j e c t K e y > < D i a g r a m O b j e c t K e y > < K e y > L i n k s \ & l t ; C o l u m n s \ S u m a   d e   P e s o & g t ; - & l t ; M e a s u r e s \ P e s o & g t ; \ C O L U M N < / K e y > < / D i a g r a m O b j e c t K e y > < D i a g r a m O b j e c t K e y > < K e y > L i n k s \ & l t ; C o l u m n s \ S u m a   d e   P e s o & g t ; - & l t ; M e a s u r e s \ P e s o & g t ; \ M E A S U R E < / K e y > < / D i a g r a m O b j e c t K e y > < D i a g r a m O b j e c t K e y > < K e y > L i n k s \ & l t ; C o l u m n s \ P r o m e d i o   d e   K i l o & g t ; - & l t ; M e a s u r e s \ K i l o & g t ; < / K e y > < / D i a g r a m O b j e c t K e y > < D i a g r a m O b j e c t K e y > < K e y > L i n k s \ & l t ; C o l u m n s \ P r o m e d i o   d e   K i l o & g t ; - & l t ; M e a s u r e s \ K i l o & g t ; \ C O L U M N < / K e y > < / D i a g r a m O b j e c t K e y > < D i a g r a m O b j e c t K e y > < K e y > L i n k s \ & l t ; C o l u m n s \ P r o m e d i o   d e   K i l o & g t ; - & l t ; M e a s u r e s \ K i l o & g t ; \ M E A S U R E < / K e y > < / D i a g r a m O b j e c t K e y > < D i a g r a m O b j e c t K e y > < K e y > L i n k s \ & l t ; C o l u m n s \ P r o m e d i o   d e   C a b e z a s & g t ; - & l t ; M e a s u r e s \ C a b e z a s & g t ; < / K e y > < / D i a g r a m O b j e c t K e y > < D i a g r a m O b j e c t K e y > < K e y > L i n k s \ & l t ; C o l u m n s \ P r o m e d i o   d e   C a b e z a s & g t ; - & l t ; M e a s u r e s \ C a b e z a s & g t ; \ C O L U M N < / K e y > < / D i a g r a m O b j e c t K e y > < D i a g r a m O b j e c t K e y > < K e y > L i n k s \ & l t ; C o l u m n s \ P r o m e d i o   d e   C a b e z a s & g t ; - & l t ; M e a s u r e s \ C a b e z a s & g t ; \ M E A S U R E < / K e y > < / D i a g r a m O b j e c t K e y > < D i a g r a m O b j e c t K e y > < K e y > L i n k s \ & l t ; C o l u m n s \ P r o m e d i o   d e   P e s o & g t ; - & l t ; M e a s u r e s \ P e s o & g t ; < / K e y > < / D i a g r a m O b j e c t K e y > < D i a g r a m O b j e c t K e y > < K e y > L i n k s \ & l t ; C o l u m n s \ P r o m e d i o   d e   P e s o & g t ; - & l t ; M e a s u r e s \ P e s o & g t ; \ C O L U M N < / K e y > < / D i a g r a m O b j e c t K e y > < D i a g r a m O b j e c t K e y > < K e y > L i n k s \ & l t ; C o l u m n s \ P r o m e d i o   d e   P e s o & g t ; - & l t ; M e a s u r e s \ P e s o & g t ; \ M E A S U R E 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 2 < / F o c u s R o w > < S e l e c t i o n E n d C o l u m n > 4 < / S e l e c t i o n E n d C o l u m n > < S e l e c t i o n E n d R o w > 2 < / S e l e c t i o n E n d R o w > < S e l e c t i o n S t a r t C o l u m n > 4 < / S e l e c t i o n S t a r t C o l u m n > < S e l e c t i o n S t a r t R o w > 2 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< / K e y > < / a : K e y > < a : V a l u e   i : t y p e = " M e a s u r e G r i d N o d e V i e w S t a t e " > < C o l u m n >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 K i l o \ T a g I n f o \ F � r m u l a 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 K i l o \ T a g I n f o \ V a l o r 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 C a b e z a s \ T a g I n f o \ V a l o r 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 P e s o \ T a g I n f o \ F � r m u l a 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 P e s o \ T a g I n f o \ V a l o r 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 C o l u m n s \ A l m a c � n 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 C o l u m n s \ E / S 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  /   P r o v e e d o r 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 C o l u m n s \ F e c h a N a c i m i e n t o 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 C o l u m n s \ T i e m p o E n g o r d a 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 C o l u m n s \ P e s o 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  B r u t a 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  d e l   a � o 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 V e n t a & g t ; - & l t ; M e a s u r e s \ V e n t a & g t ; \ M E A S U R E 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 C o s t o & g t ; - & l t ; M e a s u r e s \ C o s t o & g t ; \ M E A S U R E 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 U n i & g t ; - & l t ; M e a s u r e s \ C o s t o   U n i & g t ; \ M E A S U R E 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  B r u t a & g t ; - & l t ; M e a s u r e s \ U t i l i d a d   B r u t a & g t ; \ M E A S U R E 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 K i l o & g t ; - & l t ; M e a s u r e s \ K i l o & g t ; \ M E A S U R E 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 C a b e z a s & g t ; - & l t ; M e a s u r e s \ C a b e z a s & g t ; \ M E A S U R E 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 P e s o & g t ; - & l t ; M e a s u r e s \ P e s o & g t ; \ M E A S U R E 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 H i s t o r i c o s C e r d o 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 H i s t o r i c o s C e r d o 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 C o l u m n s \ K i l o s < / K e y > < / D i a g r a m O b j e c t K e y > < D i a g r a m O b j e c t K e y > < K e y > C o l u m n s \ C a b e z a s < / K e y > < / D i a g r a m O b j e c t K e y > < D i a g r a m O b j e c t K e y > < K e y > C o l u m n s \ V e n t a < / K e y > < / D i a g r a m O b j e c t K e y > < D i a g r a m O b j e c t K e y > < K e y > C o l u m n s \ C o s t o < / K e y > < / D i a g r a m O b j e c t K e y > < D i a g r a m O b j e c t K e y > < K e y > C o l u m n s \ C o s t o   U n i < / K e y > < / D i a g r a m O b j e c t K e y > < D i a g r a m O b j e c t K e y > < K e y > C o l u m n s \ P r e c i o 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 C o l u m n s \ K i l o s 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 C o l u m n s \ C a b e z a s 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 i s t o r i c o s C e r d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 K i l o s < / s t r i n g > < / k e y > < v a l u e > < i n t > 6 6 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 P r e c i o < / s t r i n g > < / k e y > < v a l u e > < i n t > 7 5 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 K i l o s < / s t r i n g > < / k e y > < v a l u e > < i n t > 1 < / i n t > < / v a l u e > < / i t e m > < i t e m > < k e y > < s t r i n g > C a b e z a s < / s t r i n g > < / k e y > < v a l u e > < i n t > 2 < / i n t > < / v a l u e > < / i t e m > < i t e m > < k e y > < s t r i n g > V e n t a < / s t r i n g > < / k e y > < v a l u e > < i n t > 3 < / i n t > < / v a l u e > < / i t e m > < i t e m > < k e y > < s t r i n g > C o s t o < / s t r i n g > < / k e y > < v a l u e > < i n t > 4 < / i n t > < / v a l u e > < / i t e m > < i t e m > < k e y > < s t r i n g > C o s t o   U n i < / s t r i n g > < / k e y > < v a l u e > < i n t > 5 < / i n t > < / v a l u e > < / i t e m > < i t e m > < k e y > < s t r i n g > P r e c i o 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c a 9 0 7 7 b 9 - 7 8 a b - 4 4 3 d - 8 7 8 9 - f 9 6 5 b 8 4 9 c 0 2 a "   x m l n s = " h t t p : / / s c h e m a s . m i c r o s o f t . c o m / D a t a M a s h u p " > A A A A A F Q K A A B Q S w M E F A A C A A g A s m R J U u d x b y e m A A A A + A A A A B I A H A B D b 2 5 m a W c v U G F j a 2 F n Z S 5 4 b W w g o h g A K K A U A A A A A A A A A A A A A A A A A A A A A A A A A A A A h Y + x D o I w F E V / h X S n r 0 B M k D z K 4 C q J i Y l h b U r F R i i G F s u / O f h J / o I k i r o 5 3 p M z n P u 4 3 b G Y u j a 4 q s H q 3 u Q k o o w E y s i + 1 q b J y e i O Y U o K j j s h z 6 J R w S w b m 0 2 2 z s n J u U s G 4 L 2 n P q H 9 0 E D M W A R V u d 3 L k + o E + c j 6 v x x q Y 5 0 w U h G O h 1 c M j 2 n K 6 C p l C V 2 z C G H B W G r z V e K 5 m D K E H 4 i b s X X j o L i y Y V k h L B P h / Y I / A V B L A w Q U A A I A C A C y Z E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R J U t a i R m F M B w A A l D g A A B M A H A B G b 3 J t d W x h c y 9 T Z W N 0 a W 9 u M S 5 t I K I Y A C i g F A A A A A A A A A A A A A A A A A A A A A A A A A A A A O 1 Z 3 U 7 c O B S + R + I d r P R m Z h W G Y a C 0 3 Y q V 6 P C z V U t h B 2 i 1 G k a V S Q x 4 S e x Z J 2 G h i B f Z N 9 i L X q z 6 C P N i e + I k E y d 2 k h l u N 1 w A s m O f 7 / y f 4 x M Q J 6 S c o d P k 7 8 b b 1 Z X V l e A G C + K i z 4 S F O B g S 4 X K 0 g z w S r q 4 g + D k W 9 J o w W N m / d 4 j X + 8 L F 7 S X n t 5 0 D 6 p H e k L M Q j g U d a / j z x X l A R H A x 3 B 1 d 7 J H g N u T T i 0 O B 2 R / 4 M / c w C y m 7 G O 6 P 9 o 5 7 9 1 5 w b 3 V t x C L P s 1 E o I t K 1 E 1 I J g q 9 n + N I j Q D C h / D h + H x J / x 0 o 2 L f s D Z e 6 O J b + x J k / j P R z i S X r + h X V G p x w 5 2 L + k 2 O U W 3 C G / 6 5 0 B j u C K C 3 / I v c h n Z w 9 T E n R U a v b j o z W c / X D p N b d s 9 J 6 F 2 1 u 9 + K s n G z 1 a w I 0 j 6 N S h s x 8 M d k N Y R y G 5 D + X m r u d j Z / a P v j H E U 6 w t 7 q + f a m s S s 0 u Q z + + o T w E U 1 z 4 5 4 B 4 1 r B L n Z k 7 C x W G C d k S u i C D M o f M t z B 7 k z g f q 8 S B b Z J F / S Y R c P 2 f U x a 6 O l Y U C u 1 i X x y n 2 q G n 9 v T / l I i S J G g 1 0 s v 0 h D 3 I e l f 2 h F 3 N P 0 D o 6 E f y O E J c L g 1 R D c s 3 F 7 L s u 2 4 + z 7 4 z o y 7 F 4 D T w Q c U c d a t i J 9 T b Q l 6 m L 5 g T 0 r Q I s b f s E 1 P d N R 3 Y y + 2 F c l / J B E a M h F t Q k K N U g D W a T 6 V v w v w 4 j q i t 2 9 w q 8 H y P s R H 7 k g Z + g O 1 V h 1 Z 8 5 3 J 8 K H J T J D G P n T g x I 4 f y p O 3 f K 2 d 9 e S H 0 e g G M K 7 I R g n Q G i D I J F C L c G u Z f u u m 7 i n 5 2 y I 9 v I d A k s E + z c o D N A 3 N t n b m c c 6 2 5 i o + 2 u w k u O 4 0 R Q n 4 j l c D R g B 2 C G W w v A T k G L Y W d s u A i Q D s x I R 5 h d y 5 g Q L / O c o B l j A 1 + A s X h f A d 4 R d V 2 P V O K r h F g v m A 0 z 0 k q + z A r u b e g q X k q O n 7 H H B R K E + F M P f y s I c E R g y S H w R U Q a 9 Q w 4 r M M R / O r D f + l J k V 0 R Y 7 M f j X b w V A N l o x K L j t q 2 d j / W U y 9 p u I 7 w Y H H C G w t Q N u t N A Z B o H w d x / L i k D F K K 4 m t D u U a S b w I T B o j F Z u G a 7 L o K j Z 3 S E R n B G P y 7 h z 3 i Q e y E r z r W O p z + L e I h O Q 0 f A N c n z q A s s T 5 h J w u u X X O R s d F Q Z Z j 5 j + s N 5 W 4 1 h y u S O 4 F 6 i j M c J w k X A v G 1 I N d x Q m 4 O m L H f Q P 6 G j C T z t H S h z l j W C 5 O 1 c U 5 4 0 q 3 g a t D I V Q W 2 m L G c s J q 4 d I s A g T A 3 T s J w z T L c x d k 5 K X 4 K I p R c 0 i s 0 T u l P 0 C 8 7 a N D v 9 1 F 4 A w V s y j 4 i X k B Q Q Q a 6 p f 4 Z Q e 4 t 2 O m I Q J 5 V z L S W B b t U p + S l S V a N q P X H v O I o 1 B h a V a H W E U r p U F M M K A V A d c 6 v S / N q a q 9 I w E U r V l S v l N P l A t p c 8 c 6 L X L W C b X S G i k S j a z I W G g n m d j K W x f B k f Z w U s 5 M m O o O K 1 F s B S j I J I Y x X O m H J f i f d 9 c 1 + h T N u P t M Z B 9 I b y z i e 4 Z M V Q i 6 B l B L O c R R c 8 o X s f C Z w j X V q p f 6 Y a C D x x 3 6 T / D d r 9 V y B G h D F R D I g g 5 / G B Y C g h Q R D T Q T Y q A 4 B V U D j d F W S Q 9 p 6 1 W X l z c q s b M B k y 9 6 5 r 6 V k e c T O W 7 c 6 g l u L l w G b j Q T T l r D R X b f M a j S A k 9 H n k n z D 8 2 o 6 c 9 W 1 c c p e n d 4 G y + p t y 7 L V l n d h j l 4 u G I B k g M 8 6 Y 8 n P 2 r j Q M D e G o O 1 l Q t B L K c C 0 0 S 6 R k 8 u 6 8 I x O t F T c 2 1 4 0 B u x n M a D Y 6 i 4 a D F 4 t H w w G c 3 m g c 0 b n J l W i v 6 a F i B o T 2 1 z W x F 7 F J l Z + J N F e R f T 2 v y T S p 4 o 0 s b V 4 J Z q z E G e I N C + W X x n S 0 K m 9 0 s y 9 s r y T s T S M R J y + H 5 Q 3 l Z S 3 i p 1 U J c V d Q 2 5 y o 6 l H n U K R u J c s h c S c l W Q c U Z 7 o 5 v + j N R D 4 F C q M + u c B 6 B I E n n 0 v P A + U h K t W g z l A 4 O 1 R J 6 a / C 3 y 1 0 a b a u x r Y j h s H h h g 0 D 4 I Y 3 j Z H h G F f t b 1 6 N m w z L m v o 4 Y B e A f j Y c S w j j M x q t h r L Y j N k O z W 1 x p j 6 e s G Y u m W s 6 q C o S 2 1 0 U u E p L 5 9 Z U L 2 u c p d G j t 4 s U E H J k H 0 e 0 j j v u O i d i P J U M U 4 y x N q 4 H L o L F 2 w / k 6 0 3 k i 2 N c q U 7 7 s 7 + b X y T K g G L P Q 9 O Z f z s g c P 2 f i d Y Z P V w V 3 0 7 z C k d q a 8 w Z k I l M E D o K H + A k 3 S O O A t v G g i d E h / H / k s g Y 6 g X V r S j R V y y n S u c L 9 D / Q s j t 8 d U C 3 F Y 0 E 3 0 z h m r I 8 l G S J M 2 l a j 7 r i X s Y P F s Q a A 5 I 6 W l m J B d F U 1 Y D f H Z h D J J N P t J h x 3 x M k c 8 Z K l 7 6 D T 2 9 1 r 1 k W U l J Q / O 8 Y 5 V S a J J V S p E t j x i 5 k H T b z 6 w 1 N S Z N v 0 / d 1 R X K a u W o j t Z + p Y B H U I e 3 4 z V 9 P t K O 1 9 r x W j t e a 8 d r 7 X i t H a + 1 4 7 V 2 v N a O 1 9 r x W j t e a 8 d r 7 X i t H a + 1 4 7 V 2 v N a O 1 9 r x W j t e a 8 d r 7 X i t H a + 1 4 7 V 2 v N a O 1 / 4 H 4 7 W 5 E A 9 o X G d A N + t h F C S f O d h z Z C + 9 S N I o S j / 2 x E x g 0 n r 2 m X t 8 F Z t Q x R v R A Q X 2 Y m V E 0 6 L 6 D g W P p p 0 G f P k Y 6 U l m r G x E J M 3 m I w 0 g T U V + J 7 O b m l q g d C A P w O Y q w X A k K 4 J 1 I m o V q 5 B I Q 6 H 2 f d H 2 5 Y H d O y L w N e m M k 7 3 y q e K w t C z R t / 8 B U E s B A i 0 A F A A C A A g A s m R J U u d x b y e m A A A A + A A A A B I A A A A A A A A A A A A A A A A A A A A A A E N v b m Z p Z y 9 Q Y W N r Y W d l L n h t b F B L A Q I t A B Q A A g A I A L J k S V I P y u m r p A A A A O k A A A A T A A A A A A A A A A A A A A A A A P I A A A B b Q 2 9 u d G V u d F 9 U e X B l c 1 0 u e G 1 s U E s B A i 0 A F A A C A A g A s m R J U t a i R m F M B w A A l D g A A B M A A A A A A A A A A A A A A A A A 4 w E A A E Z v c m 1 1 b G F z L 1 N l Y 3 R p b 2 4 x L m 1 Q S w U G A A A A A A M A A w D C A A A A f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l M A A A A A A A C 4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m V u d G F z Q 2 V y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B p d m 9 0 T 2 J q Z W N 0 T m F t Z S I g V m F s d W U 9 I n N U Y W J s Z X J v I V R h Y m x h R G l u w 6 F t a W N h M i I g L z 4 8 R W 5 0 c n k g V H l w Z T 0 i R m l s b G V k Q 2 9 t c G x l d G V S Z X N 1 b H R U b 1 d v c m t z a G V l d C I g V m F s d W U 9 I m w w I i A v P j x F b n R y e S B U e X B l P S J G a W x s Q 2 9 1 b n Q i I F Z h b H V l P S J s M T Q w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l U M T Q 6 M T M 6 M z U u M z Q 2 M z I 0 N 1 o i I C 8 + P E V u d H J 5 I F R 5 c G U 9 I k Z p b G x D b 2 x 1 b W 5 U e X B l c y I g V m F s d W U 9 I n N C Z 1 l H Q 1 F Z R 0 F B V U Z C U k V S R V F Z R k F C R U R B d 0 0 9 I i A v P j x F b n R y e S B U e X B l P S J G a W x s Q 2 9 s d W 1 u T m F t Z X M i I F Z h b H V l P S J z W y Z x d W 9 0 O 0 F s b W F j w 6 l u J n F 1 b 3 Q 7 L C Z x d W 9 0 O 0 N h c G E m c X V v d D s s J n F 1 b 3 Q 7 R S 9 T J n F 1 b 3 Q 7 L C Z x d W 9 0 O 0 Z l Y 2 h h J n F 1 b 3 Q 7 L C Z x d W 9 0 O 1 V u a W R h Z C Z x d W 9 0 O y w m c X V v d D t D b G l l b n R l I C 8 g U H J v d m V l Z G 9 y J n F 1 b 3 Q 7 L C Z x d W 9 0 O 0 Z l Y 2 h h T m F j a W 1 p Z W 5 0 b y Z x d W 9 0 O y w m c X V v d D t U a W V t c G 9 F b m d v c m R h J n F 1 b 3 Q 7 L C Z x d W 9 0 O 0 t p b G 8 m c X V v d D s s J n F 1 b 3 Q 7 Q 2 F i Z X p h c y Z x d W 9 0 O y w m c X V v d D t W Z W 5 0 Y S Z x d W 9 0 O y w m c X V v d D t D b 3 N 0 b y Z x d W 9 0 O y w m c X V v d D t D b 3 N 0 b y B V b m k m c X V v d D s s J n F 1 b 3 Q 7 Q 2 x h c 2 l m a W N h Y 2 l v b i Z x d W 9 0 O y w m c X V v d D t Q Z X N v J n F 1 b 3 Q 7 L C Z x d W 9 0 O 1 B y Z W N p b y Z x d W 9 0 O y w m c X V v d D t V d G l s a W R h Z C B C c n V 0 Y S Z x d W 9 0 O y w m c X V v d D t B w 7 F v J n F 1 b 3 Q 7 L C Z x d W 9 0 O 0 1 l c y Z x d W 9 0 O y w m c X V v d D t T Z W 1 h b m E g Z G V s I G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z Q 2 V y Z G 8 v V G l w b y B j Y W 1 i a W F k b y 5 7 Q W x t Y W P D q W 4 s M n 0 m c X V v d D s s J n F 1 b 3 Q 7 U 2 V j d G l v b j E v V m V u d G F z Q 2 V y Z G 8 v V G l w b y B j Y W 1 i a W F k b y 5 7 Q 2 F w Y S w z f S Z x d W 9 0 O y w m c X V v d D t T Z W N 0 a W 9 u M S 9 W Z W 5 0 Y X N D Z X J k b y 9 U a X B v I G N h b W J p Y W R v L n t F L 1 M s N H 0 m c X V v d D s s J n F 1 b 3 Q 7 U 2 V j d G l v b j E v V m V u d G F z Q 2 V y Z G 8 v V G l w b y B j Y W 1 i a W F k b y 5 7 R m V j a G E s N 3 0 m c X V v d D s s J n F 1 b 3 Q 7 U 2 V j d G l v b j E v V m V u d G F z Q 2 V y Z G 8 v V G l w b y B j Y W 1 i a W F k b y 5 7 V W 5 p Z G F k L D E w f S Z x d W 9 0 O y w m c X V v d D t T Z W N 0 a W 9 u M S 9 W Z W 5 0 Y X N D Z X J k b y 9 U a X B v I G N h b W J p Y W R v L n t D b G l l b n R l I C 8 g U H J v d m V l Z G 9 y L D E 1 f S Z x d W 9 0 O y w m c X V v d D t T Z W N 0 a W 9 u M S 9 W Z W 5 0 Y X N D Z X J k b y 9 D b 2 x 1 b W 5 h I G N v b m R p Y 2 l v b m F s I G F n c m V n Y W R h L n t G Z W N o Y U 5 h Y 2 l t a W V u d G 8 s M z R 9 J n F 1 b 3 Q 7 L C Z x d W 9 0 O 1 N l Y 3 R p b 2 4 x L 1 Z l b n R h c 0 N l c m R v L 1 R p c G 8 g Y 2 F t Y m l h Z G 8 z L n t U a W V t c G 9 F b m d v c m R h L D E 0 f S Z x d W 9 0 O y w m c X V v d D t T Z W N 0 a W 9 u M S 9 W Z W 5 0 Y X N D Z X J k b y 9 U a X B v I G N h b W J p Y W R v N C 5 7 S 2 l s b y w 5 f S Z x d W 9 0 O y w m c X V v d D t T Z W N 0 a W 9 u M S 9 W Z W 5 0 Y X N D Z X J k b y 9 U a X B v I G N h b W J p Y W R v N C 5 7 Q 2 F i Z X p h c y w x M H 0 m c X V v d D s s J n F 1 b 3 Q 7 U 2 V j d G l v b j E v V m V u d G F z Q 2 V y Z G 8 v V G l w b y B j Y W 1 i a W F k b z Q u e 1 Z l b n R h L D E x f S Z x d W 9 0 O y w m c X V v d D t T Z W N 0 a W 9 u M S 9 W Z W 5 0 Y X N D Z X J k b y 9 U a X B v I G N h b W J p Y W R v N C 5 7 Q 2 9 z d G 8 s M T J 9 J n F 1 b 3 Q 7 L C Z x d W 9 0 O 1 N l Y 3 R p b 2 4 x L 1 Z l b n R h c 0 N l c m R v L 1 R p c G 8 g Y 2 F t Y m l h Z G 8 0 L n t D b 3 N 0 b y B V b m k s M T N 9 J n F 1 b 3 Q 7 L C Z x d W 9 0 O 1 N l Y 3 R p b 2 4 x L 1 Z l b n R h c 0 N l c m R v L 1 B y a W 1 l c m 9 z I G N h c m F j d G V y Z X M g Z X h 0 c m H D r W R v c y 5 7 Q W x t Y W P D q W 4 g L S B D b 3 B p Y S w x N H 0 m c X V v d D s s J n F 1 b 3 Q 7 U 2 V j d G l v b j E v V m V u d G F z Q 2 V y Z G 8 v V G l w b y B j Y W 1 i a W F k b z U u e 1 B l c 2 8 s M T R 9 J n F 1 b 3 Q 7 L C Z x d W 9 0 O 1 N l Y 3 R p b 2 4 x L 1 Z l b n R h c 0 N l c m R v L 1 B l c n N v b m F s a X p h Z G E g Y W d y Z W d h Z G E x M C 5 7 U H J l Y 2 l v L D E 5 f S Z x d W 9 0 O y w m c X V v d D t T Z W N 0 a W 9 u M S 9 W Z W 5 0 Y X N D Z X J k b y 9 U a X B v I G N h b W J p Y W R v N i 5 7 V X R p b G l k Y W Q g Q n J 1 d G E s M T V 9 J n F 1 b 3 Q 7 L C Z x d W 9 0 O 1 N l Y 3 R p b 2 4 x L 1 Z l b n R h c 0 N l c m R v L 0 H D s W 8 g a W 5 z Z X J 0 Y W R v L n t B w 7 F v L D E 2 f S Z x d W 9 0 O y w m c X V v d D t T Z W N 0 a W 9 u M S 9 W Z W 5 0 Y X N D Z X J k b y 9 N Z X M g a W 5 z Z X J 0 Y W R v L n t N Z X M s M T d 9 J n F 1 b 3 Q 7 L C Z x d W 9 0 O 1 N l Y 3 R p b 2 4 x L 1 Z l b n R h c 0 N l c m R v L 1 N l b W F u Y S B k Z W w g Y c O x b y B p b n N l c n R h Z G E u e 1 N l b W F u Y S B k Z W w g Y c O x b y w x O H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Z l b n R h c 0 N l c m R v L 1 R p c G 8 g Y 2 F t Y m l h Z G 8 u e 0 F s b W F j w 6 l u L D J 9 J n F 1 b 3 Q 7 L C Z x d W 9 0 O 1 N l Y 3 R p b 2 4 x L 1 Z l b n R h c 0 N l c m R v L 1 R p c G 8 g Y 2 F t Y m l h Z G 8 u e 0 N h c G E s M 3 0 m c X V v d D s s J n F 1 b 3 Q 7 U 2 V j d G l v b j E v V m V u d G F z Q 2 V y Z G 8 v V G l w b y B j Y W 1 i a W F k b y 5 7 R S 9 T L D R 9 J n F 1 b 3 Q 7 L C Z x d W 9 0 O 1 N l Y 3 R p b 2 4 x L 1 Z l b n R h c 0 N l c m R v L 1 R p c G 8 g Y 2 F t Y m l h Z G 8 u e 0 Z l Y 2 h h L D d 9 J n F 1 b 3 Q 7 L C Z x d W 9 0 O 1 N l Y 3 R p b 2 4 x L 1 Z l b n R h c 0 N l c m R v L 1 R p c G 8 g Y 2 F t Y m l h Z G 8 u e 1 V u a W R h Z C w x M H 0 m c X V v d D s s J n F 1 b 3 Q 7 U 2 V j d G l v b j E v V m V u d G F z Q 2 V y Z G 8 v V G l w b y B j Y W 1 i a W F k b y 5 7 Q 2 x p Z W 5 0 Z S A v I F B y b 3 Z l Z W R v c i w x N X 0 m c X V v d D s s J n F 1 b 3 Q 7 U 2 V j d G l v b j E v V m V u d G F z Q 2 V y Z G 8 v Q 2 9 s d W 1 u Y S B j b 2 5 k a W N p b 2 5 h b C B h Z 3 J l Z 2 F k Y S 5 7 R m V j a G F O Y W N p b W l l b n R v L D M 0 f S Z x d W 9 0 O y w m c X V v d D t T Z W N 0 a W 9 u M S 9 W Z W 5 0 Y X N D Z X J k b y 9 U a X B v I G N h b W J p Y W R v M y 5 7 V G l l b X B v R W 5 n b 3 J k Y S w x N H 0 m c X V v d D s s J n F 1 b 3 Q 7 U 2 V j d G l v b j E v V m V u d G F z Q 2 V y Z G 8 v V G l w b y B j Y W 1 i a W F k b z Q u e 0 t p b G 8 s O X 0 m c X V v d D s s J n F 1 b 3 Q 7 U 2 V j d G l v b j E v V m V u d G F z Q 2 V y Z G 8 v V G l w b y B j Y W 1 i a W F k b z Q u e 0 N h Y m V 6 Y X M s M T B 9 J n F 1 b 3 Q 7 L C Z x d W 9 0 O 1 N l Y 3 R p b 2 4 x L 1 Z l b n R h c 0 N l c m R v L 1 R p c G 8 g Y 2 F t Y m l h Z G 8 0 L n t W Z W 5 0 Y S w x M X 0 m c X V v d D s s J n F 1 b 3 Q 7 U 2 V j d G l v b j E v V m V u d G F z Q 2 V y Z G 8 v V G l w b y B j Y W 1 i a W F k b z Q u e 0 N v c 3 R v L D E y f S Z x d W 9 0 O y w m c X V v d D t T Z W N 0 a W 9 u M S 9 W Z W 5 0 Y X N D Z X J k b y 9 U a X B v I G N h b W J p Y W R v N C 5 7 Q 2 9 z d G 8 g V W 5 p L D E z f S Z x d W 9 0 O y w m c X V v d D t T Z W N 0 a W 9 u M S 9 W Z W 5 0 Y X N D Z X J k b y 9 Q c m l t Z X J v c y B j Y X J h Y 3 R l c m V z I G V 4 d H J h w 6 1 k b 3 M u e 0 F s b W F j w 6 l u I C 0 g Q 2 9 w a W E s M T R 9 J n F 1 b 3 Q 7 L C Z x d W 9 0 O 1 N l Y 3 R p b 2 4 x L 1 Z l b n R h c 0 N l c m R v L 1 R p c G 8 g Y 2 F t Y m l h Z G 8 1 L n t Q Z X N v L D E 0 f S Z x d W 9 0 O y w m c X V v d D t T Z W N 0 a W 9 u M S 9 W Z W 5 0 Y X N D Z X J k b y 9 Q Z X J z b 2 5 h b G l 6 Y W R h I G F n c m V n Y W R h M T A u e 1 B y Z W N p b y w x O X 0 m c X V v d D s s J n F 1 b 3 Q 7 U 2 V j d G l v b j E v V m V u d G F z Q 2 V y Z G 8 v V G l w b y B j Y W 1 i a W F k b z Y u e 1 V 0 a W x p Z G F k I E J y d X R h L D E 1 f S Z x d W 9 0 O y w m c X V v d D t T Z W N 0 a W 9 u M S 9 W Z W 5 0 Y X N D Z X J k b y 9 B w 7 F v I G l u c 2 V y d G F k b y 5 7 Q c O x b y w x N n 0 m c X V v d D s s J n F 1 b 3 Q 7 U 2 V j d G l v b j E v V m V u d G F z Q 2 V y Z G 8 v T W V z I G l u c 2 V y d G F k b y 5 7 T W V z L D E 3 f S Z x d W 9 0 O y w m c X V v d D t T Z W N 0 a W 9 u M S 9 W Z W 5 0 Y X N D Z X J k b y 9 T Z W 1 h b m E g Z G V s I G H D s W 8 g a W 5 z Z X J 0 Y W R h L n t T Z W 1 h b m E g Z G V s I G H D s W 8 s M T h 9 J n F 1 b 3 Q 7 X S w m c X V v d D t S Z W x h d G l v b n N o a X B J b m Z v J n F 1 b 3 Q 7 O l t d f S I g L z 4 8 R W 5 0 c n k g V H l w Z T 0 i U X V l c n l J R C I g V m F s d W U 9 I n M y O G F l N z Y 2 Y i 1 i M j U 2 L T Q y Y T g t O G M 2 O S 0 3 O D M w M 2 I 2 O W V h Z T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Z W 5 0 Y X N D Z X J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S Y W 5 n b y U y M G R l J T I w d G V 4 d G 8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8 l Q z M l O U F s d G l t b 3 M l M j B j Y X J h Y 3 R l c m V z J T I w a W 5 z Z X J 0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W Y W x v c i U y M H J l Z W 1 w b G F 6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Z X J z b 2 5 h b G l 6 Y W R h J T I w Y W d y Z W d h Z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Q c m l t Z X J v c y U y M G N h c m F j d G V y Z X M l M j B l e H R y Y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B l c n N v b m F s a X p h Z G E l M j B h Z 3 J l Z 2 F k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R p c G 8 l M j B j Y W 1 i a W F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0 1 l c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0 N l c m R v L 1 N l b W F u Y S U y M G R l b C U y M G E l Q z M l Q j F v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D Z X J k b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V R k J R V U Y i I C 8 + P E V u d H J 5 I F R 5 c G U 9 I k Z p b G x M Y X N 0 V X B k Y X R l Z C I g V m F s d W U 9 I m Q y M D I x L T A y L T A 5 V D E 4 O j I z O j U 1 L j U y M D c 4 N D l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N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Z l Y 2 h h J n F 1 b 3 Q 7 X S w m c X V v d D t x d W V y e V J l b G F 0 a W 9 u c 2 h p c H M m c X V v d D s 6 W 1 0 s J n F 1 b 3 Q 7 Y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D b 2 x 1 b W 5 D b 3 V u d C Z x d W 9 0 O z o 2 L C Z x d W 9 0 O 0 t l e U N v b H V t b k 5 h b W V z J n F 1 b 3 Q 7 O l s m c X V v d D t G Z W N o Y S Z x d W 9 0 O 1 0 s J n F 1 b 3 Q 7 Q 2 9 s d W 1 u S W R l b n R p d G l l c y Z x d W 9 0 O z p b J n F 1 b 3 Q 7 U 2 V j d G l v b j E v S G l z d G 9 y a W N v c 0 N l c m R v L 0 Z p b G F z I G F n c n V w Y W R h c y 5 7 R m V j a G E s M H 0 m c X V v d D s s J n F 1 b 3 Q 7 U 2 V j d G l v b j E v S G l z d G 9 y a W N v c 0 N l c m R v L 0 Z p b G F z I G F n c n V w Y W R h c y 5 7 S 2 l s b 3 M s M X 0 m c X V v d D s s J n F 1 b 3 Q 7 U 2 V j d G l v b j E v S G l z d G 9 y a W N v c 0 N l c m R v L 0 Z p b G F z I G F n c n V w Y W R h c y 5 7 Q 2 F i Z X p h c y w y f S Z x d W 9 0 O y w m c X V v d D t T Z W N 0 a W 9 u M S 9 I a X N 0 b 3 J p Y 2 9 z Q 2 V y Z G 8 v R m l s Y X M g Y W d y d X B h Z G F z L n t W Z W 5 0 Y X M s M 3 0 m c X V v d D s s J n F 1 b 3 Q 7 U 2 V j d G l v b j E v S G l z d G 9 y a W N v c 0 N l c m R v L 0 Z p b G F z I G F n c n V w Y W R h c y 5 7 Q 2 9 z d G 8 s N H 0 m c X V v d D s s J n F 1 b 3 Q 7 U 2 V j d G l v b j E v S G l z d G 9 y a W N v c 0 N l c m R v L 0 Z p b G F z I G F n c n V w Y W R h c y 5 7 U H J l Y 2 l v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R d W V y e U l E I i B W Y W x 1 Z T 0 i c 2 I 1 Y j F i M z Y 1 L T A 5 O T Q t N D Q 5 Z S 0 4 Y j h m L W V h N T g 3 Y j F k O T N l M S I g L z 4 8 R W 5 0 c n k g V H l w Z T 0 i R m l s b E N v b H V t b k 5 h b W V z I i B W Y W x 1 Z T 0 i c 1 s m c X V v d D t G Z W N o Y S Z x d W 9 0 O y w m c X V v d D t L a W x v c y Z x d W 9 0 O y w m c X V v d D t D Y W J l e m F z J n F 1 b 3 Q 7 L C Z x d W 9 0 O 1 Z l b n R h c y Z x d W 9 0 O y w m c X V v d D t D b 3 N 0 b y Z x d W 9 0 O y w m c X V v d D t Q c m V j a W 8 m c X V v d D t d I i A v P j x F b n R y e S B U e X B l P S J S Z W N v d m V y e V R h c m d l d F N o Z W V 0 I i B W Y W x 1 Z T 0 i c 0 h v a m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h p c 3 R v c m l j b 3 N D Z X J k b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l z d G 9 y a W N v c 0 N l c m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Z W 5 0 Y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l u c 2 V y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m F u Z 2 8 l M j B k Z S U y M H R l e H R v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y V D M y U 5 Q W x 0 a W 1 v c y U y M G N h c m F j d G V y Z X M l M j B p b n N l c n R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R p c G 8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m F s b 3 I l M j B y Z W V t c G x h e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Q Z X J z b 2 5 h b G l 6 Y W R h J T I w Y W d y Z W d h Z G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S U y M G N v b m R p Y 2 l v b m F s J T I w Y W d y Z W d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y a W 1 l c m 9 z J T I w Y 2 F y Y W N 0 Z X J l c y U y M G V 4 d H J h J U M z J U F E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U a X B v J T I w Y 2 F t Y m l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l z d G 9 y a W N v c 0 N l c m R v L 1 B l c n N v b m F s a X p h Z G E l M j B h Z 3 J l Z 2 F k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V G l w b y U y M G N h b W J p Y W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N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2 V t Y W 5 h J T I w Z G V s J T I w Y S V D M y V C M W 8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U G V y c 2 9 u Y W x p e m F k Y S U y M G F n c m V n Y W R h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p c 3 R v c m l j b 3 N D Z X J k b y 9 G a W 5 h b C U y M G R l J T I w b G E l M j B z Z W 1 h b m E l M j B j Y W x j d W x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X N 0 b 3 J p Y 2 9 z Q 2 V y Z G 8 v R m l s Y X M l M j B h Z 3 J 1 c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O Z / K o j G j k e z 4 E i e u e o b l A A A A A A C A A A A A A A Q Z g A A A A E A A C A A A A D n M O k h v S u j R S X k 3 P Y 6 V U h 2 L O 5 4 1 T u A O X T u L y Y Z A L k s A Q A A A A A O g A A A A A I A A C A A A A B O h n F e L 2 N L / p F 2 V Q s a 5 I t E a N J e Z n w Z l N J 3 W C 1 8 Y r B Z 3 1 A A A A B 3 L u C O 8 F G 4 b R W W t T y Y U n 7 2 + g 9 z C g + / B F a r 1 P K k C 9 u s A 3 0 k b U a j 2 b 8 F g R k Z V g K H e E w o x x 6 R 0 n g G Y S j W Z c i T D 4 u s P E + + m M T 3 I S n P z o j i 1 9 G C J E A A A A D S m n 6 s H t 0 s V v A J 3 j E k F 1 / Q Y q o l L S R R w R 6 J r 4 W C z + V r I + T R K H f / 1 a D U n O j u p X e S y j 1 h d J h h n F e 6 g t b T V i i m P m n u < / D a t a M a s h u p > 
</file>

<file path=customXml/item6.xml>��< ? x m l   v e r s i o n = " 1 . 0 "   e n c o d i n g = " U T F - 1 6 " ? > < G e m i n i   x m l n s = " h t t p : / / g e m i n i / p i v o t c u s t o m i z a t i o n / T a b l e X M L _ V e n t a s C e r d o _ 1 0 d f d f 9 b - 3 0 8 2 - 4 7 4 4 - b 9 5 6 - 4 5 a e 2 b 1 a 2 5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 A l m a c � n < / s t r i n g > < / k e y > < v a l u e > < i n t > 9 0 < / i n t > < / v a l u e > < / i t e m > < i t e m > < k e y > < s t r i n g > C a p a < / s t r i n g > < / k e y > < v a l u e > < i n t > 6 6 < / i n t > < / v a l u e > < / i t e m > < i t e m > < k e y > < s t r i n g > E / S < / s t r i n g > < / k e y > < v a l u e > < i n t > 5 6 < / i n t > < / v a l u e > < / i t e m > < i t e m > < k e y > < s t r i n g > F e c h a < / s t r i n g > < / k e y > < v a l u e > < i n t > 7 2 < / i n t > < / v a l u e > < / i t e m > < i t e m > < k e y > < s t r i n g > U n i d a d < / s t r i n g > < / k e y > < v a l u e > < i n t > 8 0 < / i n t > < / v a l u e > < / i t e m > < i t e m > < k e y > < s t r i n g > C l i e n t e   /   P r o v e e d o r < / s t r i n g > < / k e y > < v a l u e > < i n t > 1 5 8 < / i n t > < / v a l u e > < / i t e m > < i t e m > < k e y > < s t r i n g > F e c h a N a c i m i e n t o < / s t r i n g > < / k e y > < v a l u e > < i n t > 1 4 4 < / i n t > < / v a l u e > < / i t e m > < i t e m > < k e y > < s t r i n g > T i e m p o E n g o r d a < / s t r i n g > < / k e y > < v a l u e > < i n t > 1 3 3 < / i n t > < / v a l u e > < / i t e m > < i t e m > < k e y > < s t r i n g > K i l o < / s t r i n g > < / k e y > < v a l u e > < i n t > 6 0 < / i n t > < / v a l u e > < / i t e m > < i t e m > < k e y > < s t r i n g > C a b e z a s < / s t r i n g > < / k e y > < v a l u e > < i n t > 8 6 < / i n t > < / v a l u e > < / i t e m > < i t e m > < k e y > < s t r i n g > V e n t a < / s t r i n g > < / k e y > < v a l u e > < i n t > 7 2 < / i n t > < / v a l u e > < / i t e m > < i t e m > < k e y > < s t r i n g > C o s t o < / s t r i n g > < / k e y > < v a l u e > < i n t > 7 1 < / i n t > < / v a l u e > < / i t e m > < i t e m > < k e y > < s t r i n g > C o s t o   U n i < / s t r i n g > < / k e y > < v a l u e > < i n t > 9 5 < / i n t > < / v a l u e > < / i t e m > < i t e m > < k e y > < s t r i n g > C l a s i f i c a c i o n < / s t r i n g > < / k e y > < v a l u e > < i n t > 1 1 2 < / i n t > < / v a l u e > < / i t e m > < i t e m > < k e y > < s t r i n g > P e s o < / s t r i n g > < / k e y > < v a l u e > < i n t > 6 6 < / i n t > < / v a l u e > < / i t e m > < i t e m > < k e y > < s t r i n g > P r e c i o < / s t r i n g > < / k e y > < v a l u e > < i n t > 7 5 < / i n t > < / v a l u e > < / i t e m > < i t e m > < k e y > < s t r i n g > U t i l i d a d   B r u t a < / s t r i n g > < / k e y > < v a l u e > < i n t > 1 2 0 < / i n t > < / v a l u e > < / i t e m > < i t e m > < k e y > < s t r i n g > A � o < / s t r i n g > < / k e y > < v a l u e > < i n t > 6 1 < / i n t > < / v a l u e > < / i t e m > < i t e m > < k e y > < s t r i n g > M e s < / s t r i n g > < / k e y > < v a l u e > < i n t > 6 2 < / i n t > < / v a l u e > < / i t e m > < i t e m > < k e y > < s t r i n g > S e m a n a   d e l   a � o < / s t r i n g > < / k e y > < v a l u e > < i n t > 1 3 4 < / i n t > < / v a l u e > < / i t e m > < / C o l u m n W i d t h s > < C o l u m n D i s p l a y I n d e x > < i t e m > < k e y > < s t r i n g > A l m a c � n < / s t r i n g > < / k e y > < v a l u e > < i n t > 0 < / i n t > < / v a l u e > < / i t e m > < i t e m > < k e y > < s t r i n g > C a p a < / s t r i n g > < / k e y > < v a l u e > < i n t > 1 < / i n t > < / v a l u e > < / i t e m > < i t e m > < k e y > < s t r i n g > E / S < / s t r i n g > < / k e y > < v a l u e > < i n t > 2 < / i n t > < / v a l u e > < / i t e m > < i t e m > < k e y > < s t r i n g > F e c h a < / s t r i n g > < / k e y > < v a l u e > < i n t > 3 < / i n t > < / v a l u e > < / i t e m > < i t e m > < k e y > < s t r i n g > U n i d a d < / s t r i n g > < / k e y > < v a l u e > < i n t > 4 < / i n t > < / v a l u e > < / i t e m > < i t e m > < k e y > < s t r i n g > C l i e n t e   /   P r o v e e d o r < / s t r i n g > < / k e y > < v a l u e > < i n t > 5 < / i n t > < / v a l u e > < / i t e m > < i t e m > < k e y > < s t r i n g > F e c h a N a c i m i e n t o < / s t r i n g > < / k e y > < v a l u e > < i n t > 6 < / i n t > < / v a l u e > < / i t e m > < i t e m > < k e y > < s t r i n g > T i e m p o E n g o r d a < / s t r i n g > < / k e y > < v a l u e > < i n t > 7 < / i n t > < / v a l u e > < / i t e m > < i t e m > < k e y > < s t r i n g > K i l o < / s t r i n g > < / k e y > < v a l u e > < i n t > 8 < / i n t > < / v a l u e > < / i t e m > < i t e m > < k e y > < s t r i n g > C a b e z a s < / s t r i n g > < / k e y > < v a l u e > < i n t > 9 < / i n t > < / v a l u e > < / i t e m > < i t e m > < k e y > < s t r i n g > V e n t a < / s t r i n g > < / k e y > < v a l u e > < i n t > 1 0 < / i n t > < / v a l u e > < / i t e m > < i t e m > < k e y > < s t r i n g > C o s t o < / s t r i n g > < / k e y > < v a l u e > < i n t > 1 1 < / i n t > < / v a l u e > < / i t e m > < i t e m > < k e y > < s t r i n g > C o s t o   U n i < / s t r i n g > < / k e y > < v a l u e > < i n t > 1 2 < / i n t > < / v a l u e > < / i t e m > < i t e m > < k e y > < s t r i n g > C l a s i f i c a c i o n < / s t r i n g > < / k e y > < v a l u e > < i n t > 1 3 < / i n t > < / v a l u e > < / i t e m > < i t e m > < k e y > < s t r i n g > P e s o < / s t r i n g > < / k e y > < v a l u e > < i n t > 1 4 < / i n t > < / v a l u e > < / i t e m > < i t e m > < k e y > < s t r i n g > P r e c i o < / s t r i n g > < / k e y > < v a l u e > < i n t > 1 5 < / i n t > < / v a l u e > < / i t e m > < i t e m > < k e y > < s t r i n g > U t i l i d a d   B r u t a < / s t r i n g > < / k e y > < v a l u e > < i n t > 1 6 < / i n t > < / v a l u e > < / i t e m > < i t e m > < k e y > < s t r i n g > A � o < / s t r i n g > < / k e y > < v a l u e > < i n t > 1 7 < / i n t > < / v a l u e > < / i t e m > < i t e m > < k e y > < s t r i n g > M e s < / s t r i n g > < / k e y > < v a l u e > < i n t > 1 8 < / i n t > < / v a l u e > < / i t e m > < i t e m > < k e y > < s t r i n g > S e m a n a   d e l   a � o 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V e n t a s C e r d o _ 1 0 d f d f 9 b - 3 0 8 2 - 4 7 4 4 - b 9 5 6 - 4 5 a e 2 b 1 a 2 5 9 f , H i s t o r i c o s C e r d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 2 0 2 1 - 0 2 - 0 9 T 1 3 : 0 6 : 2 5 . 0 9 8 5 3 4 5 - 0 6 : 0 0 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939D223-02AF-4BD2-BF6A-061CA2B60F4F}">
  <ds:schemaRefs/>
</ds:datastoreItem>
</file>

<file path=customXml/itemProps10.xml><?xml version="1.0" encoding="utf-8"?>
<ds:datastoreItem xmlns:ds="http://schemas.openxmlformats.org/officeDocument/2006/customXml" ds:itemID="{ED5757CF-16E2-4E28-84E8-716B909E0597}">
  <ds:schemaRefs/>
</ds:datastoreItem>
</file>

<file path=customXml/itemProps11.xml><?xml version="1.0" encoding="utf-8"?>
<ds:datastoreItem xmlns:ds="http://schemas.openxmlformats.org/officeDocument/2006/customXml" ds:itemID="{75E05FFC-8563-452B-B642-B03D6AB1A44D}">
  <ds:schemaRefs/>
</ds:datastoreItem>
</file>

<file path=customXml/itemProps12.xml><?xml version="1.0" encoding="utf-8"?>
<ds:datastoreItem xmlns:ds="http://schemas.openxmlformats.org/officeDocument/2006/customXml" ds:itemID="{2120AED0-962E-4199-87CE-0402B1E68C0E}">
  <ds:schemaRefs/>
</ds:datastoreItem>
</file>

<file path=customXml/itemProps13.xml><?xml version="1.0" encoding="utf-8"?>
<ds:datastoreItem xmlns:ds="http://schemas.openxmlformats.org/officeDocument/2006/customXml" ds:itemID="{6031A13A-E053-4A61-8155-28CCEEA7E135}">
  <ds:schemaRefs/>
</ds:datastoreItem>
</file>

<file path=customXml/itemProps14.xml><?xml version="1.0" encoding="utf-8"?>
<ds:datastoreItem xmlns:ds="http://schemas.openxmlformats.org/officeDocument/2006/customXml" ds:itemID="{8EE97572-70FD-431E-8DD8-8F7C2FA46853}">
  <ds:schemaRefs/>
</ds:datastoreItem>
</file>

<file path=customXml/itemProps15.xml><?xml version="1.0" encoding="utf-8"?>
<ds:datastoreItem xmlns:ds="http://schemas.openxmlformats.org/officeDocument/2006/customXml" ds:itemID="{A5A0E26E-FBB9-4C91-A5AA-E075B507565C}">
  <ds:schemaRefs/>
</ds:datastoreItem>
</file>

<file path=customXml/itemProps16.xml><?xml version="1.0" encoding="utf-8"?>
<ds:datastoreItem xmlns:ds="http://schemas.openxmlformats.org/officeDocument/2006/customXml" ds:itemID="{E65C1744-80B0-4591-BE3B-59B2C996A222}">
  <ds:schemaRefs/>
</ds:datastoreItem>
</file>

<file path=customXml/itemProps17.xml><?xml version="1.0" encoding="utf-8"?>
<ds:datastoreItem xmlns:ds="http://schemas.openxmlformats.org/officeDocument/2006/customXml" ds:itemID="{9BE8431D-8604-4A27-8F61-02C93C7A6A3D}">
  <ds:schemaRefs/>
</ds:datastoreItem>
</file>

<file path=customXml/itemProps18.xml><?xml version="1.0" encoding="utf-8"?>
<ds:datastoreItem xmlns:ds="http://schemas.openxmlformats.org/officeDocument/2006/customXml" ds:itemID="{7DFB6C6A-E9E2-41EE-988E-C36C62A9D478}">
  <ds:schemaRefs/>
</ds:datastoreItem>
</file>

<file path=customXml/itemProps2.xml><?xml version="1.0" encoding="utf-8"?>
<ds:datastoreItem xmlns:ds="http://schemas.openxmlformats.org/officeDocument/2006/customXml" ds:itemID="{D903E2FB-A385-4394-97DD-B5AD0AA15067}">
  <ds:schemaRefs/>
</ds:datastoreItem>
</file>

<file path=customXml/itemProps3.xml><?xml version="1.0" encoding="utf-8"?>
<ds:datastoreItem xmlns:ds="http://schemas.openxmlformats.org/officeDocument/2006/customXml" ds:itemID="{6EC8A671-8C22-4751-A45B-0BF58D9C27D5}">
  <ds:schemaRefs/>
</ds:datastoreItem>
</file>

<file path=customXml/itemProps4.xml><?xml version="1.0" encoding="utf-8"?>
<ds:datastoreItem xmlns:ds="http://schemas.openxmlformats.org/officeDocument/2006/customXml" ds:itemID="{F7DBD78B-71DA-4039-AC60-3AC0A2986671}">
  <ds:schemaRefs/>
</ds:datastoreItem>
</file>

<file path=customXml/itemProps5.xml><?xml version="1.0" encoding="utf-8"?>
<ds:datastoreItem xmlns:ds="http://schemas.openxmlformats.org/officeDocument/2006/customXml" ds:itemID="{90DC35E0-551E-498B-BCF1-37375B455831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2256B99-4BF3-4D63-97A2-B85602547688}">
  <ds:schemaRefs/>
</ds:datastoreItem>
</file>

<file path=customXml/itemProps7.xml><?xml version="1.0" encoding="utf-8"?>
<ds:datastoreItem xmlns:ds="http://schemas.openxmlformats.org/officeDocument/2006/customXml" ds:itemID="{81A65387-C649-421D-A536-FB42AD0CCDBB}">
  <ds:schemaRefs/>
</ds:datastoreItem>
</file>

<file path=customXml/itemProps8.xml><?xml version="1.0" encoding="utf-8"?>
<ds:datastoreItem xmlns:ds="http://schemas.openxmlformats.org/officeDocument/2006/customXml" ds:itemID="{91E66F9C-B386-4D86-BBDA-79E31CA66757}">
  <ds:schemaRefs/>
</ds:datastoreItem>
</file>

<file path=customXml/itemProps9.xml><?xml version="1.0" encoding="utf-8"?>
<ds:datastoreItem xmlns:ds="http://schemas.openxmlformats.org/officeDocument/2006/customXml" ds:itemID="{987A8D6D-7A15-40DA-BB9D-7DA48184390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Tablero</vt:lpstr>
      <vt:lpstr>Hoja7</vt:lpstr>
      <vt:lpstr>Historicos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Nayhomi Michel</cp:lastModifiedBy>
  <dcterms:created xsi:type="dcterms:W3CDTF">2021-02-08T15:09:15Z</dcterms:created>
  <dcterms:modified xsi:type="dcterms:W3CDTF">2021-02-09T20:04:48Z</dcterms:modified>
</cp:coreProperties>
</file>