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film0-my.sharepoint.com/personal/ndziuba_035_fujifilm_com/Documents/VAD/VAD/Innovation/Projects/DLS_Files/Dye Spectrum/"/>
    </mc:Choice>
  </mc:AlternateContent>
  <xr:revisionPtr revIDLastSave="146" documentId="8_{FF066AB5-C9AA-40B6-86EB-945B497AE766}" xr6:coauthVersionLast="47" xr6:coauthVersionMax="47" xr10:uidLastSave="{724498C6-5FD1-4822-9D4C-622058DEA6CA}"/>
  <bookViews>
    <workbookView xWindow="-120" yWindow="-120" windowWidth="29040" windowHeight="15840" xr2:uid="{CADEFC6C-20FF-4694-A40A-3B7976666CE7}"/>
  </bookViews>
  <sheets>
    <sheet name="RAW" sheetId="1" r:id="rId1"/>
    <sheet name="Sheet5" sheetId="5" r:id="rId2"/>
    <sheet name="Fold DIfference" sheetId="3" r:id="rId3"/>
    <sheet name="Cha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1" l="1"/>
  <c r="AH8" i="1"/>
  <c r="AI8" i="1"/>
  <c r="AJ8" i="1"/>
  <c r="AK8" i="1"/>
  <c r="AL8" i="1"/>
  <c r="AF8" i="1"/>
  <c r="AG7" i="1"/>
  <c r="AH7" i="1"/>
  <c r="AI7" i="1"/>
  <c r="AJ7" i="1"/>
  <c r="AK7" i="1"/>
  <c r="AL7" i="1"/>
  <c r="AF7" i="1"/>
  <c r="AG6" i="1"/>
  <c r="AH6" i="1"/>
  <c r="AI6" i="1"/>
  <c r="AJ6" i="1"/>
  <c r="AK6" i="1"/>
  <c r="AL6" i="1"/>
  <c r="AF6" i="1"/>
  <c r="AC53" i="1"/>
  <c r="AB53" i="1"/>
  <c r="AA53" i="1"/>
  <c r="Z53" i="1"/>
  <c r="Y53" i="1"/>
  <c r="X53" i="1"/>
  <c r="W53" i="1"/>
  <c r="AB34" i="1"/>
  <c r="AA34" i="1"/>
  <c r="Z34" i="1"/>
  <c r="Y34" i="1"/>
  <c r="X34" i="1"/>
  <c r="W34" i="1"/>
  <c r="X18" i="1"/>
  <c r="Y18" i="1"/>
  <c r="Z18" i="1"/>
  <c r="AA18" i="1"/>
  <c r="AB18" i="1"/>
  <c r="AC18" i="1"/>
  <c r="W18" i="1"/>
  <c r="Y52" i="1"/>
  <c r="X52" i="1"/>
  <c r="W52" i="1"/>
  <c r="Y51" i="1"/>
  <c r="Z51" i="1" s="1"/>
  <c r="AA51" i="1" s="1"/>
  <c r="AB51" i="1" s="1"/>
  <c r="AC51" i="1" s="1"/>
  <c r="X51" i="1"/>
  <c r="AC50" i="1"/>
  <c r="AC52" i="1" s="1"/>
  <c r="AB50" i="1"/>
  <c r="AB52" i="1" s="1"/>
  <c r="AA50" i="1"/>
  <c r="AA52" i="1" s="1"/>
  <c r="Z50" i="1"/>
  <c r="Y50" i="1"/>
  <c r="X50" i="1"/>
  <c r="W50" i="1"/>
  <c r="AC49" i="1"/>
  <c r="AB49" i="1"/>
  <c r="AA49" i="1"/>
  <c r="Z49" i="1"/>
  <c r="Z52" i="1" s="1"/>
  <c r="Y49" i="1"/>
  <c r="X49" i="1"/>
  <c r="W49" i="1"/>
  <c r="Z33" i="1"/>
  <c r="Y33" i="1"/>
  <c r="X32" i="1"/>
  <c r="Y32" i="1" s="1"/>
  <c r="Z32" i="1" s="1"/>
  <c r="AA32" i="1" s="1"/>
  <c r="AB32" i="1" s="1"/>
  <c r="AC32" i="1" s="1"/>
  <c r="AC31" i="1"/>
  <c r="AC33" i="1" s="1"/>
  <c r="AB31" i="1"/>
  <c r="AB33" i="1" s="1"/>
  <c r="AA31" i="1"/>
  <c r="AA33" i="1" s="1"/>
  <c r="Z31" i="1"/>
  <c r="Y31" i="1"/>
  <c r="X31" i="1"/>
  <c r="W31" i="1"/>
  <c r="AC30" i="1"/>
  <c r="AB30" i="1"/>
  <c r="AA30" i="1"/>
  <c r="Z30" i="1"/>
  <c r="Y30" i="1"/>
  <c r="X30" i="1"/>
  <c r="W30" i="1"/>
  <c r="AB17" i="1"/>
  <c r="W17" i="1"/>
  <c r="X16" i="1"/>
  <c r="Y16" i="1" s="1"/>
  <c r="Z16" i="1" s="1"/>
  <c r="AA16" i="1" s="1"/>
  <c r="AB16" i="1" s="1"/>
  <c r="AC16" i="1" s="1"/>
  <c r="AC15" i="1"/>
  <c r="AC17" i="1" s="1"/>
  <c r="AB15" i="1"/>
  <c r="AA15" i="1"/>
  <c r="AA17" i="1" s="1"/>
  <c r="Z15" i="1"/>
  <c r="Z17" i="1" s="1"/>
  <c r="Y15" i="1"/>
  <c r="Y17" i="1" s="1"/>
  <c r="X15" i="1"/>
  <c r="X17" i="1" s="1"/>
  <c r="W15" i="1"/>
  <c r="AC14" i="1"/>
  <c r="AB14" i="1"/>
  <c r="AA14" i="1"/>
  <c r="Z14" i="1"/>
  <c r="Y14" i="1"/>
  <c r="X14" i="1"/>
  <c r="W14" i="1"/>
  <c r="AC48" i="1"/>
  <c r="AB48" i="1"/>
  <c r="AA48" i="1"/>
  <c r="Z48" i="1"/>
  <c r="Y48" i="1"/>
  <c r="X48" i="1"/>
  <c r="W48" i="1"/>
  <c r="AC47" i="1"/>
  <c r="AB47" i="1"/>
  <c r="AA47" i="1"/>
  <c r="Z47" i="1"/>
  <c r="Y47" i="1"/>
  <c r="X47" i="1"/>
  <c r="W47" i="1"/>
  <c r="AC46" i="1"/>
  <c r="AB46" i="1"/>
  <c r="AA46" i="1"/>
  <c r="Z46" i="1"/>
  <c r="Y46" i="1"/>
  <c r="X46" i="1"/>
  <c r="W46" i="1"/>
  <c r="AC45" i="1"/>
  <c r="AB45" i="1"/>
  <c r="AA45" i="1"/>
  <c r="Z45" i="1"/>
  <c r="Y45" i="1"/>
  <c r="X45" i="1"/>
  <c r="W45" i="1"/>
  <c r="AC44" i="1"/>
  <c r="AB44" i="1"/>
  <c r="AA44" i="1"/>
  <c r="Z44" i="1"/>
  <c r="Y44" i="1"/>
  <c r="X44" i="1"/>
  <c r="W44" i="1"/>
  <c r="AC43" i="1"/>
  <c r="AB43" i="1"/>
  <c r="AA43" i="1"/>
  <c r="Z43" i="1"/>
  <c r="Y43" i="1"/>
  <c r="X43" i="1"/>
  <c r="W43" i="1"/>
  <c r="AC42" i="1"/>
  <c r="AB42" i="1"/>
  <c r="AA42" i="1"/>
  <c r="Z42" i="1"/>
  <c r="Y42" i="1"/>
  <c r="X42" i="1"/>
  <c r="W42" i="1"/>
  <c r="AC41" i="1"/>
  <c r="AB41" i="1"/>
  <c r="AA41" i="1"/>
  <c r="Z41" i="1"/>
  <c r="Y41" i="1"/>
  <c r="X41" i="1"/>
  <c r="W41" i="1"/>
  <c r="AC29" i="1"/>
  <c r="AB29" i="1"/>
  <c r="AA29" i="1"/>
  <c r="Z29" i="1"/>
  <c r="Y29" i="1"/>
  <c r="X29" i="1"/>
  <c r="W29" i="1"/>
  <c r="AC28" i="1"/>
  <c r="AB28" i="1"/>
  <c r="AA28" i="1"/>
  <c r="Z28" i="1"/>
  <c r="Y28" i="1"/>
  <c r="X28" i="1"/>
  <c r="W28" i="1"/>
  <c r="AC27" i="1"/>
  <c r="AB27" i="1"/>
  <c r="AA27" i="1"/>
  <c r="Z27" i="1"/>
  <c r="Y27" i="1"/>
  <c r="X27" i="1"/>
  <c r="W27" i="1"/>
  <c r="AC26" i="1"/>
  <c r="AB26" i="1"/>
  <c r="AA26" i="1"/>
  <c r="Z26" i="1"/>
  <c r="Y26" i="1"/>
  <c r="X26" i="1"/>
  <c r="W26" i="1"/>
  <c r="AB25" i="1"/>
  <c r="AA25" i="1"/>
  <c r="Z25" i="1"/>
  <c r="Y25" i="1"/>
  <c r="X25" i="1"/>
  <c r="W25" i="1"/>
  <c r="AC24" i="1"/>
  <c r="AB24" i="1"/>
  <c r="AA24" i="1"/>
  <c r="Z24" i="1"/>
  <c r="Y24" i="1"/>
  <c r="X24" i="1"/>
  <c r="W24" i="1"/>
  <c r="AC23" i="1"/>
  <c r="AB23" i="1"/>
  <c r="AA23" i="1"/>
  <c r="Z23" i="1"/>
  <c r="Y23" i="1"/>
  <c r="X23" i="1"/>
  <c r="W23" i="1"/>
  <c r="AC22" i="1"/>
  <c r="AB22" i="1"/>
  <c r="AA22" i="1"/>
  <c r="Z22" i="1"/>
  <c r="Y22" i="1"/>
  <c r="X22" i="1"/>
  <c r="W22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W7" i="1"/>
  <c r="W8" i="1"/>
  <c r="W9" i="1"/>
  <c r="W10" i="1"/>
  <c r="W11" i="1"/>
  <c r="W12" i="1"/>
  <c r="W13" i="1"/>
  <c r="W6" i="1"/>
  <c r="T14" i="1"/>
  <c r="S14" i="1"/>
  <c r="R14" i="1"/>
  <c r="Q14" i="1"/>
  <c r="P14" i="1"/>
  <c r="O14" i="1"/>
  <c r="N14" i="1"/>
  <c r="M14" i="1"/>
  <c r="S17" i="1" s="1"/>
  <c r="T30" i="1"/>
  <c r="S30" i="1"/>
  <c r="R30" i="1"/>
  <c r="Q30" i="1"/>
  <c r="P30" i="1"/>
  <c r="O30" i="1"/>
  <c r="P34" i="1" s="1"/>
  <c r="N30" i="1"/>
  <c r="M30" i="1"/>
  <c r="S33" i="1" s="1"/>
  <c r="N49" i="1"/>
  <c r="O53" i="1" s="1"/>
  <c r="O49" i="1"/>
  <c r="P49" i="1"/>
  <c r="Q49" i="1"/>
  <c r="R53" i="1" s="1"/>
  <c r="R49" i="1"/>
  <c r="S49" i="1"/>
  <c r="S52" i="1" s="1"/>
  <c r="T49" i="1"/>
  <c r="M49" i="1"/>
  <c r="M52" i="1" s="1"/>
  <c r="C49" i="1"/>
  <c r="D49" i="1"/>
  <c r="E49" i="1"/>
  <c r="F49" i="1"/>
  <c r="G49" i="1"/>
  <c r="H49" i="1"/>
  <c r="H53" i="1" s="1"/>
  <c r="I49" i="1"/>
  <c r="B49" i="1"/>
  <c r="E52" i="1" s="1"/>
  <c r="C14" i="1"/>
  <c r="D14" i="1"/>
  <c r="E14" i="1"/>
  <c r="F14" i="1"/>
  <c r="G14" i="1"/>
  <c r="H14" i="1"/>
  <c r="I14" i="1"/>
  <c r="B14" i="1"/>
  <c r="B31" i="1"/>
  <c r="B34" i="1" s="1"/>
  <c r="D31" i="1"/>
  <c r="E31" i="1"/>
  <c r="F31" i="1"/>
  <c r="G31" i="1"/>
  <c r="H31" i="1"/>
  <c r="I31" i="1"/>
  <c r="C31" i="1"/>
  <c r="C52" i="1"/>
  <c r="D52" i="1"/>
  <c r="B52" i="1"/>
  <c r="R17" i="1"/>
  <c r="R33" i="1"/>
  <c r="P52" i="1"/>
  <c r="R52" i="1"/>
  <c r="T52" i="1"/>
  <c r="N51" i="1"/>
  <c r="O51" i="1" s="1"/>
  <c r="P51" i="1" s="1"/>
  <c r="Q51" i="1" s="1"/>
  <c r="R51" i="1" s="1"/>
  <c r="S51" i="1" s="1"/>
  <c r="T51" i="1" s="1"/>
  <c r="T50" i="1"/>
  <c r="T54" i="1" s="1"/>
  <c r="S50" i="1"/>
  <c r="R50" i="1"/>
  <c r="Q50" i="1"/>
  <c r="P50" i="1"/>
  <c r="P54" i="1" s="1"/>
  <c r="O50" i="1"/>
  <c r="O54" i="1" s="1"/>
  <c r="N50" i="1"/>
  <c r="M50" i="1"/>
  <c r="P53" i="1"/>
  <c r="T35" i="1"/>
  <c r="S35" i="1"/>
  <c r="R35" i="1"/>
  <c r="T34" i="1"/>
  <c r="S34" i="1"/>
  <c r="R34" i="1"/>
  <c r="O34" i="1"/>
  <c r="N32" i="1"/>
  <c r="O32" i="1" s="1"/>
  <c r="P32" i="1" s="1"/>
  <c r="Q32" i="1" s="1"/>
  <c r="R32" i="1" s="1"/>
  <c r="S32" i="1" s="1"/>
  <c r="T32" i="1" s="1"/>
  <c r="T31" i="1"/>
  <c r="S31" i="1"/>
  <c r="R31" i="1"/>
  <c r="Q31" i="1"/>
  <c r="Q35" i="1" s="1"/>
  <c r="P31" i="1"/>
  <c r="P35" i="1" s="1"/>
  <c r="O31" i="1"/>
  <c r="N31" i="1"/>
  <c r="N35" i="1" s="1"/>
  <c r="M31" i="1"/>
  <c r="Q34" i="1"/>
  <c r="T48" i="1"/>
  <c r="S48" i="1"/>
  <c r="R48" i="1"/>
  <c r="Q48" i="1"/>
  <c r="P48" i="1"/>
  <c r="O48" i="1"/>
  <c r="N48" i="1"/>
  <c r="M48" i="1"/>
  <c r="T47" i="1"/>
  <c r="S47" i="1"/>
  <c r="R47" i="1"/>
  <c r="Q47" i="1"/>
  <c r="P47" i="1"/>
  <c r="O47" i="1"/>
  <c r="N47" i="1"/>
  <c r="M47" i="1"/>
  <c r="T46" i="1"/>
  <c r="S46" i="1"/>
  <c r="R46" i="1"/>
  <c r="Q46" i="1"/>
  <c r="P46" i="1"/>
  <c r="O46" i="1"/>
  <c r="N46" i="1"/>
  <c r="M46" i="1"/>
  <c r="T45" i="1"/>
  <c r="S45" i="1"/>
  <c r="R45" i="1"/>
  <c r="Q45" i="1"/>
  <c r="P45" i="1"/>
  <c r="O45" i="1"/>
  <c r="N45" i="1"/>
  <c r="M45" i="1"/>
  <c r="T44" i="1"/>
  <c r="S44" i="1"/>
  <c r="R44" i="1"/>
  <c r="Q44" i="1"/>
  <c r="P44" i="1"/>
  <c r="O44" i="1"/>
  <c r="N44" i="1"/>
  <c r="M44" i="1"/>
  <c r="T43" i="1"/>
  <c r="S43" i="1"/>
  <c r="R43" i="1"/>
  <c r="Q43" i="1"/>
  <c r="P43" i="1"/>
  <c r="O43" i="1"/>
  <c r="N43" i="1"/>
  <c r="M43" i="1"/>
  <c r="T42" i="1"/>
  <c r="S42" i="1"/>
  <c r="R42" i="1"/>
  <c r="Q42" i="1"/>
  <c r="P42" i="1"/>
  <c r="O42" i="1"/>
  <c r="N42" i="1"/>
  <c r="M42" i="1"/>
  <c r="T41" i="1"/>
  <c r="S41" i="1"/>
  <c r="R41" i="1"/>
  <c r="Q41" i="1"/>
  <c r="P41" i="1"/>
  <c r="O41" i="1"/>
  <c r="N41" i="1"/>
  <c r="M41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N22" i="1"/>
  <c r="O22" i="1"/>
  <c r="P22" i="1"/>
  <c r="Q22" i="1"/>
  <c r="R22" i="1"/>
  <c r="S22" i="1"/>
  <c r="T22" i="1"/>
  <c r="M22" i="1"/>
  <c r="C51" i="1"/>
  <c r="D51" i="1" s="1"/>
  <c r="E51" i="1" s="1"/>
  <c r="F51" i="1" s="1"/>
  <c r="G51" i="1" s="1"/>
  <c r="H51" i="1" s="1"/>
  <c r="I51" i="1" s="1"/>
  <c r="I50" i="1"/>
  <c r="I54" i="1" s="1"/>
  <c r="H50" i="1"/>
  <c r="G50" i="1"/>
  <c r="G54" i="1" s="1"/>
  <c r="F50" i="1"/>
  <c r="F54" i="1" s="1"/>
  <c r="E50" i="1"/>
  <c r="E54" i="1" s="1"/>
  <c r="D50" i="1"/>
  <c r="D54" i="1" s="1"/>
  <c r="C50" i="1"/>
  <c r="C54" i="1" s="1"/>
  <c r="B50" i="1"/>
  <c r="I53" i="1"/>
  <c r="G53" i="1"/>
  <c r="F53" i="1"/>
  <c r="E53" i="1"/>
  <c r="D53" i="1"/>
  <c r="N16" i="1"/>
  <c r="O16" i="1" s="1"/>
  <c r="P16" i="1" s="1"/>
  <c r="Q16" i="1" s="1"/>
  <c r="R16" i="1" s="1"/>
  <c r="S16" i="1" s="1"/>
  <c r="T16" i="1" s="1"/>
  <c r="T15" i="1"/>
  <c r="T19" i="1" s="1"/>
  <c r="S15" i="1"/>
  <c r="S19" i="1" s="1"/>
  <c r="R15" i="1"/>
  <c r="R19" i="1" s="1"/>
  <c r="Q15" i="1"/>
  <c r="Q19" i="1" s="1"/>
  <c r="P15" i="1"/>
  <c r="P19" i="1" s="1"/>
  <c r="O15" i="1"/>
  <c r="O19" i="1" s="1"/>
  <c r="N15" i="1"/>
  <c r="N19" i="1" s="1"/>
  <c r="M15" i="1"/>
  <c r="T18" i="1"/>
  <c r="S18" i="1"/>
  <c r="R18" i="1"/>
  <c r="Q18" i="1"/>
  <c r="P18" i="1"/>
  <c r="O18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M7" i="1"/>
  <c r="M8" i="1"/>
  <c r="M9" i="1"/>
  <c r="M10" i="1"/>
  <c r="M11" i="1"/>
  <c r="M12" i="1"/>
  <c r="M13" i="1"/>
  <c r="M6" i="1"/>
  <c r="AC34" i="1" l="1"/>
  <c r="W33" i="1"/>
  <c r="X33" i="1"/>
  <c r="Q17" i="1"/>
  <c r="P17" i="1"/>
  <c r="O17" i="1"/>
  <c r="N17" i="1"/>
  <c r="M17" i="1"/>
  <c r="T17" i="1"/>
  <c r="N18" i="1"/>
  <c r="M19" i="1"/>
  <c r="Q33" i="1"/>
  <c r="O33" i="1"/>
  <c r="N34" i="1"/>
  <c r="O35" i="1"/>
  <c r="N33" i="1"/>
  <c r="M33" i="1"/>
  <c r="P33" i="1"/>
  <c r="T33" i="1"/>
  <c r="M35" i="1"/>
  <c r="T53" i="1"/>
  <c r="N54" i="1"/>
  <c r="R54" i="1"/>
  <c r="Q54" i="1"/>
  <c r="S54" i="1"/>
  <c r="Q52" i="1"/>
  <c r="N53" i="1"/>
  <c r="O52" i="1"/>
  <c r="M54" i="1"/>
  <c r="N52" i="1"/>
  <c r="H54" i="1"/>
  <c r="I52" i="1"/>
  <c r="H52" i="1"/>
  <c r="C53" i="1"/>
  <c r="G52" i="1"/>
  <c r="B54" i="1"/>
  <c r="F52" i="1"/>
  <c r="Q53" i="1"/>
  <c r="S53" i="1"/>
  <c r="M14" i="3" l="1"/>
  <c r="N14" i="3" s="1"/>
  <c r="O14" i="3" s="1"/>
  <c r="P14" i="3" s="1"/>
  <c r="Q14" i="3" s="1"/>
  <c r="R14" i="3" s="1"/>
  <c r="D30" i="3"/>
  <c r="E30" i="3"/>
  <c r="F30" i="3"/>
  <c r="G30" i="3"/>
  <c r="H30" i="3"/>
  <c r="I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D20" i="3"/>
  <c r="E20" i="3"/>
  <c r="F20" i="3"/>
  <c r="G20" i="3"/>
  <c r="H20" i="3"/>
  <c r="I20" i="3"/>
  <c r="C20" i="3"/>
  <c r="D19" i="3"/>
  <c r="E19" i="3" s="1"/>
  <c r="F19" i="3" s="1"/>
  <c r="G19" i="3" s="1"/>
  <c r="H19" i="3" s="1"/>
  <c r="I19" i="3" s="1"/>
  <c r="C19" i="3"/>
  <c r="K27" i="3"/>
  <c r="L27" i="3"/>
  <c r="M27" i="3"/>
  <c r="N27" i="3"/>
  <c r="O27" i="3"/>
  <c r="P27" i="3"/>
  <c r="Q27" i="3"/>
  <c r="R27" i="3"/>
  <c r="K28" i="3"/>
  <c r="L28" i="3"/>
  <c r="M28" i="3"/>
  <c r="N28" i="3"/>
  <c r="O28" i="3"/>
  <c r="P28" i="3"/>
  <c r="Q28" i="3"/>
  <c r="R28" i="3"/>
  <c r="K29" i="3"/>
  <c r="L29" i="3"/>
  <c r="M29" i="3"/>
  <c r="N29" i="3"/>
  <c r="O29" i="3"/>
  <c r="P29" i="3"/>
  <c r="Q29" i="3"/>
  <c r="R29" i="3"/>
  <c r="K30" i="3"/>
  <c r="L30" i="3"/>
  <c r="M30" i="3"/>
  <c r="N30" i="3"/>
  <c r="O30" i="3"/>
  <c r="P30" i="3"/>
  <c r="Q30" i="3"/>
  <c r="R30" i="3"/>
  <c r="K31" i="3"/>
  <c r="L31" i="3"/>
  <c r="M31" i="3"/>
  <c r="N31" i="3"/>
  <c r="O31" i="3"/>
  <c r="P31" i="3"/>
  <c r="Q31" i="3"/>
  <c r="R31" i="3"/>
  <c r="K32" i="3"/>
  <c r="L32" i="3"/>
  <c r="M32" i="3"/>
  <c r="N32" i="3"/>
  <c r="O32" i="3"/>
  <c r="P32" i="3"/>
  <c r="Q32" i="3"/>
  <c r="R32" i="3"/>
  <c r="K33" i="3"/>
  <c r="L33" i="3"/>
  <c r="M33" i="3"/>
  <c r="N33" i="3"/>
  <c r="O33" i="3"/>
  <c r="P33" i="3"/>
  <c r="Q33" i="3"/>
  <c r="R33" i="3"/>
  <c r="K34" i="3"/>
  <c r="L34" i="3"/>
  <c r="M34" i="3"/>
  <c r="N34" i="3"/>
  <c r="O34" i="3"/>
  <c r="P34" i="3"/>
  <c r="Q34" i="3"/>
  <c r="R34" i="3"/>
  <c r="L26" i="3"/>
  <c r="M26" i="3"/>
  <c r="N26" i="3"/>
  <c r="O26" i="3"/>
  <c r="P26" i="3"/>
  <c r="Q26" i="3"/>
  <c r="R26" i="3"/>
  <c r="K26" i="3"/>
  <c r="Q8" i="3"/>
  <c r="I8" i="3" s="1"/>
  <c r="E6" i="3"/>
  <c r="F7" i="3"/>
  <c r="G8" i="3"/>
  <c r="H9" i="3"/>
  <c r="I10" i="3"/>
  <c r="D4" i="3"/>
  <c r="K5" i="3"/>
  <c r="C5" i="3" s="1"/>
  <c r="L5" i="3"/>
  <c r="D5" i="3" s="1"/>
  <c r="M5" i="3"/>
  <c r="E5" i="3" s="1"/>
  <c r="N5" i="3"/>
  <c r="F5" i="3" s="1"/>
  <c r="O5" i="3"/>
  <c r="G5" i="3" s="1"/>
  <c r="P5" i="3"/>
  <c r="H5" i="3" s="1"/>
  <c r="Q5" i="3"/>
  <c r="I5" i="3" s="1"/>
  <c r="R5" i="3"/>
  <c r="K6" i="3"/>
  <c r="C6" i="3" s="1"/>
  <c r="L6" i="3"/>
  <c r="D6" i="3" s="1"/>
  <c r="M6" i="3"/>
  <c r="N6" i="3"/>
  <c r="F6" i="3" s="1"/>
  <c r="O6" i="3"/>
  <c r="G6" i="3" s="1"/>
  <c r="P6" i="3"/>
  <c r="H6" i="3" s="1"/>
  <c r="Q6" i="3"/>
  <c r="I6" i="3" s="1"/>
  <c r="R6" i="3"/>
  <c r="K7" i="3"/>
  <c r="C7" i="3" s="1"/>
  <c r="L7" i="3"/>
  <c r="D7" i="3" s="1"/>
  <c r="M7" i="3"/>
  <c r="E7" i="3" s="1"/>
  <c r="N7" i="3"/>
  <c r="O7" i="3"/>
  <c r="G7" i="3" s="1"/>
  <c r="P7" i="3"/>
  <c r="H7" i="3" s="1"/>
  <c r="Q7" i="3"/>
  <c r="I7" i="3" s="1"/>
  <c r="R7" i="3"/>
  <c r="K8" i="3"/>
  <c r="C8" i="3" s="1"/>
  <c r="L8" i="3"/>
  <c r="D8" i="3" s="1"/>
  <c r="M8" i="3"/>
  <c r="E8" i="3" s="1"/>
  <c r="N8" i="3"/>
  <c r="F8" i="3" s="1"/>
  <c r="O8" i="3"/>
  <c r="P8" i="3"/>
  <c r="H8" i="3" s="1"/>
  <c r="R8" i="3"/>
  <c r="K9" i="3"/>
  <c r="C9" i="3" s="1"/>
  <c r="L9" i="3"/>
  <c r="D9" i="3" s="1"/>
  <c r="M9" i="3"/>
  <c r="E9" i="3" s="1"/>
  <c r="N9" i="3"/>
  <c r="F9" i="3" s="1"/>
  <c r="O9" i="3"/>
  <c r="G9" i="3" s="1"/>
  <c r="P9" i="3"/>
  <c r="Q9" i="3"/>
  <c r="I9" i="3" s="1"/>
  <c r="R9" i="3"/>
  <c r="K10" i="3"/>
  <c r="C10" i="3" s="1"/>
  <c r="L10" i="3"/>
  <c r="D10" i="3" s="1"/>
  <c r="M10" i="3"/>
  <c r="E10" i="3" s="1"/>
  <c r="N10" i="3"/>
  <c r="F10" i="3" s="1"/>
  <c r="O10" i="3"/>
  <c r="G10" i="3" s="1"/>
  <c r="P10" i="3"/>
  <c r="H10" i="3" s="1"/>
  <c r="Q10" i="3"/>
  <c r="R10" i="3"/>
  <c r="K11" i="3"/>
  <c r="C11" i="3" s="1"/>
  <c r="L11" i="3"/>
  <c r="D11" i="3" s="1"/>
  <c r="M11" i="3"/>
  <c r="E11" i="3" s="1"/>
  <c r="N11" i="3"/>
  <c r="F11" i="3" s="1"/>
  <c r="O11" i="3"/>
  <c r="G11" i="3" s="1"/>
  <c r="P11" i="3"/>
  <c r="H11" i="3" s="1"/>
  <c r="Q11" i="3"/>
  <c r="I11" i="3" s="1"/>
  <c r="R11" i="3"/>
  <c r="L4" i="3"/>
  <c r="M4" i="3"/>
  <c r="E4" i="3" s="1"/>
  <c r="N4" i="3"/>
  <c r="F4" i="3" s="1"/>
  <c r="O4" i="3"/>
  <c r="G4" i="3" s="1"/>
  <c r="P4" i="3"/>
  <c r="H4" i="3" s="1"/>
  <c r="Q4" i="3"/>
  <c r="I4" i="3" s="1"/>
  <c r="R4" i="3"/>
  <c r="K4" i="3"/>
  <c r="C4" i="3" s="1"/>
  <c r="C3" i="3"/>
  <c r="D3" i="3" s="1"/>
  <c r="E3" i="3" s="1"/>
  <c r="F3" i="3" s="1"/>
  <c r="G3" i="3" s="1"/>
  <c r="H3" i="3" s="1"/>
  <c r="I3" i="3" s="1"/>
  <c r="E34" i="1"/>
  <c r="E35" i="1"/>
  <c r="E17" i="1"/>
  <c r="H17" i="1"/>
  <c r="I17" i="1"/>
  <c r="C17" i="1"/>
  <c r="D19" i="1"/>
  <c r="G35" i="1"/>
  <c r="C4" i="2"/>
  <c r="D4" i="2" s="1"/>
  <c r="E4" i="2" s="1"/>
  <c r="F4" i="2" s="1"/>
  <c r="G4" i="2" s="1"/>
  <c r="H4" i="2" s="1"/>
  <c r="I4" i="2" s="1"/>
  <c r="C33" i="1"/>
  <c r="D33" i="1" s="1"/>
  <c r="E33" i="1" s="1"/>
  <c r="F33" i="1" s="1"/>
  <c r="G33" i="1" s="1"/>
  <c r="H33" i="1" s="1"/>
  <c r="I33" i="1" s="1"/>
  <c r="I32" i="1"/>
  <c r="I36" i="1" s="1"/>
  <c r="H32" i="1"/>
  <c r="H36" i="1" s="1"/>
  <c r="G32" i="1"/>
  <c r="F32" i="1"/>
  <c r="F36" i="1" s="1"/>
  <c r="E32" i="1"/>
  <c r="E36" i="1" s="1"/>
  <c r="D32" i="1"/>
  <c r="C32" i="1"/>
  <c r="C36" i="1" s="1"/>
  <c r="B32" i="1"/>
  <c r="H35" i="1"/>
  <c r="F35" i="1"/>
  <c r="I19" i="1"/>
  <c r="F19" i="1"/>
  <c r="C16" i="1"/>
  <c r="D16" i="1" s="1"/>
  <c r="E16" i="1" s="1"/>
  <c r="F16" i="1" s="1"/>
  <c r="G16" i="1" s="1"/>
  <c r="H16" i="1" s="1"/>
  <c r="I16" i="1" s="1"/>
  <c r="I15" i="1"/>
  <c r="H15" i="1"/>
  <c r="H19" i="1" s="1"/>
  <c r="G15" i="1"/>
  <c r="G19" i="1" s="1"/>
  <c r="F15" i="1"/>
  <c r="E15" i="1"/>
  <c r="D15" i="1"/>
  <c r="C15" i="1"/>
  <c r="B15" i="1"/>
  <c r="H18" i="1"/>
  <c r="G18" i="1"/>
  <c r="I34" i="1" l="1"/>
  <c r="H34" i="1"/>
  <c r="C35" i="1"/>
  <c r="F34" i="1"/>
  <c r="C34" i="1"/>
  <c r="B36" i="1"/>
  <c r="D12" i="3"/>
  <c r="C12" i="3"/>
  <c r="C13" i="3"/>
  <c r="C14" i="3" s="1"/>
  <c r="E12" i="3"/>
  <c r="E13" i="3"/>
  <c r="E14" i="3" s="1"/>
  <c r="I13" i="3"/>
  <c r="I12" i="3"/>
  <c r="G12" i="3"/>
  <c r="G13" i="3"/>
  <c r="H13" i="3"/>
  <c r="H12" i="3"/>
  <c r="F12" i="3"/>
  <c r="F13" i="3"/>
  <c r="F14" i="3" s="1"/>
  <c r="D13" i="3"/>
  <c r="D14" i="3" s="1"/>
  <c r="D34" i="1"/>
  <c r="D35" i="1"/>
  <c r="D36" i="1"/>
  <c r="G36" i="1"/>
  <c r="E18" i="1"/>
  <c r="C18" i="1"/>
  <c r="F18" i="1"/>
  <c r="E19" i="1"/>
  <c r="C19" i="1"/>
  <c r="B19" i="1"/>
  <c r="G34" i="1"/>
  <c r="I35" i="1"/>
  <c r="I18" i="1"/>
  <c r="B17" i="1"/>
  <c r="D18" i="1"/>
  <c r="D17" i="1"/>
  <c r="F17" i="1"/>
  <c r="G17" i="1"/>
  <c r="I14" i="3" l="1"/>
  <c r="H14" i="3"/>
  <c r="G14" i="3"/>
</calcChain>
</file>

<file path=xl/sharedStrings.xml><?xml version="1.0" encoding="utf-8"?>
<sst xmlns="http://schemas.openxmlformats.org/spreadsheetml/2006/main" count="217" uniqueCount="60">
  <si>
    <t>Manual</t>
  </si>
  <si>
    <t>Blank</t>
  </si>
  <si>
    <t>df</t>
  </si>
  <si>
    <t>Average</t>
  </si>
  <si>
    <t>SD</t>
  </si>
  <si>
    <t>df from neat</t>
  </si>
  <si>
    <t>DF from prev.</t>
  </si>
  <si>
    <t>%RSD</t>
  </si>
  <si>
    <t>Average Blanked Absorbance</t>
  </si>
  <si>
    <t>Stdev of Absorance Measurments</t>
  </si>
  <si>
    <t>Dilution#</t>
  </si>
  <si>
    <t>RAW Data</t>
  </si>
  <si>
    <t>RAW Manual</t>
  </si>
  <si>
    <t>Blanked Manual</t>
  </si>
  <si>
    <t>Row#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</si>
  <si>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</si>
  <si>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</si>
  <si>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</si>
  <si>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</si>
  <si>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</si>
  <si>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</si>
  <si>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</si>
  <si>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</si>
  <si>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</si>
  <si>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</si>
  <si>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</si>
  <si>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Integra 10</t>
  </si>
  <si>
    <t>Blanked Integra 10</t>
  </si>
  <si>
    <t>RAW Integra 10</t>
  </si>
  <si>
    <t>Dilution Fold From Previous Dilution (blanked values)</t>
  </si>
  <si>
    <t>Integra 8</t>
  </si>
  <si>
    <t>Blanked</t>
  </si>
  <si>
    <t>Blanked Fold-Difference</t>
  </si>
  <si>
    <t>Dilution Step</t>
  </si>
  <si>
    <t>Manual Average</t>
  </si>
  <si>
    <t>Integra 08 Average</t>
  </si>
  <si>
    <t>Integra 10 Average</t>
  </si>
  <si>
    <t>CI</t>
  </si>
  <si>
    <t>1 -Integra 10</t>
  </si>
  <si>
    <t>1 - Manual</t>
  </si>
  <si>
    <t>2 - Manual</t>
  </si>
  <si>
    <t>3- Manual</t>
  </si>
  <si>
    <t>4- Manual</t>
  </si>
  <si>
    <t>5- Manual</t>
  </si>
  <si>
    <t>6- Manual</t>
  </si>
  <si>
    <t>7- Manual</t>
  </si>
  <si>
    <t>2-Integra 10</t>
  </si>
  <si>
    <t>3-Integra 10</t>
  </si>
  <si>
    <t>4-Integra 10</t>
  </si>
  <si>
    <t>5-Integra 10</t>
  </si>
  <si>
    <t>6-Integra 10</t>
  </si>
  <si>
    <t>7-Integra 10</t>
  </si>
  <si>
    <t>N/A</t>
  </si>
  <si>
    <t>Step</t>
  </si>
  <si>
    <t>Sig</t>
  </si>
  <si>
    <t>No</t>
  </si>
  <si>
    <t>Yes</t>
  </si>
  <si>
    <t>Manual 09 Average</t>
  </si>
  <si>
    <t>Integra 08</t>
  </si>
  <si>
    <t>Accuracy of Computed Fold-Difference from Previous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</si>
</sst>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EDD8D0D9-F5DD-4A04-8B22-1061FAE52A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</a:t>
            </a:r>
            <a:r>
              <a:rPr lang="en-US" baseline="0"/>
              <a:t> Dilution Factor From Previous Dilution</a:t>
            </a:r>
          </a:p>
          <a:p>
            <a:pPr>
              <a:defRPr/>
            </a:pPr>
            <a:r>
              <a:rPr lang="en-US" baseline="0"/>
              <a:t>Error Bars are ± 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RAW!$V$14</c:f>
              <c:strCache>
                <c:ptCount val="1"/>
                <c:pt idx="0">
                  <c:v>Manual 09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RAW!$W$18:$AC$18</c:f>
                <c:numCache>
                  <c:formatCode>General</c:formatCode>
                  <c:ptCount val="7"/>
                  <c:pt idx="0">
                    <c:v>7.721588257344765E-2</c:v>
                  </c:pt>
                  <c:pt idx="1">
                    <c:v>0.20024576126767848</c:v>
                  </c:pt>
                  <c:pt idx="2">
                    <c:v>0.19380896523599719</c:v>
                  </c:pt>
                  <c:pt idx="3">
                    <c:v>7.9685362698507248E-2</c:v>
                  </c:pt>
                  <c:pt idx="4">
                    <c:v>0.12982844981880781</c:v>
                  </c:pt>
                  <c:pt idx="5">
                    <c:v>8.8223314494606381E-2</c:v>
                  </c:pt>
                  <c:pt idx="6">
                    <c:v>0.38770272474903844</c:v>
                  </c:pt>
                </c:numCache>
              </c:numRef>
            </c:plus>
            <c:minus>
              <c:numRef>
                <c:f>RAW!$W$18:$AC$18</c:f>
                <c:numCache>
                  <c:formatCode>General</c:formatCode>
                  <c:ptCount val="7"/>
                  <c:pt idx="0">
                    <c:v>7.721588257344765E-2</c:v>
                  </c:pt>
                  <c:pt idx="1">
                    <c:v>0.20024576126767848</c:v>
                  </c:pt>
                  <c:pt idx="2">
                    <c:v>0.19380896523599719</c:v>
                  </c:pt>
                  <c:pt idx="3">
                    <c:v>7.9685362698507248E-2</c:v>
                  </c:pt>
                  <c:pt idx="4">
                    <c:v>0.12982844981880781</c:v>
                  </c:pt>
                  <c:pt idx="5">
                    <c:v>8.8223314494606381E-2</c:v>
                  </c:pt>
                  <c:pt idx="6">
                    <c:v>0.38770272474903844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RAW!$W$14:$AC$14</c:f>
              <c:numCache>
                <c:formatCode>General</c:formatCode>
                <c:ptCount val="7"/>
                <c:pt idx="0">
                  <c:v>2.0083314132613443</c:v>
                </c:pt>
                <c:pt idx="1">
                  <c:v>2.3797808111071865</c:v>
                </c:pt>
                <c:pt idx="2">
                  <c:v>2.0875776975966183</c:v>
                </c:pt>
                <c:pt idx="3">
                  <c:v>1.9781140303093481</c:v>
                </c:pt>
                <c:pt idx="4">
                  <c:v>2.1602892083723093</c:v>
                </c:pt>
                <c:pt idx="5">
                  <c:v>2.8589193459196274</c:v>
                </c:pt>
                <c:pt idx="6">
                  <c:v>2.8431840806863224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C-45E8-90C9-D587ACD47740}"/>
            </c:ext>
          </c:extLst>
        </c:ser>
        <c:ser>
          <c:idx val="2"/>
          <c:order val="2"/>
          <c:tx>
            <c:strRef>
              <c:f>RAW!$V$30</c:f>
              <c:strCache>
                <c:ptCount val="1"/>
                <c:pt idx="0">
                  <c:v>Integra 10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RAW!$W$34:$AC$34</c:f>
                <c:numCache>
                  <c:formatCode>General</c:formatCode>
                  <c:ptCount val="7"/>
                  <c:pt idx="0">
                    <c:v>3.4758286788371076E-2</c:v>
                  </c:pt>
                  <c:pt idx="1">
                    <c:v>7.720787427452537E-2</c:v>
                  </c:pt>
                  <c:pt idx="2">
                    <c:v>9.9571449345750226E-2</c:v>
                  </c:pt>
                  <c:pt idx="3">
                    <c:v>9.3105418410279556E-2</c:v>
                  </c:pt>
                  <c:pt idx="4">
                    <c:v>0.22256267999447163</c:v>
                  </c:pt>
                  <c:pt idx="5">
                    <c:v>0.31714033202533626</c:v>
                  </c:pt>
                  <c:pt idx="6">
                    <c:v>0.59508930342132282</c:v>
                  </c:pt>
                </c:numCache>
              </c:numRef>
            </c:plus>
            <c:minus>
              <c:numRef>
                <c:f>RAW!$W$34:$AC$34</c:f>
                <c:numCache>
                  <c:formatCode>General</c:formatCode>
                  <c:ptCount val="7"/>
                  <c:pt idx="0">
                    <c:v>3.4758286788371076E-2</c:v>
                  </c:pt>
                  <c:pt idx="1">
                    <c:v>7.720787427452537E-2</c:v>
                  </c:pt>
                  <c:pt idx="2">
                    <c:v>9.9571449345750226E-2</c:v>
                  </c:pt>
                  <c:pt idx="3">
                    <c:v>9.3105418410279556E-2</c:v>
                  </c:pt>
                  <c:pt idx="4">
                    <c:v>0.22256267999447163</c:v>
                  </c:pt>
                  <c:pt idx="5">
                    <c:v>0.31714033202533626</c:v>
                  </c:pt>
                  <c:pt idx="6">
                    <c:v>0.59508930342132282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RAW!$W$30:$AC$30</c:f>
              <c:numCache>
                <c:formatCode>General</c:formatCode>
                <c:ptCount val="7"/>
                <c:pt idx="0">
                  <c:v>1.8558806205931306</c:v>
                </c:pt>
                <c:pt idx="1">
                  <c:v>2.4636409820615439</c:v>
                </c:pt>
                <c:pt idx="2">
                  <c:v>2.5219938844538157</c:v>
                </c:pt>
                <c:pt idx="3">
                  <c:v>2.3625281271667204</c:v>
                </c:pt>
                <c:pt idx="4">
                  <c:v>2.5970232974830423</c:v>
                </c:pt>
                <c:pt idx="5">
                  <c:v>2.4776952029522574</c:v>
                </c:pt>
                <c:pt idx="6">
                  <c:v>3.0648918584113938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C-45E8-90C9-D587ACD47740}"/>
            </c:ext>
          </c:extLst>
        </c:ser>
        <c:ser>
          <c:idx val="3"/>
          <c:order val="3"/>
          <c:tx>
            <c:strRef>
              <c:f>RAW!$V$49</c:f>
              <c:strCache>
                <c:ptCount val="1"/>
                <c:pt idx="0">
                  <c:v>Integra 08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RAW!$W$53:$AC$53</c:f>
                <c:numCache>
                  <c:formatCode>General</c:formatCode>
                  <c:ptCount val="7"/>
                  <c:pt idx="0">
                    <c:v>3.3570595160395504E-2</c:v>
                  </c:pt>
                  <c:pt idx="1">
                    <c:v>6.3010919927906389E-2</c:v>
                  </c:pt>
                  <c:pt idx="2">
                    <c:v>7.1863304903673361E-2</c:v>
                  </c:pt>
                  <c:pt idx="3">
                    <c:v>0.13778236562817714</c:v>
                  </c:pt>
                  <c:pt idx="4">
                    <c:v>0.16262559341623253</c:v>
                  </c:pt>
                  <c:pt idx="5">
                    <c:v>7.1787099565944312E-2</c:v>
                  </c:pt>
                  <c:pt idx="6">
                    <c:v>0.42468607071316711</c:v>
                  </c:pt>
                </c:numCache>
              </c:numRef>
            </c:plus>
            <c:minus>
              <c:numRef>
                <c:f>RAW!$W$53:$AC$53</c:f>
                <c:numCache>
                  <c:formatCode>General</c:formatCode>
                  <c:ptCount val="7"/>
                  <c:pt idx="0">
                    <c:v>3.3570595160395504E-2</c:v>
                  </c:pt>
                  <c:pt idx="1">
                    <c:v>6.3010919927906389E-2</c:v>
                  </c:pt>
                  <c:pt idx="2">
                    <c:v>7.1863304903673361E-2</c:v>
                  </c:pt>
                  <c:pt idx="3">
                    <c:v>0.13778236562817714</c:v>
                  </c:pt>
                  <c:pt idx="4">
                    <c:v>0.16262559341623253</c:v>
                  </c:pt>
                  <c:pt idx="5">
                    <c:v>7.1787099565944312E-2</c:v>
                  </c:pt>
                  <c:pt idx="6">
                    <c:v>0.42468607071316711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RAW!$W$49:$AC$49</c:f>
              <c:numCache>
                <c:formatCode>General</c:formatCode>
                <c:ptCount val="7"/>
                <c:pt idx="0">
                  <c:v>1.9752949552363805</c:v>
                </c:pt>
                <c:pt idx="1">
                  <c:v>2.2683721509115342</c:v>
                </c:pt>
                <c:pt idx="2">
                  <c:v>2.3093649122744311</c:v>
                </c:pt>
                <c:pt idx="3">
                  <c:v>2.2380578275126863</c:v>
                </c:pt>
                <c:pt idx="4">
                  <c:v>2.2544244440839032</c:v>
                </c:pt>
                <c:pt idx="5">
                  <c:v>2.5492879532452313</c:v>
                </c:pt>
                <c:pt idx="6">
                  <c:v>2.8100735988149785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C-45E8-90C9-D587ACD4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955903"/>
        <c:axId val="1267794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RAW!$V$5</c15:sqref>
                        </c15:formulaRef>
                      </c:ext>
                    </c:extLst>
                    <c:strCache>
                      <c:ptCount val="1"/>
                      <c:pt idx="0">
                        <c:v>Dilution Step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RAW!$W$5:$AC$5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2C-45E8-90C9-D587ACD47740}"/>
                  </c:ext>
                </c:extLst>
              </c15:ser>
            </c15:filteredBarSeries>
          </c:ext>
        </c:extLst>
      </c:barChart>
      <c:catAx>
        <c:axId val="153495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Serial Dilution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94223"/>
        <c:crosses val="autoZero"/>
        <c:auto val="1"/>
        <c:lblAlgn val="ctr"/>
        <c:lblOffset val="100"/>
        <c:noMultiLvlLbl val="0"/>
      </c:catAx>
      <c:valAx>
        <c:axId val="1267794223"/>
        <c:scaling>
          <c:orientation val="minMax"/>
          <c:max val="4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DIlution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</a:t>
            </a:r>
            <a:r>
              <a:rPr lang="en-US" baseline="0"/>
              <a:t> Dilution Factor From Previous Dilution</a:t>
            </a:r>
          </a:p>
          <a:p>
            <a:pPr>
              <a:defRPr/>
            </a:pPr>
            <a:r>
              <a:rPr lang="en-US" baseline="0"/>
              <a:t>Error Bars are ± 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RAW!$V$14</c:f>
              <c:strCache>
                <c:ptCount val="1"/>
                <c:pt idx="0">
                  <c:v>Manual 09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RAW!$W$18:$AC$18</c:f>
                <c:numCache>
                  <c:formatCode>General</c:formatCode>
                  <c:ptCount val="7"/>
                  <c:pt idx="0">
                    <c:v>7.721588257344765E-2</c:v>
                  </c:pt>
                  <c:pt idx="1">
                    <c:v>0.20024576126767848</c:v>
                  </c:pt>
                  <c:pt idx="2">
                    <c:v>0.19380896523599719</c:v>
                  </c:pt>
                  <c:pt idx="3">
                    <c:v>7.9685362698507248E-2</c:v>
                  </c:pt>
                  <c:pt idx="4">
                    <c:v>0.12982844981880781</c:v>
                  </c:pt>
                  <c:pt idx="5">
                    <c:v>8.8223314494606381E-2</c:v>
                  </c:pt>
                  <c:pt idx="6">
                    <c:v>0.38770272474903844</c:v>
                  </c:pt>
                </c:numCache>
              </c:numRef>
            </c:plus>
            <c:minus>
              <c:numRef>
                <c:f>RAW!$W$18:$AC$18</c:f>
                <c:numCache>
                  <c:formatCode>General</c:formatCode>
                  <c:ptCount val="7"/>
                  <c:pt idx="0">
                    <c:v>7.721588257344765E-2</c:v>
                  </c:pt>
                  <c:pt idx="1">
                    <c:v>0.20024576126767848</c:v>
                  </c:pt>
                  <c:pt idx="2">
                    <c:v>0.19380896523599719</c:v>
                  </c:pt>
                  <c:pt idx="3">
                    <c:v>7.9685362698507248E-2</c:v>
                  </c:pt>
                  <c:pt idx="4">
                    <c:v>0.12982844981880781</c:v>
                  </c:pt>
                  <c:pt idx="5">
                    <c:v>8.8223314494606381E-2</c:v>
                  </c:pt>
                  <c:pt idx="6">
                    <c:v>0.38770272474903844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RAW!$W$14:$AC$14</c:f>
              <c:numCache>
                <c:formatCode>General</c:formatCode>
                <c:ptCount val="7"/>
                <c:pt idx="0">
                  <c:v>2.0083314132613443</c:v>
                </c:pt>
                <c:pt idx="1">
                  <c:v>2.3797808111071865</c:v>
                </c:pt>
                <c:pt idx="2">
                  <c:v>2.0875776975966183</c:v>
                </c:pt>
                <c:pt idx="3">
                  <c:v>1.9781140303093481</c:v>
                </c:pt>
                <c:pt idx="4">
                  <c:v>2.1602892083723093</c:v>
                </c:pt>
                <c:pt idx="5">
                  <c:v>2.8589193459196274</c:v>
                </c:pt>
                <c:pt idx="6">
                  <c:v>2.8431840806863224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D-488A-8F0B-97F3599133F7}"/>
            </c:ext>
          </c:extLst>
        </c:ser>
        <c:ser>
          <c:idx val="3"/>
          <c:order val="3"/>
          <c:tx>
            <c:strRef>
              <c:f>RAW!$V$49</c:f>
              <c:strCache>
                <c:ptCount val="1"/>
                <c:pt idx="0">
                  <c:v>Integra 08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RAW!$W$53:$AC$53</c:f>
                <c:numCache>
                  <c:formatCode>General</c:formatCode>
                  <c:ptCount val="7"/>
                  <c:pt idx="0">
                    <c:v>3.3570595160395504E-2</c:v>
                  </c:pt>
                  <c:pt idx="1">
                    <c:v>6.3010919927906389E-2</c:v>
                  </c:pt>
                  <c:pt idx="2">
                    <c:v>7.1863304903673361E-2</c:v>
                  </c:pt>
                  <c:pt idx="3">
                    <c:v>0.13778236562817714</c:v>
                  </c:pt>
                  <c:pt idx="4">
                    <c:v>0.16262559341623253</c:v>
                  </c:pt>
                  <c:pt idx="5">
                    <c:v>7.1787099565944312E-2</c:v>
                  </c:pt>
                  <c:pt idx="6">
                    <c:v>0.42468607071316711</c:v>
                  </c:pt>
                </c:numCache>
              </c:numRef>
            </c:plus>
            <c:minus>
              <c:numRef>
                <c:f>RAW!$W$53:$AC$53</c:f>
                <c:numCache>
                  <c:formatCode>General</c:formatCode>
                  <c:ptCount val="7"/>
                  <c:pt idx="0">
                    <c:v>3.3570595160395504E-2</c:v>
                  </c:pt>
                  <c:pt idx="1">
                    <c:v>6.3010919927906389E-2</c:v>
                  </c:pt>
                  <c:pt idx="2">
                    <c:v>7.1863304903673361E-2</c:v>
                  </c:pt>
                  <c:pt idx="3">
                    <c:v>0.13778236562817714</c:v>
                  </c:pt>
                  <c:pt idx="4">
                    <c:v>0.16262559341623253</c:v>
                  </c:pt>
                  <c:pt idx="5">
                    <c:v>7.1787099565944312E-2</c:v>
                  </c:pt>
                  <c:pt idx="6">
                    <c:v>0.42468607071316711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RAW!$W$49:$AC$49</c:f>
              <c:numCache>
                <c:formatCode>General</c:formatCode>
                <c:ptCount val="7"/>
                <c:pt idx="0">
                  <c:v>1.9752949552363805</c:v>
                </c:pt>
                <c:pt idx="1">
                  <c:v>2.2683721509115342</c:v>
                </c:pt>
                <c:pt idx="2">
                  <c:v>2.3093649122744311</c:v>
                </c:pt>
                <c:pt idx="3">
                  <c:v>2.2380578275126863</c:v>
                </c:pt>
                <c:pt idx="4">
                  <c:v>2.2544244440839032</c:v>
                </c:pt>
                <c:pt idx="5">
                  <c:v>2.5492879532452313</c:v>
                </c:pt>
                <c:pt idx="6">
                  <c:v>2.8100735988149785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D-488A-8F0B-97F35991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955903"/>
        <c:axId val="1267794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RAW!$V$5</c15:sqref>
                        </c15:formulaRef>
                      </c:ext>
                    </c:extLst>
                    <c:strCache>
                      <c:ptCount val="1"/>
                      <c:pt idx="0">
                        <c:v>Dilution Step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RAW!$W$5:$AC$5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3BD-488A-8F0B-97F3599133F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RAW!$V$30</c15:sqref>
                        </c15:formulaRef>
                      </c:ext>
                    </c:extLst>
                    <c:strCache>
                      <c:ptCount val="1"/>
                      <c:pt idx="0">
                        <c:v>Integra 10 Average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RAW!$W$34:$AC$34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3.4758286788371076E-2</c:v>
                        </c:pt>
                        <c:pt idx="1">
                          <c:v>7.720787427452537E-2</c:v>
                        </c:pt>
                        <c:pt idx="2">
                          <c:v>9.9571449345750226E-2</c:v>
                        </c:pt>
                        <c:pt idx="3">
                          <c:v>9.3105418410279556E-2</c:v>
                        </c:pt>
                        <c:pt idx="4">
                          <c:v>0.22256267999447163</c:v>
                        </c:pt>
                        <c:pt idx="5">
                          <c:v>0.31714033202533626</c:v>
                        </c:pt>
                        <c:pt idx="6">
                          <c:v>0.59508930342132282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RAW!$W$34:$AC$34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3.4758286788371076E-2</c:v>
                        </c:pt>
                        <c:pt idx="1">
                          <c:v>7.720787427452537E-2</c:v>
                        </c:pt>
                        <c:pt idx="2">
                          <c:v>9.9571449345750226E-2</c:v>
                        </c:pt>
                        <c:pt idx="3">
                          <c:v>9.3105418410279556E-2</c:v>
                        </c:pt>
                        <c:pt idx="4">
                          <c:v>0.22256267999447163</c:v>
                        </c:pt>
                        <c:pt idx="5">
                          <c:v>0.31714033202533626</c:v>
                        </c:pt>
                        <c:pt idx="6">
                          <c:v>0.59508930342132282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RAW!$W$30:$AC$30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1.8558806205931306</c:v>
                      </c:pt>
                      <c:pt idx="1">
                        <c:v>2.4636409820615439</c:v>
                      </c:pt>
                      <c:pt idx="2">
                        <c:v>2.5219938844538157</c:v>
                      </c:pt>
                      <c:pt idx="3">
                        <c:v>2.3625281271667204</c:v>
                      </c:pt>
                      <c:pt idx="4">
                        <c:v>2.5970232974830423</c:v>
                      </c:pt>
                      <c:pt idx="5">
                        <c:v>2.4776952029522574</c:v>
                      </c:pt>
                      <c:pt idx="6">
                        <c:v>3.0648918584113938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3BD-488A-8F0B-97F3599133F7}"/>
                  </c:ext>
                </c:extLst>
              </c15:ser>
            </c15:filteredBarSeries>
          </c:ext>
        </c:extLst>
      </c:barChart>
      <c:catAx>
        <c:axId val="153495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Serial Dilution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94223"/>
        <c:crosses val="autoZero"/>
        <c:auto val="1"/>
        <c:lblAlgn val="ctr"/>
        <c:lblOffset val="100"/>
        <c:noMultiLvlLbl val="0"/>
      </c:catAx>
      <c:valAx>
        <c:axId val="1267794223"/>
        <c:scaling>
          <c:orientation val="minMax"/>
          <c:max val="4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DIlution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Blanked Absorbance</a:t>
            </a:r>
            <a:r>
              <a:rPr lang="en-US" baseline="0"/>
              <a:t> vs Dilution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RAW!$L$14</c:f>
              <c:strCache>
                <c:ptCount val="1"/>
                <c:pt idx="0">
                  <c:v>Manual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892794327994241"/>
                  <c:y val="-1.55166889618347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3.5764x - 0.0499</a:t>
                    </a:r>
                    <a:br>
                      <a:rPr lang="en-US" baseline="0"/>
                    </a:br>
                    <a:r>
                      <a:rPr lang="en-US" baseline="0"/>
                      <a:t>R² = 0.9987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Manual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RAW!$M$16:$T$16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xVal>
          <c:yVal>
            <c:numRef>
              <c:f>RAW!$M$14:$T$14</c:f>
              <c:numCache>
                <c:formatCode>General</c:formatCode>
                <c:ptCount val="8"/>
                <c:pt idx="0">
                  <c:v>3.5385124999999995</c:v>
                </c:pt>
                <c:pt idx="1">
                  <c:v>1.7669124999999999</c:v>
                </c:pt>
                <c:pt idx="2">
                  <c:v>0.74856250000000002</c:v>
                </c:pt>
                <c:pt idx="3">
                  <c:v>0.36227500000000001</c:v>
                </c:pt>
                <c:pt idx="4">
                  <c:v>0.18367499999999998</c:v>
                </c:pt>
                <c:pt idx="5">
                  <c:v>8.5237500000000008E-2</c:v>
                </c:pt>
                <c:pt idx="6">
                  <c:v>2.9824999999999997E-2</c:v>
                </c:pt>
                <c:pt idx="7">
                  <c:v>1.0887500000000001E-2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2-4E24-A6EE-0A6E4181ED0B}"/>
            </c:ext>
          </c:extLst>
        </c:ser>
        <c:ser>
          <c:idx val="1"/>
          <c:order val="1"/>
          <c:tx>
            <c:strRef>
              <c:f>RAW!$L$30</c:f>
              <c:strCache>
                <c:ptCount val="1"/>
                <c:pt idx="0">
                  <c:v>Integra 10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389670757403"/>
                  <c:y val="-2.50165499546824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3.4643x - 0.0634</a:t>
                    </a:r>
                    <a:br>
                      <a:rPr lang="en-US" baseline="0"/>
                    </a:br>
                    <a:r>
                      <a:rPr lang="en-US" baseline="0"/>
                      <a:t>R² = 0.9964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Integra 10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RAW!$M$16:$T$16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xVal>
          <c:yVal>
            <c:numRef>
              <c:f>RAW!$M$30:$T$30</c:f>
              <c:numCache>
                <c:formatCode>General</c:formatCode>
                <c:ptCount val="8"/>
                <c:pt idx="0">
                  <c:v>3.3575499999999998</c:v>
                </c:pt>
                <c:pt idx="1">
                  <c:v>1.8101375</c:v>
                </c:pt>
                <c:pt idx="2">
                  <c:v>0.73540000000000005</c:v>
                </c:pt>
                <c:pt idx="3">
                  <c:v>0.29260000000000003</c:v>
                </c:pt>
                <c:pt idx="4">
                  <c:v>0.123825</c:v>
                </c:pt>
                <c:pt idx="5">
                  <c:v>4.8437500000000008E-2</c:v>
                </c:pt>
                <c:pt idx="6">
                  <c:v>2.00375E-2</c:v>
                </c:pt>
                <c:pt idx="7">
                  <c:v>6.1625000000000022E-3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2-4E24-A6EE-0A6E4181ED0B}"/>
            </c:ext>
          </c:extLst>
        </c:ser>
        <c:ser>
          <c:idx val="2"/>
          <c:order val="2"/>
          <c:tx>
            <c:strRef>
              <c:f>RAW!$L$49</c:f>
              <c:strCache>
                <c:ptCount val="1"/>
                <c:pt idx="0">
                  <c:v>Integra 08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59864424705139"/>
                  <c:y val="-9.183448299936293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3.4722x - 0.0537</a:t>
                    </a:r>
                    <a:br>
                      <a:rPr lang="en-US" baseline="0"/>
                    </a:br>
                    <a:r>
                      <a:rPr lang="en-US" baseline="0"/>
                      <a:t>R² = 0.9991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Integra 08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RAW!$M$16:$T$16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xVal>
          <c:yVal>
            <c:numRef>
              <c:f>RAW!$M$49:$T$49</c:f>
              <c:numCache>
                <c:formatCode>General</c:formatCode>
                <c:ptCount val="8"/>
                <c:pt idx="0">
                  <c:v>3.4141124999999994</c:v>
                </c:pt>
                <c:pt idx="1">
                  <c:v>1.7290249999999998</c:v>
                </c:pt>
                <c:pt idx="2">
                  <c:v>0.76292500000000008</c:v>
                </c:pt>
                <c:pt idx="3">
                  <c:v>0.33108750000000003</c:v>
                </c:pt>
                <c:pt idx="4">
                  <c:v>0.14853750000000002</c:v>
                </c:pt>
                <c:pt idx="5">
                  <c:v>6.6250000000000003E-2</c:v>
                </c:pt>
                <c:pt idx="6">
                  <c:v>2.6062500000000002E-2</c:v>
                </c:pt>
                <c:pt idx="7">
                  <c:v>9.7875000000000011E-3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2-4E24-A6EE-0A6E4181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85359"/>
        <c:axId val="1487842607"/>
      </c:scatterChart>
      <c:valAx>
        <c:axId val="117608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42607"/>
        <c:crosses val="autoZero"/>
        <c:crossBetween val="midCat"/>
      </c:valAx>
      <c:valAx>
        <c:axId val="14878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Blanked Absorbance (600 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8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RAW!$AE$6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RAW!$AF$6:$AL$6</c:f>
              <c:numCache>
                <c:formatCode>0%</c:formatCode>
                <c:ptCount val="7"/>
                <c:pt idx="0">
                  <c:v>4.1657066306721724E-3</c:v>
                </c:pt>
                <c:pt idx="1">
                  <c:v>0.18989040555359327</c:v>
                </c:pt>
                <c:pt idx="2">
                  <c:v>4.3788848798309132E-2</c:v>
                </c:pt>
                <c:pt idx="3">
                  <c:v>1.0942984845325965E-2</c:v>
                </c:pt>
                <c:pt idx="4">
                  <c:v>8.0144604186154655E-2</c:v>
                </c:pt>
                <c:pt idx="5">
                  <c:v>0.42945967295981369</c:v>
                </c:pt>
                <c:pt idx="6">
                  <c:v>0.42159204034316122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0-4265-9756-4CC58A968F14}"/>
            </c:ext>
          </c:extLst>
        </c:ser>
        <c:ser>
          <c:idx val="1"/>
          <c:order val="1"/>
          <c:tx>
            <c:strRef>
              <c:f>RAW!$AE$7</c:f>
              <c:strCache>
                <c:ptCount val="1"/>
                <c:pt idx="0">
                  <c:v>Integra 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RAW!$AF$7:$AL$7</c:f>
              <c:numCache>
                <c:formatCode>0%</c:formatCode>
                <c:ptCount val="7"/>
                <c:pt idx="0">
                  <c:v>1.2352522381809727E-2</c:v>
                </c:pt>
                <c:pt idx="1">
                  <c:v>0.13418607545576711</c:v>
                </c:pt>
                <c:pt idx="2">
                  <c:v>0.15468245613721554</c:v>
                </c:pt>
                <c:pt idx="3">
                  <c:v>0.11902891375634317</c:v>
                </c:pt>
                <c:pt idx="4">
                  <c:v>0.12721222204195159</c:v>
                </c:pt>
                <c:pt idx="5">
                  <c:v>0.27464397662261564</c:v>
                </c:pt>
                <c:pt idx="6">
                  <c:v>0.40503679940748927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0-4265-9756-4CC58A968F14}"/>
            </c:ext>
          </c:extLst>
        </c:ser>
        <c:ser>
          <c:idx val="2"/>
          <c:order val="2"/>
          <c:tx>
            <c:strRef>
              <c:f>RAW!$AE$8</c:f>
              <c:strCache>
                <c:ptCount val="1"/>
                <c:pt idx="0">
                  <c:v>Integra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RAW!$AF$8:$AL$8</c:f>
              <c:numCache>
                <c:formatCode>0%</c:formatCode>
                <c:ptCount val="7"/>
                <c:pt idx="0">
                  <c:v>7.2059689703434682E-2</c:v>
                </c:pt>
                <c:pt idx="1">
                  <c:v>0.23182049103077196</c:v>
                </c:pt>
                <c:pt idx="2">
                  <c:v>0.26099694222690784</c:v>
                </c:pt>
                <c:pt idx="3">
                  <c:v>0.18126406358336022</c:v>
                </c:pt>
                <c:pt idx="4">
                  <c:v>0.29851164874152114</c:v>
                </c:pt>
                <c:pt idx="5">
                  <c:v>0.23884760147612871</c:v>
                </c:pt>
                <c:pt idx="6">
                  <c:v>0.53244592920569689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0-4265-9756-4CC58A96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330655"/>
        <c:axId val="1267802863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RAW!$AE$9</c15:sqref>
                        </c15:formulaRef>
                      </c:ext>
                    </c:extLst>
                    <c:strCache>
                      <c:ptCount val="1"/>
                      <c:pt idx="0">
                        <c:v>Dilution Step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RAW!$AF$9:$AL$9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C70-4265-9756-4CC58A968F14}"/>
                  </c:ext>
                </c:extLst>
              </c15:ser>
            </c15:filteredBarSeries>
          </c:ext>
        </c:extLst>
      </c:barChart>
      <c:catAx>
        <c:axId val="15313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02863"/>
        <c:crosses val="autoZero"/>
        <c:auto val="1"/>
        <c:lblAlgn val="ctr"/>
        <c:lblOffset val="100"/>
        <c:noMultiLvlLbl val="0"/>
      </c:catAx>
      <c:valAx>
        <c:axId val="12678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</a:t>
            </a:r>
            <a:r>
              <a:rPr lang="en-US" baseline="0"/>
              <a:t> nm ABsorbance vs Dilution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Charts!$A$5</c:f>
              <c:strCache>
                <c:ptCount val="1"/>
                <c:pt idx="0">
                  <c:v>Manual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41644794400701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Charts!$B$4:$I$4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xVal>
          <c:yVal>
            <c:numRef>
              <c:f>Charts!$B$5:$I$5</c:f>
              <c:numCache>
                <c:formatCode>General</c:formatCode>
                <c:ptCount val="8"/>
                <c:pt idx="0">
                  <c:v>3.5385124999999999</c:v>
                </c:pt>
                <c:pt idx="1">
                  <c:v>1.7669125000000001</c:v>
                </c:pt>
                <c:pt idx="2">
                  <c:v>0.74856250000000002</c:v>
                </c:pt>
                <c:pt idx="3">
                  <c:v>0.36227499999999996</c:v>
                </c:pt>
                <c:pt idx="4">
                  <c:v>0.18367500000000003</c:v>
                </c:pt>
                <c:pt idx="5">
                  <c:v>8.5237500000000008E-2</c:v>
                </c:pt>
                <c:pt idx="6">
                  <c:v>2.982499999999999E-2</c:v>
                </c:pt>
                <c:pt idx="7">
                  <c:v>1.0887500000000001E-2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8-4B42-85FF-BDC1E10DB09D}"/>
            </c:ext>
          </c:extLst>
        </c:ser>
        <c:ser>
          <c:idx val="1"/>
          <c:order val="1"/>
          <c:tx>
            <c:strRef>
              <c:f>Charts!$A$6</c:f>
              <c:strCache>
                <c:ptCount val="1"/>
                <c:pt idx="0">
                  <c:v>Integra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401729195615252E-2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Charts!$B$4:$I$4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xVal>
          <c:yVal>
            <c:numRef>
              <c:f>Charts!$B$6:$I$6</c:f>
              <c:numCache>
                <c:formatCode>General</c:formatCode>
                <c:ptCount val="8"/>
                <c:pt idx="0">
                  <c:v>3.3575499999999998</c:v>
                </c:pt>
                <c:pt idx="1">
                  <c:v>1.8101375</c:v>
                </c:pt>
                <c:pt idx="2">
                  <c:v>0.73540000000000005</c:v>
                </c:pt>
                <c:pt idx="3">
                  <c:v>0.29260000000000003</c:v>
                </c:pt>
                <c:pt idx="4">
                  <c:v>0.123825</c:v>
                </c:pt>
                <c:pt idx="5">
                  <c:v>4.8437500000000008E-2</c:v>
                </c:pt>
                <c:pt idx="6">
                  <c:v>2.00375E-2</c:v>
                </c:pt>
                <c:pt idx="7">
                  <c:v>6.1625000000000022E-3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8-4B42-85FF-BDC1E10D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08303"/>
        <c:axId val="977398239"/>
      </c:scatterChart>
      <c:valAx>
        <c:axId val="26290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8239"/>
        <c:crosses val="autoZero"/>
        <c:crossBetween val="midCat"/>
      </c:valAx>
      <c:valAx>
        <c:axId val="9773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600 nm 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0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ABsorbance vs Column</a:t>
            </a:r>
            <a:r>
              <a:rPr lang="en-US" baseline="0"/>
              <a:t> Number</a:t>
            </a:r>
            <a:endParaRPr lang="en-US"/>
          </a:p>
          <a:p>
            <a:pPr>
              <a:defRPr/>
            </a:pPr>
            <a:r>
              <a:rPr lang="en-US"/>
              <a:t>SD error</a:t>
            </a:r>
            <a:r>
              <a:rPr lang="en-US" baseline="0"/>
              <a:t> bars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Charts!$F$9:$I$9</c:f>
                <c:numCache>
                  <c:formatCode>General</c:formatCode>
                  <c:ptCount val="4"/>
                  <c:pt idx="0">
                    <c:v>2.1515957533222375E-2</c:v>
                  </c:pt>
                  <c:pt idx="1">
                    <c:v>9.577792394015289E-3</c:v>
                  </c:pt>
                  <c:pt idx="2">
                    <c:v>3.1435875774571422E-3</c:v>
                  </c:pt>
                  <c:pt idx="3">
                    <c:v>2.5413368248114717E-3</c:v>
                  </c:pt>
                </c:numCache>
              </c:numRef>
            </c:plus>
            <c:minus>
              <c:numRef>
                <c:f>Charts!$F$9:$I$9</c:f>
                <c:numCache>
                  <c:formatCode>General</c:formatCode>
                  <c:ptCount val="4"/>
                  <c:pt idx="0">
                    <c:v>2.1515957533222375E-2</c:v>
                  </c:pt>
                  <c:pt idx="1">
                    <c:v>9.577792394015289E-3</c:v>
                  </c:pt>
                  <c:pt idx="2">
                    <c:v>3.1435875774571422E-3</c:v>
                  </c:pt>
                  <c:pt idx="3">
                    <c:v>2.5413368248114717E-3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Charts!$F$7:$I$7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Charts!$F$5:$I$5</c:f>
              <c:numCache>
                <c:formatCode>General</c:formatCode>
                <c:ptCount val="4"/>
                <c:pt idx="0">
                  <c:v>0.18367500000000003</c:v>
                </c:pt>
                <c:pt idx="1">
                  <c:v>8.5237500000000008E-2</c:v>
                </c:pt>
                <c:pt idx="2">
                  <c:v>2.982499999999999E-2</c:v>
                </c:pt>
                <c:pt idx="3">
                  <c:v>1.0887500000000001E-2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2-4F23-9F3F-297B6D4A8F90}"/>
            </c:ext>
          </c:extLst>
        </c:ser>
        <c:ser>
          <c:idx val="1"/>
          <c:order val="1"/>
          <c:tx>
            <c:strRef>
              <c:f>Charts!$A$6</c:f>
              <c:strCache>
                <c:ptCount val="1"/>
                <c:pt idx="0">
                  <c:v>Integra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Charts!$F$10:$I$10</c:f>
                <c:numCache>
                  <c:formatCode>General</c:formatCode>
                  <c:ptCount val="4"/>
                  <c:pt idx="0">
                    <c:v>4.6487325461586045E-3</c:v>
                  </c:pt>
                  <c:pt idx="1">
                    <c:v>7.2367983252263797E-3</c:v>
                  </c:pt>
                  <c:pt idx="2">
                    <c:v>3.7481185756513685E-3</c:v>
                  </c:pt>
                  <c:pt idx="3">
                    <c:v>3.022268542478836E-3</c:v>
                  </c:pt>
                </c:numCache>
              </c:numRef>
            </c:plus>
            <c:minus>
              <c:numRef>
                <c:f>Charts!$F$10:$I$10</c:f>
                <c:numCache>
                  <c:formatCode>General</c:formatCode>
                  <c:ptCount val="4"/>
                  <c:pt idx="0">
                    <c:v>4.6487325461586045E-3</c:v>
                  </c:pt>
                  <c:pt idx="1">
                    <c:v>7.2367983252263797E-3</c:v>
                  </c:pt>
                  <c:pt idx="2">
                    <c:v>3.7481185756513685E-3</c:v>
                  </c:pt>
                  <c:pt idx="3">
                    <c:v>3.022268542478836E-3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Charts!$F$7:$I$7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Charts!$F$6:$I$6</c:f>
              <c:numCache>
                <c:formatCode>General</c:formatCode>
                <c:ptCount val="4"/>
                <c:pt idx="0">
                  <c:v>0.123825</c:v>
                </c:pt>
                <c:pt idx="1">
                  <c:v>4.8437500000000008E-2</c:v>
                </c:pt>
                <c:pt idx="2">
                  <c:v>2.00375E-2</c:v>
                </c:pt>
                <c:pt idx="3">
                  <c:v>6.1625000000000022E-3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2-4F23-9F3F-297B6D4A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979359"/>
        <c:axId val="127694719"/>
      </c:barChart>
      <c:catAx>
        <c:axId val="124797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4719"/>
        <c:crosses val="autoZero"/>
        <c:auto val="1"/>
        <c:lblAlgn val="ctr"/>
        <c:lblOffset val="100"/>
        <c:noMultiLvlLbl val="0"/>
      </c:catAx>
      <c:valAx>
        <c:axId val="1276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600 nm 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ABsorbance vs Column</a:t>
            </a:r>
            <a:r>
              <a:rPr lang="en-US" baseline="0"/>
              <a:t> Number</a:t>
            </a:r>
            <a:endParaRPr lang="en-US"/>
          </a:p>
          <a:p>
            <a:pPr>
              <a:defRPr/>
            </a:pPr>
            <a:r>
              <a:rPr lang="en-US"/>
              <a:t>SD error</a:t>
            </a:r>
            <a:r>
              <a:rPr lang="en-US" baseline="0"/>
              <a:t> bars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Charts!$B$9:$I$9</c:f>
                <c:numCache>
                  <c:formatCode>General</c:formatCode>
                  <c:ptCount val="8"/>
                  <c:pt idx="0">
                    <c:v>4.7849121129412003E-2</c:v>
                  </c:pt>
                  <c:pt idx="1">
                    <c:v>0.10620640870493644</c:v>
                  </c:pt>
                  <c:pt idx="2">
                    <c:v>6.442816459326732E-2</c:v>
                  </c:pt>
                  <c:pt idx="3">
                    <c:v>3.8731410287480408E-2</c:v>
                  </c:pt>
                  <c:pt idx="4">
                    <c:v>2.1515957533222375E-2</c:v>
                  </c:pt>
                  <c:pt idx="5">
                    <c:v>9.577792394015289E-3</c:v>
                  </c:pt>
                  <c:pt idx="6">
                    <c:v>3.1435875774571422E-3</c:v>
                  </c:pt>
                  <c:pt idx="7">
                    <c:v>2.5413368248114717E-3</c:v>
                  </c:pt>
                </c:numCache>
              </c:numRef>
            </c:plus>
            <c:minus>
              <c:numRef>
                <c:f>Charts!$B$9:$I$9</c:f>
                <c:numCache>
                  <c:formatCode>General</c:formatCode>
                  <c:ptCount val="8"/>
                  <c:pt idx="0">
                    <c:v>4.7849121129412003E-2</c:v>
                  </c:pt>
                  <c:pt idx="1">
                    <c:v>0.10620640870493644</c:v>
                  </c:pt>
                  <c:pt idx="2">
                    <c:v>6.442816459326732E-2</c:v>
                  </c:pt>
                  <c:pt idx="3">
                    <c:v>3.8731410287480408E-2</c:v>
                  </c:pt>
                  <c:pt idx="4">
                    <c:v>2.1515957533222375E-2</c:v>
                  </c:pt>
                  <c:pt idx="5">
                    <c:v>9.577792394015289E-3</c:v>
                  </c:pt>
                  <c:pt idx="6">
                    <c:v>3.1435875774571422E-3</c:v>
                  </c:pt>
                  <c:pt idx="7">
                    <c:v>2.5413368248114717E-3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Charts!$B$7:$I$7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Charts!$B$5:$I$5</c:f>
              <c:numCache>
                <c:formatCode>General</c:formatCode>
                <c:ptCount val="8"/>
                <c:pt idx="0">
                  <c:v>3.5385124999999999</c:v>
                </c:pt>
                <c:pt idx="1">
                  <c:v>1.7669125000000001</c:v>
                </c:pt>
                <c:pt idx="2">
                  <c:v>0.74856250000000002</c:v>
                </c:pt>
                <c:pt idx="3">
                  <c:v>0.36227499999999996</c:v>
                </c:pt>
                <c:pt idx="4">
                  <c:v>0.18367500000000003</c:v>
                </c:pt>
                <c:pt idx="5">
                  <c:v>8.5237500000000008E-2</c:v>
                </c:pt>
                <c:pt idx="6">
                  <c:v>2.982499999999999E-2</c:v>
                </c:pt>
                <c:pt idx="7">
                  <c:v>1.0887500000000001E-2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A-47BF-A9A8-E2AA46FF9C15}"/>
            </c:ext>
          </c:extLst>
        </c:ser>
        <c:ser>
          <c:idx val="1"/>
          <c:order val="1"/>
          <c:tx>
            <c:strRef>
              <c:f>Charts!$A$6</c:f>
              <c:strCache>
                <c:ptCount val="1"/>
                <c:pt idx="0">
                  <c:v>Integra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Charts!$B$10:$I$10</c:f>
                <c:numCache>
                  <c:formatCode>General</c:formatCode>
                  <c:ptCount val="8"/>
                  <c:pt idx="0">
                    <c:v>2.0001357096814401E-2</c:v>
                  </c:pt>
                  <c:pt idx="1">
                    <c:v>4.2975505897462754E-2</c:v>
                  </c:pt>
                  <c:pt idx="2">
                    <c:v>1.7299380666040365E-2</c:v>
                  </c:pt>
                  <c:pt idx="3">
                    <c:v>2.1270637037945055E-2</c:v>
                  </c:pt>
                  <c:pt idx="4">
                    <c:v>4.6487325461586045E-3</c:v>
                  </c:pt>
                  <c:pt idx="5">
                    <c:v>7.2367983252263797E-3</c:v>
                  </c:pt>
                  <c:pt idx="6">
                    <c:v>3.7481185756513685E-3</c:v>
                  </c:pt>
                  <c:pt idx="7">
                    <c:v>3.022268542478836E-3</c:v>
                  </c:pt>
                </c:numCache>
              </c:numRef>
            </c:plus>
            <c:minus>
              <c:numRef>
                <c:f>Charts!$B$10:$I$10</c:f>
                <c:numCache>
                  <c:formatCode>General</c:formatCode>
                  <c:ptCount val="8"/>
                  <c:pt idx="0">
                    <c:v>2.0001357096814401E-2</c:v>
                  </c:pt>
                  <c:pt idx="1">
                    <c:v>4.2975505897462754E-2</c:v>
                  </c:pt>
                  <c:pt idx="2">
                    <c:v>1.7299380666040365E-2</c:v>
                  </c:pt>
                  <c:pt idx="3">
                    <c:v>2.1270637037945055E-2</c:v>
                  </c:pt>
                  <c:pt idx="4">
                    <c:v>4.6487325461586045E-3</c:v>
                  </c:pt>
                  <c:pt idx="5">
                    <c:v>7.2367983252263797E-3</c:v>
                  </c:pt>
                  <c:pt idx="6">
                    <c:v>3.7481185756513685E-3</c:v>
                  </c:pt>
                  <c:pt idx="7">
                    <c:v>3.022268542478836E-3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Charts!$B$7:$I$7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Charts!$B$6:$I$6</c:f>
              <c:numCache>
                <c:formatCode>General</c:formatCode>
                <c:ptCount val="8"/>
                <c:pt idx="0">
                  <c:v>3.3575499999999998</c:v>
                </c:pt>
                <c:pt idx="1">
                  <c:v>1.8101375</c:v>
                </c:pt>
                <c:pt idx="2">
                  <c:v>0.73540000000000005</c:v>
                </c:pt>
                <c:pt idx="3">
                  <c:v>0.29260000000000003</c:v>
                </c:pt>
                <c:pt idx="4">
                  <c:v>0.123825</c:v>
                </c:pt>
                <c:pt idx="5">
                  <c:v>4.8437500000000008E-2</c:v>
                </c:pt>
                <c:pt idx="6">
                  <c:v>2.00375E-2</c:v>
                </c:pt>
                <c:pt idx="7">
                  <c:v>6.1625000000000022E-3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A-47BF-A9A8-E2AA46FF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979359"/>
        <c:axId val="127694719"/>
      </c:barChart>
      <c:catAx>
        <c:axId val="124797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4719"/>
        <c:crosses val="autoZero"/>
        <c:auto val="1"/>
        <c:lblAlgn val="ctr"/>
        <c:lblOffset val="100"/>
        <c:noMultiLvlLbl val="0"/>
      </c:catAx>
      <c:valAx>
        <c:axId val="1276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600 nm 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497662</xdr:colOff>
      <xdr:row>42</xdr:row>
      <xdr:rowOff>182613</xdr:rowOff>
    </xdr:from>
    <xdr:to>
      <xdr:col>17</xdr:col>
      <xdr:colOff>115060</xdr:colOff>
      <xdr:row>62</xdr:row>
      <xdr:rowOff>170287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5DC01-6904-E3C5-4271-CF705DA49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464244</xdr:colOff>
      <xdr:row>65</xdr:row>
      <xdr:rowOff>78441</xdr:rowOff>
    </xdr:from>
    <xdr:to>
      <xdr:col>17</xdr:col>
      <xdr:colOff>81642</xdr:colOff>
      <xdr:row>85</xdr:row>
      <xdr:rowOff>66115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DFE8A-AD59-42CB-B518-659119B76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196102</xdr:colOff>
      <xdr:row>14</xdr:row>
      <xdr:rowOff>179293</xdr:rowOff>
    </xdr:from>
    <xdr:to>
      <xdr:col>20</xdr:col>
      <xdr:colOff>22412</xdr:colOff>
      <xdr:row>35</xdr:row>
      <xdr:rowOff>189378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573BA-21DC-4F26-9FE3-28DC8B4C9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166687</xdr:colOff>
      <xdr:row>12</xdr:row>
      <xdr:rowOff>119062</xdr:rowOff>
    </xdr:from>
    <xdr:to>
      <xdr:col>36</xdr:col>
      <xdr:colOff>471487</xdr:colOff>
      <xdr:row>27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B9A234-1787-700B-C203-1E30591E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128587</xdr:rowOff>
    </xdr:from>
    <xdr:to>
      <xdr:col>8</xdr:col>
      <xdr:colOff>371475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18A8E-3C72-ED2A-479C-BA0E5E257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328612</xdr:colOff>
      <xdr:row>0</xdr:row>
      <xdr:rowOff>147637</xdr:rowOff>
    </xdr:from>
    <xdr:to>
      <xdr:col>18</xdr:col>
      <xdr:colOff>23812</xdr:colOff>
      <xdr:row>15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BD2EF-ED61-59A8-F338-785DC095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15</xdr:row>
      <xdr:rowOff>104775</xdr:rowOff>
    </xdr:from>
    <xdr:to>
      <xdr:col>18</xdr:col>
      <xdr:colOff>38100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EF0043-9908-4CA1-AA0D-76D4466F9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F219-28EA-4D27-81D0-EEF13633E48B}">
  <dimension ref="A3:AL54"/>
  <sheetViews>
    <sheetView tabSelected="1" topLeftCell="F4" zoomScaleNormal="100" workbookViewId="0">
      <selection activeCell="AA33" sqref="AA33"/>
    </sheetView>
  </sheetViews>
  <sheetFormatPr defaultRowHeight="15" x14ac:dyDescent="0.25"/>
  <sheetData>
    <row r="3" spans="1:38" x14ac:dyDescent="0.25">
      <c r="B3" s="3" t="s">
        <v>11</v>
      </c>
      <c r="C3" s="3"/>
      <c r="D3" s="3"/>
      <c r="E3" s="3"/>
      <c r="F3" s="3"/>
      <c r="G3" s="3"/>
      <c r="H3" s="3"/>
      <c r="I3" s="3"/>
      <c r="M3" s="3" t="s">
        <v>31</v>
      </c>
      <c r="N3" s="3"/>
      <c r="O3" s="3"/>
      <c r="P3" s="3"/>
      <c r="Q3" s="3"/>
      <c r="R3" s="3"/>
      <c r="S3" s="3"/>
      <c r="T3" s="3"/>
      <c r="V3" t="s">
        <v>32</v>
      </c>
    </row>
    <row r="4" spans="1:38" x14ac:dyDescent="0.25">
      <c r="K4" t="s">
        <v>1</v>
      </c>
    </row>
    <row r="5" spans="1:38" x14ac:dyDescent="0.25">
      <c r="B5" t="s">
        <v>0</v>
      </c>
      <c r="K5">
        <v>4.5499999999999999E-2</v>
      </c>
      <c r="M5" t="s">
        <v>0</v>
      </c>
      <c r="V5" t="s">
        <v>33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F5" s="3" t="s">
        <v>59</v>
      </c>
      <c r="AG5" s="3"/>
      <c r="AH5" s="3"/>
      <c r="AI5" s="3"/>
      <c r="AJ5" s="3"/>
      <c r="AK5" s="3"/>
      <c r="AL5" s="3"/>
    </row>
    <row r="6" spans="1:38" x14ac:dyDescent="0.25">
      <c r="B6">
        <v>3.5789</v>
      </c>
      <c r="C6">
        <v>1.7002999999999999</v>
      </c>
      <c r="D6">
        <v>0.87460000000000004</v>
      </c>
      <c r="E6">
        <v>0.4289</v>
      </c>
      <c r="F6">
        <v>0.24349999999999999</v>
      </c>
      <c r="G6">
        <v>0.1411</v>
      </c>
      <c r="H6">
        <v>7.6899999999999996E-2</v>
      </c>
      <c r="I6">
        <v>5.5899999999999998E-2</v>
      </c>
      <c r="M6">
        <f>(B6-0.0455)</f>
        <v>3.5333999999999999</v>
      </c>
      <c r="N6">
        <f t="shared" ref="N6:U13" si="0">(C6-0.0455)</f>
        <v>1.6547999999999998</v>
      </c>
      <c r="O6">
        <f t="shared" si="0"/>
        <v>0.82910000000000006</v>
      </c>
      <c r="P6">
        <f t="shared" si="0"/>
        <v>0.38340000000000002</v>
      </c>
      <c r="Q6">
        <f t="shared" si="0"/>
        <v>0.19800000000000001</v>
      </c>
      <c r="R6">
        <f t="shared" si="0"/>
        <v>9.5600000000000004E-2</v>
      </c>
      <c r="S6">
        <f t="shared" si="0"/>
        <v>3.1399999999999997E-2</v>
      </c>
      <c r="T6">
        <f t="shared" si="0"/>
        <v>1.04E-2</v>
      </c>
      <c r="W6">
        <f>(M6/N6)</f>
        <v>2.1352429296591735</v>
      </c>
      <c r="X6">
        <f t="shared" ref="X6:AD13" si="1">(N6/O6)</f>
        <v>1.9958991677722828</v>
      </c>
      <c r="Y6">
        <f t="shared" si="1"/>
        <v>2.1624934793948878</v>
      </c>
      <c r="Z6">
        <f t="shared" si="1"/>
        <v>1.9363636363636363</v>
      </c>
      <c r="AA6">
        <f t="shared" si="1"/>
        <v>2.0711297071129708</v>
      </c>
      <c r="AB6">
        <f t="shared" si="1"/>
        <v>3.0445859872611467</v>
      </c>
      <c r="AC6">
        <f t="shared" si="1"/>
        <v>3.0192307692307692</v>
      </c>
      <c r="AE6" t="s">
        <v>0</v>
      </c>
      <c r="AF6" s="1">
        <f>ABS((W14/2)-1)</f>
        <v>4.1657066306721724E-3</v>
      </c>
      <c r="AG6" s="1">
        <f t="shared" ref="AG6:AL6" si="2">ABS((X14/2)-1)</f>
        <v>0.18989040555359327</v>
      </c>
      <c r="AH6" s="1">
        <f t="shared" si="2"/>
        <v>4.3788848798309132E-2</v>
      </c>
      <c r="AI6" s="1">
        <f t="shared" si="2"/>
        <v>1.0942984845325965E-2</v>
      </c>
      <c r="AJ6" s="1">
        <f t="shared" si="2"/>
        <v>8.0144604186154655E-2</v>
      </c>
      <c r="AK6" s="1">
        <f t="shared" si="2"/>
        <v>0.42945967295981369</v>
      </c>
      <c r="AL6" s="1">
        <f t="shared" si="2"/>
        <v>0.42159204034316122</v>
      </c>
    </row>
    <row r="7" spans="1:38" x14ac:dyDescent="0.25">
      <c r="B7">
        <v>3.6229</v>
      </c>
      <c r="C7">
        <v>1.7926</v>
      </c>
      <c r="D7">
        <v>0.83299999999999996</v>
      </c>
      <c r="E7">
        <v>0.4143</v>
      </c>
      <c r="F7">
        <v>0.25119999999999998</v>
      </c>
      <c r="G7">
        <v>0.1265</v>
      </c>
      <c r="H7">
        <v>7.3599999999999999E-2</v>
      </c>
      <c r="I7">
        <v>5.67E-2</v>
      </c>
      <c r="M7">
        <f t="shared" ref="M7:M13" si="3">(B7-0.0455)</f>
        <v>3.5773999999999999</v>
      </c>
      <c r="N7">
        <f t="shared" si="0"/>
        <v>1.7470999999999999</v>
      </c>
      <c r="O7">
        <f t="shared" si="0"/>
        <v>0.78749999999999998</v>
      </c>
      <c r="P7">
        <f t="shared" si="0"/>
        <v>0.36880000000000002</v>
      </c>
      <c r="Q7">
        <f t="shared" si="0"/>
        <v>0.20569999999999999</v>
      </c>
      <c r="R7">
        <f t="shared" si="0"/>
        <v>8.1000000000000003E-2</v>
      </c>
      <c r="S7">
        <f t="shared" si="0"/>
        <v>2.81E-2</v>
      </c>
      <c r="T7">
        <f t="shared" si="0"/>
        <v>1.1200000000000002E-2</v>
      </c>
      <c r="W7">
        <f t="shared" ref="W7:W13" si="4">(M7/N7)</f>
        <v>2.0476217732242001</v>
      </c>
      <c r="X7">
        <f t="shared" si="1"/>
        <v>2.2185396825396824</v>
      </c>
      <c r="Y7">
        <f t="shared" si="1"/>
        <v>2.1353036876355747</v>
      </c>
      <c r="Z7">
        <f t="shared" si="1"/>
        <v>1.7929022848808946</v>
      </c>
      <c r="AA7">
        <f t="shared" si="1"/>
        <v>2.5395061728395061</v>
      </c>
      <c r="AB7">
        <f t="shared" si="1"/>
        <v>2.8825622775800714</v>
      </c>
      <c r="AC7">
        <f t="shared" si="1"/>
        <v>2.5089285714285712</v>
      </c>
      <c r="AE7" t="s">
        <v>58</v>
      </c>
      <c r="AF7" s="1">
        <f>ABS((W49/2)-1)</f>
        <v>1.2352522381809727E-2</v>
      </c>
      <c r="AG7" s="1">
        <f t="shared" ref="AG7:AL7" si="5">ABS((X49/2)-1)</f>
        <v>0.13418607545576711</v>
      </c>
      <c r="AH7" s="1">
        <f t="shared" si="5"/>
        <v>0.15468245613721554</v>
      </c>
      <c r="AI7" s="1">
        <f t="shared" si="5"/>
        <v>0.11902891375634317</v>
      </c>
      <c r="AJ7" s="1">
        <f t="shared" si="5"/>
        <v>0.12721222204195159</v>
      </c>
      <c r="AK7" s="1">
        <f t="shared" si="5"/>
        <v>0.27464397662261564</v>
      </c>
      <c r="AL7" s="1">
        <f t="shared" si="5"/>
        <v>0.40503679940748927</v>
      </c>
    </row>
    <row r="8" spans="1:38" x14ac:dyDescent="0.25">
      <c r="B8">
        <v>3.5990000000000002</v>
      </c>
      <c r="C8">
        <v>1.7105999999999999</v>
      </c>
      <c r="D8">
        <v>0.72109999999999996</v>
      </c>
      <c r="E8">
        <v>0.47889999999999999</v>
      </c>
      <c r="F8">
        <v>0.25080000000000002</v>
      </c>
      <c r="G8">
        <v>0.13980000000000001</v>
      </c>
      <c r="H8">
        <v>7.85E-2</v>
      </c>
      <c r="I8">
        <v>5.7799999999999997E-2</v>
      </c>
      <c r="M8">
        <f t="shared" si="3"/>
        <v>3.5535000000000001</v>
      </c>
      <c r="N8">
        <f t="shared" si="0"/>
        <v>1.6650999999999998</v>
      </c>
      <c r="O8">
        <f t="shared" si="0"/>
        <v>0.67559999999999998</v>
      </c>
      <c r="P8">
        <f t="shared" si="0"/>
        <v>0.43340000000000001</v>
      </c>
      <c r="Q8">
        <f t="shared" si="0"/>
        <v>0.20530000000000004</v>
      </c>
      <c r="R8">
        <f t="shared" si="0"/>
        <v>9.4300000000000009E-2</v>
      </c>
      <c r="S8">
        <f t="shared" si="0"/>
        <v>3.3000000000000002E-2</v>
      </c>
      <c r="T8">
        <f t="shared" si="0"/>
        <v>1.2299999999999998E-2</v>
      </c>
      <c r="W8">
        <f t="shared" si="4"/>
        <v>2.1341060596961148</v>
      </c>
      <c r="X8">
        <f t="shared" si="1"/>
        <v>2.4646240378922437</v>
      </c>
      <c r="Y8">
        <f t="shared" si="1"/>
        <v>1.5588371019843101</v>
      </c>
      <c r="Z8">
        <f t="shared" si="1"/>
        <v>2.1110569897710665</v>
      </c>
      <c r="AA8">
        <f t="shared" si="1"/>
        <v>2.1770943796394486</v>
      </c>
      <c r="AB8">
        <f t="shared" si="1"/>
        <v>2.8575757575757579</v>
      </c>
      <c r="AC8">
        <f t="shared" si="1"/>
        <v>2.6829268292682933</v>
      </c>
      <c r="AE8" t="s">
        <v>26</v>
      </c>
      <c r="AF8" s="1">
        <f>ABS((W30/2)-1)</f>
        <v>7.2059689703434682E-2</v>
      </c>
      <c r="AG8" s="1">
        <f t="shared" ref="AG8:AL8" si="6">ABS((X30/2)-1)</f>
        <v>0.23182049103077196</v>
      </c>
      <c r="AH8" s="1">
        <f t="shared" si="6"/>
        <v>0.26099694222690784</v>
      </c>
      <c r="AI8" s="1">
        <f t="shared" si="6"/>
        <v>0.18126406358336022</v>
      </c>
      <c r="AJ8" s="1">
        <f t="shared" si="6"/>
        <v>0.29851164874152114</v>
      </c>
      <c r="AK8" s="1">
        <f t="shared" si="6"/>
        <v>0.23884760147612871</v>
      </c>
      <c r="AL8" s="1">
        <f t="shared" si="6"/>
        <v>0.53244592920569689</v>
      </c>
    </row>
    <row r="9" spans="1:38" x14ac:dyDescent="0.25">
      <c r="B9">
        <v>3.6112000000000002</v>
      </c>
      <c r="C9">
        <v>1.7716000000000001</v>
      </c>
      <c r="D9">
        <v>0.85050000000000003</v>
      </c>
      <c r="E9">
        <v>0.40610000000000002</v>
      </c>
      <c r="F9">
        <v>0.2354</v>
      </c>
      <c r="G9">
        <v>0.13769999999999999</v>
      </c>
      <c r="H9">
        <v>7.8299999999999995E-2</v>
      </c>
      <c r="I9">
        <v>5.8099999999999999E-2</v>
      </c>
      <c r="M9">
        <f t="shared" si="3"/>
        <v>3.5657000000000001</v>
      </c>
      <c r="N9">
        <f t="shared" si="0"/>
        <v>1.7261</v>
      </c>
      <c r="O9">
        <f t="shared" si="0"/>
        <v>0.80500000000000005</v>
      </c>
      <c r="P9">
        <f t="shared" si="0"/>
        <v>0.36060000000000003</v>
      </c>
      <c r="Q9">
        <f t="shared" si="0"/>
        <v>0.18990000000000001</v>
      </c>
      <c r="R9">
        <f t="shared" si="0"/>
        <v>9.219999999999999E-2</v>
      </c>
      <c r="S9">
        <f t="shared" si="0"/>
        <v>3.2799999999999996E-2</v>
      </c>
      <c r="T9">
        <f t="shared" si="0"/>
        <v>1.26E-2</v>
      </c>
      <c r="W9">
        <f t="shared" si="4"/>
        <v>2.0657551706158395</v>
      </c>
      <c r="X9">
        <f t="shared" si="1"/>
        <v>2.1442236024844719</v>
      </c>
      <c r="Y9">
        <f t="shared" si="1"/>
        <v>2.2323904603438711</v>
      </c>
      <c r="Z9">
        <f t="shared" si="1"/>
        <v>1.8988941548183256</v>
      </c>
      <c r="AA9">
        <f t="shared" si="1"/>
        <v>2.0596529284164862</v>
      </c>
      <c r="AB9">
        <f t="shared" si="1"/>
        <v>2.8109756097560976</v>
      </c>
      <c r="AC9">
        <f t="shared" si="1"/>
        <v>2.6031746031746028</v>
      </c>
      <c r="AE9" t="s">
        <v>33</v>
      </c>
      <c r="AF9">
        <v>1</v>
      </c>
      <c r="AG9">
        <v>2</v>
      </c>
      <c r="AH9">
        <v>3</v>
      </c>
      <c r="AI9">
        <v>4</v>
      </c>
      <c r="AJ9">
        <v>5</v>
      </c>
      <c r="AK9">
        <v>6</v>
      </c>
      <c r="AL9">
        <v>7</v>
      </c>
    </row>
    <row r="10" spans="1:38" x14ac:dyDescent="0.25">
      <c r="B10">
        <v>3.6248999999999998</v>
      </c>
      <c r="C10">
        <v>1.982</v>
      </c>
      <c r="D10">
        <v>0.80520000000000003</v>
      </c>
      <c r="E10">
        <v>0.35630000000000001</v>
      </c>
      <c r="F10">
        <v>0.19109999999999999</v>
      </c>
      <c r="G10">
        <v>0.11890000000000001</v>
      </c>
      <c r="H10">
        <v>7.3499999999999996E-2</v>
      </c>
      <c r="I10">
        <v>5.2499999999999998E-2</v>
      </c>
      <c r="M10">
        <f t="shared" si="3"/>
        <v>3.5793999999999997</v>
      </c>
      <c r="N10">
        <f t="shared" si="0"/>
        <v>1.9364999999999999</v>
      </c>
      <c r="O10">
        <f t="shared" si="0"/>
        <v>0.75970000000000004</v>
      </c>
      <c r="P10">
        <f t="shared" si="0"/>
        <v>0.31080000000000002</v>
      </c>
      <c r="Q10">
        <f t="shared" si="0"/>
        <v>0.14560000000000001</v>
      </c>
      <c r="R10">
        <f t="shared" si="0"/>
        <v>7.3400000000000007E-2</v>
      </c>
      <c r="S10">
        <f t="shared" si="0"/>
        <v>2.7999999999999997E-2</v>
      </c>
      <c r="T10">
        <f t="shared" si="0"/>
        <v>6.9999999999999993E-3</v>
      </c>
      <c r="W10">
        <f t="shared" si="4"/>
        <v>1.8483862638781305</v>
      </c>
      <c r="X10">
        <f t="shared" si="1"/>
        <v>2.549032512834013</v>
      </c>
      <c r="Y10">
        <f t="shared" si="1"/>
        <v>2.4443371943371943</v>
      </c>
      <c r="Z10">
        <f t="shared" si="1"/>
        <v>2.1346153846153846</v>
      </c>
      <c r="AA10">
        <f t="shared" si="1"/>
        <v>1.9836512261580381</v>
      </c>
      <c r="AB10">
        <f t="shared" si="1"/>
        <v>2.6214285714285719</v>
      </c>
      <c r="AC10">
        <f t="shared" si="1"/>
        <v>4</v>
      </c>
    </row>
    <row r="11" spans="1:38" x14ac:dyDescent="0.25">
      <c r="B11">
        <v>3.6128999999999998</v>
      </c>
      <c r="C11">
        <v>1.9558</v>
      </c>
      <c r="D11">
        <v>0.72460000000000002</v>
      </c>
      <c r="E11">
        <v>0.36249999999999999</v>
      </c>
      <c r="F11">
        <v>0.20949999999999999</v>
      </c>
      <c r="G11">
        <v>0.1159</v>
      </c>
      <c r="H11">
        <v>6.9099999999999995E-2</v>
      </c>
      <c r="I11">
        <v>5.2900000000000003E-2</v>
      </c>
      <c r="M11">
        <f t="shared" si="3"/>
        <v>3.5673999999999997</v>
      </c>
      <c r="N11">
        <f t="shared" si="0"/>
        <v>1.9102999999999999</v>
      </c>
      <c r="O11">
        <f t="shared" si="0"/>
        <v>0.67910000000000004</v>
      </c>
      <c r="P11">
        <f t="shared" si="0"/>
        <v>0.317</v>
      </c>
      <c r="Q11">
        <f t="shared" si="0"/>
        <v>0.16399999999999998</v>
      </c>
      <c r="R11">
        <f t="shared" si="0"/>
        <v>7.0400000000000004E-2</v>
      </c>
      <c r="S11">
        <f t="shared" si="0"/>
        <v>2.3599999999999996E-2</v>
      </c>
      <c r="T11">
        <f t="shared" si="0"/>
        <v>7.4000000000000038E-3</v>
      </c>
      <c r="W11">
        <f t="shared" si="4"/>
        <v>1.8674553735015442</v>
      </c>
      <c r="X11">
        <f t="shared" si="1"/>
        <v>2.8129877779413928</v>
      </c>
      <c r="Y11">
        <f t="shared" si="1"/>
        <v>2.1422712933753942</v>
      </c>
      <c r="Z11">
        <f t="shared" si="1"/>
        <v>1.9329268292682928</v>
      </c>
      <c r="AA11">
        <f t="shared" si="1"/>
        <v>2.3295454545454541</v>
      </c>
      <c r="AB11">
        <f t="shared" si="1"/>
        <v>2.9830508474576276</v>
      </c>
      <c r="AC11">
        <f t="shared" si="1"/>
        <v>3.1891891891891868</v>
      </c>
    </row>
    <row r="12" spans="1:38" x14ac:dyDescent="0.25">
      <c r="B12">
        <v>3.5253000000000001</v>
      </c>
      <c r="C12">
        <v>1.8373999999999999</v>
      </c>
      <c r="D12">
        <v>0.71430000000000005</v>
      </c>
      <c r="E12">
        <v>0.41880000000000001</v>
      </c>
      <c r="F12">
        <v>0.2356</v>
      </c>
      <c r="G12">
        <v>0.1358</v>
      </c>
      <c r="H12">
        <v>7.6899999999999996E-2</v>
      </c>
      <c r="I12">
        <v>5.9799999999999999E-2</v>
      </c>
      <c r="M12">
        <f t="shared" si="3"/>
        <v>3.4798</v>
      </c>
      <c r="N12">
        <f t="shared" si="0"/>
        <v>1.7918999999999998</v>
      </c>
      <c r="O12">
        <f t="shared" si="0"/>
        <v>0.66880000000000006</v>
      </c>
      <c r="P12">
        <f t="shared" si="0"/>
        <v>0.37330000000000002</v>
      </c>
      <c r="Q12">
        <f t="shared" si="0"/>
        <v>0.19009999999999999</v>
      </c>
      <c r="R12">
        <f t="shared" si="0"/>
        <v>9.0300000000000005E-2</v>
      </c>
      <c r="S12">
        <f t="shared" si="0"/>
        <v>3.1399999999999997E-2</v>
      </c>
      <c r="T12">
        <f t="shared" si="0"/>
        <v>1.43E-2</v>
      </c>
      <c r="W12">
        <f t="shared" si="4"/>
        <v>1.9419610469334228</v>
      </c>
      <c r="X12">
        <f t="shared" si="1"/>
        <v>2.679276315789473</v>
      </c>
      <c r="Y12">
        <f t="shared" si="1"/>
        <v>1.7915885346905975</v>
      </c>
      <c r="Z12">
        <f t="shared" si="1"/>
        <v>1.9637033140452396</v>
      </c>
      <c r="AA12">
        <f t="shared" si="1"/>
        <v>2.1052048726467327</v>
      </c>
      <c r="AB12">
        <f t="shared" si="1"/>
        <v>2.8757961783439496</v>
      </c>
      <c r="AC12">
        <f t="shared" si="1"/>
        <v>2.1958041958041954</v>
      </c>
    </row>
    <row r="13" spans="1:38" x14ac:dyDescent="0.25">
      <c r="B13">
        <v>3.4969999999999999</v>
      </c>
      <c r="C13">
        <v>1.7490000000000001</v>
      </c>
      <c r="D13">
        <v>0.82920000000000005</v>
      </c>
      <c r="E13">
        <v>0.39639999999999997</v>
      </c>
      <c r="F13">
        <v>0.21629999999999999</v>
      </c>
      <c r="G13">
        <v>0.13020000000000001</v>
      </c>
      <c r="H13">
        <v>7.5800000000000006E-2</v>
      </c>
      <c r="I13">
        <v>5.74E-2</v>
      </c>
      <c r="M13">
        <f t="shared" si="3"/>
        <v>3.4514999999999998</v>
      </c>
      <c r="N13">
        <f t="shared" si="0"/>
        <v>1.7035</v>
      </c>
      <c r="O13">
        <f t="shared" si="0"/>
        <v>0.78370000000000006</v>
      </c>
      <c r="P13">
        <f t="shared" si="0"/>
        <v>0.35089999999999999</v>
      </c>
      <c r="Q13">
        <f t="shared" si="0"/>
        <v>0.17080000000000001</v>
      </c>
      <c r="R13">
        <f t="shared" si="0"/>
        <v>8.4700000000000011E-2</v>
      </c>
      <c r="S13">
        <f t="shared" si="0"/>
        <v>3.0300000000000007E-2</v>
      </c>
      <c r="T13">
        <f t="shared" si="0"/>
        <v>1.1900000000000001E-2</v>
      </c>
      <c r="W13">
        <f t="shared" si="4"/>
        <v>2.0261226885823302</v>
      </c>
      <c r="X13">
        <f t="shared" si="1"/>
        <v>2.1736633916039301</v>
      </c>
      <c r="Y13">
        <f t="shared" si="1"/>
        <v>2.2333998290111143</v>
      </c>
      <c r="Z13">
        <f t="shared" si="1"/>
        <v>2.0544496487119437</v>
      </c>
      <c r="AA13">
        <f t="shared" si="1"/>
        <v>2.0165289256198347</v>
      </c>
      <c r="AB13">
        <f t="shared" si="1"/>
        <v>2.7953795379537949</v>
      </c>
      <c r="AC13">
        <f t="shared" si="1"/>
        <v>2.5462184873949583</v>
      </c>
    </row>
    <row r="14" spans="1:38" x14ac:dyDescent="0.25">
      <c r="A14" t="s">
        <v>3</v>
      </c>
      <c r="B14">
        <f>AVERAGE(B6:B13)</f>
        <v>3.5840125</v>
      </c>
      <c r="C14">
        <f t="shared" ref="C14:I14" si="7">AVERAGE(C6:C13)</f>
        <v>1.8124125000000002</v>
      </c>
      <c r="D14">
        <f t="shared" si="7"/>
        <v>0.7940625</v>
      </c>
      <c r="E14">
        <f t="shared" si="7"/>
        <v>0.40777499999999994</v>
      </c>
      <c r="F14">
        <f t="shared" si="7"/>
        <v>0.22917500000000002</v>
      </c>
      <c r="G14">
        <f t="shared" si="7"/>
        <v>0.13073750000000001</v>
      </c>
      <c r="H14">
        <f t="shared" si="7"/>
        <v>7.5324999999999989E-2</v>
      </c>
      <c r="I14">
        <f t="shared" si="7"/>
        <v>5.63875E-2</v>
      </c>
      <c r="L14" t="s">
        <v>34</v>
      </c>
      <c r="M14">
        <f>AVERAGE(M6:M13)</f>
        <v>3.5385124999999995</v>
      </c>
      <c r="N14">
        <f t="shared" ref="N14" si="8">AVERAGE(N6:N13)</f>
        <v>1.7669124999999999</v>
      </c>
      <c r="O14">
        <f t="shared" ref="O14" si="9">AVERAGE(O6:O13)</f>
        <v>0.74856250000000002</v>
      </c>
      <c r="P14">
        <f t="shared" ref="P14" si="10">AVERAGE(P6:P13)</f>
        <v>0.36227500000000001</v>
      </c>
      <c r="Q14">
        <f t="shared" ref="Q14" si="11">AVERAGE(Q6:Q13)</f>
        <v>0.18367499999999998</v>
      </c>
      <c r="R14">
        <f t="shared" ref="R14" si="12">AVERAGE(R6:R13)</f>
        <v>8.5237500000000008E-2</v>
      </c>
      <c r="S14">
        <f t="shared" ref="S14" si="13">AVERAGE(S6:S13)</f>
        <v>2.9824999999999997E-2</v>
      </c>
      <c r="T14">
        <f t="shared" ref="T14" si="14">AVERAGE(T6:T13)</f>
        <v>1.0887500000000001E-2</v>
      </c>
      <c r="V14" t="s">
        <v>57</v>
      </c>
      <c r="W14">
        <f>AVERAGE(W6:W13)</f>
        <v>2.0083314132613443</v>
      </c>
      <c r="X14">
        <f t="shared" ref="X14" si="15">AVERAGE(X6:X13)</f>
        <v>2.3797808111071865</v>
      </c>
      <c r="Y14">
        <f t="shared" ref="Y14" si="16">AVERAGE(Y6:Y13)</f>
        <v>2.0875776975966183</v>
      </c>
      <c r="Z14">
        <f t="shared" ref="Z14" si="17">AVERAGE(Z6:Z13)</f>
        <v>1.9781140303093481</v>
      </c>
      <c r="AA14">
        <f t="shared" ref="AA14" si="18">AVERAGE(AA6:AA13)</f>
        <v>2.1602892083723093</v>
      </c>
      <c r="AB14">
        <f t="shared" ref="AB14" si="19">AVERAGE(AB6:AB13)</f>
        <v>2.8589193459196274</v>
      </c>
      <c r="AC14">
        <f t="shared" ref="AC14" si="20">AVERAGE(AC6:AC13)</f>
        <v>2.8431840806863224</v>
      </c>
    </row>
    <row r="15" spans="1:38" x14ac:dyDescent="0.25">
      <c r="A15" t="s">
        <v>4</v>
      </c>
      <c r="B15">
        <f>_xlfn.STDEV.S(B6:B13)</f>
        <v>4.7849121129412003E-2</v>
      </c>
      <c r="C15">
        <f t="shared" ref="C15:I15" si="21">_xlfn.STDEV.S(C6:C13)</f>
        <v>0.10620640870493644</v>
      </c>
      <c r="D15">
        <f t="shared" si="21"/>
        <v>6.442816459326732E-2</v>
      </c>
      <c r="E15">
        <f t="shared" si="21"/>
        <v>3.8731410287480408E-2</v>
      </c>
      <c r="F15">
        <f t="shared" si="21"/>
        <v>2.1515957533222375E-2</v>
      </c>
      <c r="G15">
        <f t="shared" si="21"/>
        <v>9.577792394015289E-3</v>
      </c>
      <c r="H15">
        <f t="shared" si="21"/>
        <v>3.1435875774571422E-3</v>
      </c>
      <c r="I15">
        <f t="shared" si="21"/>
        <v>2.5413368248114717E-3</v>
      </c>
      <c r="L15" t="s">
        <v>4</v>
      </c>
      <c r="M15">
        <f>_xlfn.STDEV.S(M6:M13)</f>
        <v>4.7849121129412003E-2</v>
      </c>
      <c r="N15">
        <f t="shared" ref="N15:T15" si="22">_xlfn.STDEV.S(N6:N13)</f>
        <v>0.10620640870493646</v>
      </c>
      <c r="O15">
        <f t="shared" si="22"/>
        <v>6.442816459326732E-2</v>
      </c>
      <c r="P15">
        <f t="shared" si="22"/>
        <v>3.8731410287480401E-2</v>
      </c>
      <c r="Q15">
        <f t="shared" si="22"/>
        <v>2.151595753322267E-2</v>
      </c>
      <c r="R15">
        <f t="shared" si="22"/>
        <v>9.5777923940151867E-3</v>
      </c>
      <c r="S15">
        <f t="shared" si="22"/>
        <v>3.1435875774571422E-3</v>
      </c>
      <c r="T15">
        <f t="shared" si="22"/>
        <v>2.5413368248114717E-3</v>
      </c>
      <c r="V15" t="s">
        <v>4</v>
      </c>
      <c r="W15">
        <f>_xlfn.STDEV.S(W6:W13)</f>
        <v>0.11143036221821596</v>
      </c>
      <c r="X15">
        <f t="shared" ref="X15:AD15" si="23">_xlfn.STDEV.S(X6:X13)</f>
        <v>0.28897497466917221</v>
      </c>
      <c r="Y15">
        <f t="shared" si="23"/>
        <v>0.27968602413943155</v>
      </c>
      <c r="Z15">
        <f t="shared" si="23"/>
        <v>0.11499407289087879</v>
      </c>
      <c r="AA15">
        <f t="shared" si="23"/>
        <v>0.18735564118921255</v>
      </c>
      <c r="AB15">
        <f t="shared" si="23"/>
        <v>0.12731520462612816</v>
      </c>
      <c r="AC15">
        <f t="shared" si="23"/>
        <v>0.55949441503412312</v>
      </c>
    </row>
    <row r="16" spans="1:38" x14ac:dyDescent="0.25">
      <c r="A16" t="s">
        <v>2</v>
      </c>
      <c r="B16">
        <v>1</v>
      </c>
      <c r="C16">
        <f>1/2</f>
        <v>0.5</v>
      </c>
      <c r="D16">
        <f>(C16/2)</f>
        <v>0.25</v>
      </c>
      <c r="E16">
        <f t="shared" ref="E16:I16" si="24">(D16/2)</f>
        <v>0.125</v>
      </c>
      <c r="F16">
        <f t="shared" si="24"/>
        <v>6.25E-2</v>
      </c>
      <c r="G16">
        <f t="shared" si="24"/>
        <v>3.125E-2</v>
      </c>
      <c r="H16">
        <f t="shared" si="24"/>
        <v>1.5625E-2</v>
      </c>
      <c r="I16">
        <f t="shared" si="24"/>
        <v>7.8125E-3</v>
      </c>
      <c r="L16" t="s">
        <v>2</v>
      </c>
      <c r="M16">
        <v>1</v>
      </c>
      <c r="N16">
        <f>1/2</f>
        <v>0.5</v>
      </c>
      <c r="O16">
        <f>(N16/2)</f>
        <v>0.25</v>
      </c>
      <c r="P16">
        <f t="shared" ref="P16" si="25">(O16/2)</f>
        <v>0.125</v>
      </c>
      <c r="Q16">
        <f t="shared" ref="Q16" si="26">(P16/2)</f>
        <v>6.25E-2</v>
      </c>
      <c r="R16">
        <f t="shared" ref="R16" si="27">(Q16/2)</f>
        <v>3.125E-2</v>
      </c>
      <c r="S16">
        <f t="shared" ref="S16" si="28">(R16/2)</f>
        <v>1.5625E-2</v>
      </c>
      <c r="T16">
        <f t="shared" ref="T16" si="29">(S16/2)</f>
        <v>7.8125E-3</v>
      </c>
      <c r="V16" t="s">
        <v>2</v>
      </c>
      <c r="W16">
        <v>1</v>
      </c>
      <c r="X16">
        <f>1/2</f>
        <v>0.5</v>
      </c>
      <c r="Y16">
        <f>(X16/2)</f>
        <v>0.25</v>
      </c>
      <c r="Z16">
        <f t="shared" ref="Z16" si="30">(Y16/2)</f>
        <v>0.125</v>
      </c>
      <c r="AA16">
        <f t="shared" ref="AA16" si="31">(Z16/2)</f>
        <v>6.25E-2</v>
      </c>
      <c r="AB16">
        <f t="shared" ref="AB16" si="32">(AA16/2)</f>
        <v>3.125E-2</v>
      </c>
      <c r="AC16">
        <f t="shared" ref="AC16" si="33">(AB16/2)</f>
        <v>1.5625E-2</v>
      </c>
    </row>
    <row r="17" spans="1:30" x14ac:dyDescent="0.25">
      <c r="A17" t="s">
        <v>5</v>
      </c>
      <c r="B17">
        <f>($K$20/B14)</f>
        <v>0</v>
      </c>
      <c r="C17">
        <f>($K$20/C14)</f>
        <v>0</v>
      </c>
      <c r="D17">
        <f t="shared" ref="D17:I17" si="34">($K$20/D14)</f>
        <v>0</v>
      </c>
      <c r="E17">
        <f t="shared" si="34"/>
        <v>0</v>
      </c>
      <c r="F17">
        <f t="shared" si="34"/>
        <v>0</v>
      </c>
      <c r="G17">
        <f t="shared" si="34"/>
        <v>0</v>
      </c>
      <c r="H17">
        <f t="shared" si="34"/>
        <v>0</v>
      </c>
      <c r="I17">
        <f t="shared" si="34"/>
        <v>0</v>
      </c>
      <c r="L17" t="s">
        <v>5</v>
      </c>
      <c r="M17">
        <f>($M$14/M14)</f>
        <v>1</v>
      </c>
      <c r="N17">
        <f t="shared" ref="N17:T17" si="35">($M$14/N14)</f>
        <v>2.0026529327287004</v>
      </c>
      <c r="O17">
        <f t="shared" si="35"/>
        <v>4.7270768973866568</v>
      </c>
      <c r="P17">
        <f t="shared" si="35"/>
        <v>9.7674763646401193</v>
      </c>
      <c r="Q17">
        <f t="shared" si="35"/>
        <v>19.26507417993739</v>
      </c>
      <c r="R17">
        <f t="shared" si="35"/>
        <v>41.513565038861991</v>
      </c>
      <c r="S17">
        <f t="shared" si="35"/>
        <v>118.64249790444258</v>
      </c>
      <c r="T17">
        <f t="shared" si="35"/>
        <v>325.00688863375422</v>
      </c>
      <c r="V17" t="s">
        <v>7</v>
      </c>
      <c r="W17" s="1">
        <f>(W15/W14)</f>
        <v>5.5484050830666126E-2</v>
      </c>
      <c r="X17" s="1">
        <f>(X15/X14)</f>
        <v>0.12142923975201203</v>
      </c>
      <c r="Y17" s="1">
        <f>(Y15/Y14)</f>
        <v>0.13397634227527333</v>
      </c>
      <c r="Z17" s="1">
        <f>(Z15/Z14)</f>
        <v>5.8133187030120506E-2</v>
      </c>
      <c r="AA17" s="1">
        <f>(AA15/AA14)</f>
        <v>8.6727110640143157E-2</v>
      </c>
      <c r="AB17" s="1">
        <f>(AB15/AB14)</f>
        <v>4.4532632516491907E-2</v>
      </c>
      <c r="AC17" s="1">
        <f>(AC15/AC14)</f>
        <v>0.19678444981271334</v>
      </c>
    </row>
    <row r="18" spans="1:30" x14ac:dyDescent="0.25">
      <c r="A18" t="s">
        <v>6</v>
      </c>
      <c r="C18">
        <f>(B14/C14)</f>
        <v>1.9774816715289703</v>
      </c>
      <c r="D18">
        <f t="shared" ref="D18:I18" si="36">(C14/D14)</f>
        <v>2.2824557260920901</v>
      </c>
      <c r="E18">
        <f t="shared" si="36"/>
        <v>1.9473054993562628</v>
      </c>
      <c r="F18">
        <f t="shared" si="36"/>
        <v>1.7793171157412453</v>
      </c>
      <c r="G18">
        <f t="shared" si="36"/>
        <v>1.752940051630175</v>
      </c>
      <c r="H18">
        <f t="shared" si="36"/>
        <v>1.7356455360106209</v>
      </c>
      <c r="I18">
        <f t="shared" si="36"/>
        <v>1.3358457104854797</v>
      </c>
      <c r="L18" t="s">
        <v>6</v>
      </c>
      <c r="N18">
        <f>(M14/N14)</f>
        <v>2.0026529327287004</v>
      </c>
      <c r="O18">
        <f t="shared" ref="O18" si="37">(N14/O14)</f>
        <v>2.3604074476079151</v>
      </c>
      <c r="P18">
        <f t="shared" ref="P18" si="38">(O14/P14)</f>
        <v>2.0662825201849424</v>
      </c>
      <c r="Q18">
        <f t="shared" ref="Q18" si="39">(P14/Q14)</f>
        <v>1.9723696746971555</v>
      </c>
      <c r="R18">
        <f t="shared" ref="R18" si="40">(Q14/R14)</f>
        <v>2.1548614166300037</v>
      </c>
      <c r="S18">
        <f t="shared" ref="S18" si="41">(R14/S14)</f>
        <v>2.8579212070410733</v>
      </c>
      <c r="T18">
        <f t="shared" ref="T18" si="42">(S14/T14)</f>
        <v>2.7393800229621119</v>
      </c>
      <c r="V18" t="s">
        <v>37</v>
      </c>
      <c r="W18">
        <f>_xlfn.CONFIDENCE.NORM(0.05,W15, COUNT(W6:W13))</f>
        <v>7.721588257344765E-2</v>
      </c>
      <c r="X18">
        <f t="shared" ref="X18:AC18" si="43">_xlfn.CONFIDENCE.NORM(0.05,X15, COUNT(X6:X13))</f>
        <v>0.20024576126767848</v>
      </c>
      <c r="Y18">
        <f t="shared" si="43"/>
        <v>0.19380896523599719</v>
      </c>
      <c r="Z18">
        <f t="shared" si="43"/>
        <v>7.9685362698507248E-2</v>
      </c>
      <c r="AA18">
        <f t="shared" si="43"/>
        <v>0.12982844981880781</v>
      </c>
      <c r="AB18">
        <f t="shared" si="43"/>
        <v>8.8223314494606381E-2</v>
      </c>
      <c r="AC18">
        <f t="shared" si="43"/>
        <v>0.38770272474903844</v>
      </c>
    </row>
    <row r="19" spans="1:30" x14ac:dyDescent="0.25">
      <c r="A19" t="s">
        <v>7</v>
      </c>
      <c r="B19" s="1">
        <f>(B15/B14)</f>
        <v>1.3350712680107004E-2</v>
      </c>
      <c r="C19" s="1">
        <f t="shared" ref="C19:I19" si="44">(C15/C14)</f>
        <v>5.8599468225327529E-2</v>
      </c>
      <c r="D19" s="1">
        <f t="shared" si="44"/>
        <v>8.113739736263495E-2</v>
      </c>
      <c r="E19" s="1">
        <f t="shared" si="44"/>
        <v>9.4982307123978704E-2</v>
      </c>
      <c r="F19" s="1">
        <f t="shared" si="44"/>
        <v>9.3884400712217181E-2</v>
      </c>
      <c r="G19" s="1">
        <f t="shared" si="44"/>
        <v>7.3259718091712694E-2</v>
      </c>
      <c r="H19" s="1">
        <f t="shared" si="44"/>
        <v>4.173365519358968E-2</v>
      </c>
      <c r="I19" s="1">
        <f t="shared" si="44"/>
        <v>4.5069152291048048E-2</v>
      </c>
      <c r="L19" t="s">
        <v>7</v>
      </c>
      <c r="M19" s="1">
        <f>(M15/M14)</f>
        <v>1.3522382958774911E-2</v>
      </c>
      <c r="N19" s="1">
        <f t="shared" ref="N19:T19" si="45">(N15/N14)</f>
        <v>6.0108470965560809E-2</v>
      </c>
      <c r="O19" s="1">
        <f t="shared" si="45"/>
        <v>8.6069185396366127E-2</v>
      </c>
      <c r="P19" s="1">
        <f t="shared" si="45"/>
        <v>0.10691162870051867</v>
      </c>
      <c r="Q19" s="1">
        <f t="shared" si="45"/>
        <v>0.11714145927982944</v>
      </c>
      <c r="R19" s="1">
        <f t="shared" si="45"/>
        <v>0.11236594684282371</v>
      </c>
      <c r="S19" s="1">
        <f t="shared" si="45"/>
        <v>0.10540109228691173</v>
      </c>
      <c r="T19" s="1">
        <f t="shared" si="45"/>
        <v>0.23341784843274135</v>
      </c>
      <c r="AD19" s="1"/>
    </row>
    <row r="20" spans="1:3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30" x14ac:dyDescent="0.25">
      <c r="B21" t="s">
        <v>26</v>
      </c>
      <c r="M21" t="s">
        <v>26</v>
      </c>
    </row>
    <row r="22" spans="1:30" x14ac:dyDescent="0.25">
      <c r="B22">
        <v>3.4175</v>
      </c>
      <c r="C22">
        <v>1.8766</v>
      </c>
      <c r="D22">
        <v>0.75939999999999996</v>
      </c>
      <c r="E22">
        <v>0.3301</v>
      </c>
      <c r="F22">
        <v>0.16869999999999999</v>
      </c>
      <c r="G22">
        <v>9.1600000000000001E-2</v>
      </c>
      <c r="H22">
        <v>6.2799999999999995E-2</v>
      </c>
      <c r="I22">
        <v>5.0599999999999999E-2</v>
      </c>
      <c r="M22">
        <f>(B22-0.0455)</f>
        <v>3.3719999999999999</v>
      </c>
      <c r="N22">
        <f t="shared" ref="N22:T22" si="46">(C22-0.0455)</f>
        <v>1.8310999999999999</v>
      </c>
      <c r="O22">
        <f t="shared" si="46"/>
        <v>0.71389999999999998</v>
      </c>
      <c r="P22">
        <f t="shared" si="46"/>
        <v>0.28460000000000002</v>
      </c>
      <c r="Q22">
        <f t="shared" si="46"/>
        <v>0.12319999999999999</v>
      </c>
      <c r="R22">
        <f t="shared" si="46"/>
        <v>4.6100000000000002E-2</v>
      </c>
      <c r="S22">
        <f t="shared" si="46"/>
        <v>1.7299999999999996E-2</v>
      </c>
      <c r="T22">
        <f t="shared" si="46"/>
        <v>5.1000000000000004E-3</v>
      </c>
      <c r="W22">
        <f>(M22/N22)</f>
        <v>1.8415160286166785</v>
      </c>
      <c r="X22">
        <f t="shared" ref="X22:X29" si="47">(N22/O22)</f>
        <v>2.5649250595321473</v>
      </c>
      <c r="Y22">
        <f t="shared" ref="Y22:Y29" si="48">(O22/P22)</f>
        <v>2.5084328882642302</v>
      </c>
      <c r="Z22">
        <f t="shared" ref="Z22:Z29" si="49">(P22/Q22)</f>
        <v>2.3100649350649354</v>
      </c>
      <c r="AA22">
        <f t="shared" ref="AA22:AA29" si="50">(Q22/R22)</f>
        <v>2.6724511930585679</v>
      </c>
      <c r="AB22">
        <f t="shared" ref="AB22:AB29" si="51">(R22/S22)</f>
        <v>2.6647398843930645</v>
      </c>
      <c r="AC22">
        <f t="shared" ref="AC22:AC29" si="52">(S22/T22)</f>
        <v>3.3921568627450971</v>
      </c>
    </row>
    <row r="23" spans="1:30" x14ac:dyDescent="0.25">
      <c r="B23">
        <v>3.4041000000000001</v>
      </c>
      <c r="C23">
        <v>1.8246</v>
      </c>
      <c r="D23">
        <v>0.79179999999999995</v>
      </c>
      <c r="E23">
        <v>0.33600000000000002</v>
      </c>
      <c r="F23">
        <v>0.16869999999999999</v>
      </c>
      <c r="G23">
        <v>9.4500000000000001E-2</v>
      </c>
      <c r="H23">
        <v>6.3700000000000007E-2</v>
      </c>
      <c r="I23">
        <v>5.2200000000000003E-2</v>
      </c>
      <c r="M23">
        <f t="shared" ref="M23:M29" si="53">(B23-0.0455)</f>
        <v>3.3586</v>
      </c>
      <c r="N23">
        <f t="shared" ref="N23:N29" si="54">(C23-0.0455)</f>
        <v>1.7790999999999999</v>
      </c>
      <c r="O23">
        <f t="shared" ref="O23:O29" si="55">(D23-0.0455)</f>
        <v>0.74629999999999996</v>
      </c>
      <c r="P23">
        <f t="shared" ref="P23:P29" si="56">(E23-0.0455)</f>
        <v>0.29050000000000004</v>
      </c>
      <c r="Q23">
        <f t="shared" ref="Q23:Q29" si="57">(F23-0.0455)</f>
        <v>0.12319999999999999</v>
      </c>
      <c r="R23">
        <f t="shared" ref="R23:R29" si="58">(G23-0.0455)</f>
        <v>4.9000000000000002E-2</v>
      </c>
      <c r="S23">
        <f t="shared" ref="S23:S29" si="59">(H23-0.0455)</f>
        <v>1.8200000000000008E-2</v>
      </c>
      <c r="T23">
        <f t="shared" ref="T23:T29" si="60">(I23-0.0455)</f>
        <v>6.7000000000000046E-3</v>
      </c>
      <c r="W23">
        <f t="shared" ref="W23:W29" si="61">(M23/N23)</f>
        <v>1.8878084424709123</v>
      </c>
      <c r="X23">
        <f t="shared" si="47"/>
        <v>2.3838938764571886</v>
      </c>
      <c r="Y23">
        <f t="shared" si="48"/>
        <v>2.569018932874354</v>
      </c>
      <c r="Z23">
        <f t="shared" si="49"/>
        <v>2.3579545454545459</v>
      </c>
      <c r="AA23">
        <f t="shared" si="50"/>
        <v>2.5142857142857138</v>
      </c>
      <c r="AB23">
        <f t="shared" si="51"/>
        <v>2.6923076923076912</v>
      </c>
      <c r="AC23">
        <f t="shared" si="52"/>
        <v>2.7164179104477606</v>
      </c>
    </row>
    <row r="24" spans="1:30" x14ac:dyDescent="0.25">
      <c r="B24">
        <v>3.3961999999999999</v>
      </c>
      <c r="C24">
        <v>1.8939999999999999</v>
      </c>
      <c r="D24">
        <v>0.77010000000000001</v>
      </c>
      <c r="E24">
        <v>0.33829999999999999</v>
      </c>
      <c r="F24">
        <v>0.16830000000000001</v>
      </c>
      <c r="G24">
        <v>9.0499999999999997E-2</v>
      </c>
      <c r="H24">
        <v>6.0900000000000003E-2</v>
      </c>
      <c r="I24">
        <v>4.9000000000000002E-2</v>
      </c>
      <c r="M24">
        <f t="shared" si="53"/>
        <v>3.3506999999999998</v>
      </c>
      <c r="N24">
        <f t="shared" si="54"/>
        <v>1.8484999999999998</v>
      </c>
      <c r="O24">
        <f t="shared" si="55"/>
        <v>0.72460000000000002</v>
      </c>
      <c r="P24">
        <f t="shared" si="56"/>
        <v>0.2928</v>
      </c>
      <c r="Q24">
        <f t="shared" si="57"/>
        <v>0.12280000000000001</v>
      </c>
      <c r="R24">
        <f t="shared" si="58"/>
        <v>4.4999999999999998E-2</v>
      </c>
      <c r="S24">
        <f t="shared" si="59"/>
        <v>1.5400000000000004E-2</v>
      </c>
      <c r="T24">
        <f t="shared" si="60"/>
        <v>3.5000000000000031E-3</v>
      </c>
      <c r="W24">
        <f t="shared" si="61"/>
        <v>1.8126589126318637</v>
      </c>
      <c r="X24">
        <f t="shared" si="47"/>
        <v>2.5510626552580731</v>
      </c>
      <c r="Y24">
        <f t="shared" si="48"/>
        <v>2.4747267759562841</v>
      </c>
      <c r="Z24">
        <f t="shared" si="49"/>
        <v>2.3843648208469053</v>
      </c>
      <c r="AA24">
        <f t="shared" si="50"/>
        <v>2.7288888888888891</v>
      </c>
      <c r="AB24">
        <f t="shared" si="51"/>
        <v>2.9220779220779214</v>
      </c>
      <c r="AC24">
        <f t="shared" si="52"/>
        <v>4.3999999999999968</v>
      </c>
    </row>
    <row r="25" spans="1:30" x14ac:dyDescent="0.25">
      <c r="B25">
        <v>3.3879999999999999</v>
      </c>
      <c r="C25">
        <v>1.9216</v>
      </c>
      <c r="D25">
        <v>0.76719999999999999</v>
      </c>
      <c r="E25">
        <v>0.31590000000000001</v>
      </c>
      <c r="F25">
        <v>0.16320000000000001</v>
      </c>
      <c r="G25">
        <v>8.2400000000000001E-2</v>
      </c>
      <c r="H25">
        <v>7.17E-2</v>
      </c>
      <c r="I25">
        <v>4.7199999999999999E-2</v>
      </c>
      <c r="M25">
        <f t="shared" si="53"/>
        <v>3.3424999999999998</v>
      </c>
      <c r="N25">
        <f t="shared" si="54"/>
        <v>1.8760999999999999</v>
      </c>
      <c r="O25">
        <f t="shared" si="55"/>
        <v>0.72170000000000001</v>
      </c>
      <c r="P25">
        <f t="shared" si="56"/>
        <v>0.27040000000000003</v>
      </c>
      <c r="Q25">
        <f t="shared" si="57"/>
        <v>0.11770000000000001</v>
      </c>
      <c r="R25">
        <f t="shared" si="58"/>
        <v>3.6900000000000002E-2</v>
      </c>
      <c r="S25">
        <f t="shared" si="59"/>
        <v>2.6200000000000001E-2</v>
      </c>
      <c r="T25">
        <f t="shared" si="60"/>
        <v>1.7000000000000001E-3</v>
      </c>
      <c r="W25">
        <f t="shared" si="61"/>
        <v>1.7816214487500666</v>
      </c>
      <c r="X25">
        <f t="shared" si="47"/>
        <v>2.5995566024663987</v>
      </c>
      <c r="Y25">
        <f t="shared" si="48"/>
        <v>2.6690088757396446</v>
      </c>
      <c r="Z25">
        <f t="shared" si="49"/>
        <v>2.2973661852166525</v>
      </c>
      <c r="AA25">
        <f t="shared" si="50"/>
        <v>3.1897018970189706</v>
      </c>
      <c r="AB25">
        <f t="shared" si="51"/>
        <v>1.4083969465648856</v>
      </c>
      <c r="AC25" t="s">
        <v>52</v>
      </c>
    </row>
    <row r="26" spans="1:30" x14ac:dyDescent="0.25">
      <c r="B26">
        <v>3.4397000000000002</v>
      </c>
      <c r="C26">
        <v>1.8184</v>
      </c>
      <c r="D26">
        <v>0.80689999999999995</v>
      </c>
      <c r="E26">
        <v>0.36209999999999998</v>
      </c>
      <c r="F26">
        <v>0.1694</v>
      </c>
      <c r="G26">
        <v>9.3600000000000003E-2</v>
      </c>
      <c r="H26">
        <v>6.4100000000000004E-2</v>
      </c>
      <c r="I26">
        <v>5.16E-2</v>
      </c>
      <c r="M26">
        <f t="shared" si="53"/>
        <v>3.3942000000000001</v>
      </c>
      <c r="N26">
        <f t="shared" si="54"/>
        <v>1.7728999999999999</v>
      </c>
      <c r="O26">
        <f t="shared" si="55"/>
        <v>0.76139999999999997</v>
      </c>
      <c r="P26">
        <f t="shared" si="56"/>
        <v>0.31659999999999999</v>
      </c>
      <c r="Q26">
        <f t="shared" si="57"/>
        <v>0.1239</v>
      </c>
      <c r="R26">
        <f t="shared" si="58"/>
        <v>4.8100000000000004E-2</v>
      </c>
      <c r="S26">
        <f t="shared" si="59"/>
        <v>1.8600000000000005E-2</v>
      </c>
      <c r="T26">
        <f t="shared" si="60"/>
        <v>6.1000000000000013E-3</v>
      </c>
      <c r="W26">
        <f t="shared" si="61"/>
        <v>1.9144903829883244</v>
      </c>
      <c r="X26">
        <f t="shared" si="47"/>
        <v>2.3284738639348568</v>
      </c>
      <c r="Y26">
        <f t="shared" si="48"/>
        <v>2.4049273531269741</v>
      </c>
      <c r="Z26">
        <f t="shared" si="49"/>
        <v>2.5552865213882163</v>
      </c>
      <c r="AA26">
        <f t="shared" si="50"/>
        <v>2.5758835758835756</v>
      </c>
      <c r="AB26">
        <f t="shared" si="51"/>
        <v>2.5860215053763436</v>
      </c>
      <c r="AC26">
        <f t="shared" si="52"/>
        <v>3.0491803278688527</v>
      </c>
    </row>
    <row r="27" spans="1:30" x14ac:dyDescent="0.25">
      <c r="B27">
        <v>3.4062000000000001</v>
      </c>
      <c r="C27">
        <v>1.7903</v>
      </c>
      <c r="D27">
        <v>0.80110000000000003</v>
      </c>
      <c r="E27">
        <v>0.37540000000000001</v>
      </c>
      <c r="F27">
        <v>0.17849999999999999</v>
      </c>
      <c r="G27">
        <v>9.7000000000000003E-2</v>
      </c>
      <c r="H27">
        <v>6.5000000000000002E-2</v>
      </c>
      <c r="I27">
        <v>5.1400000000000001E-2</v>
      </c>
      <c r="M27">
        <f t="shared" si="53"/>
        <v>3.3607</v>
      </c>
      <c r="N27">
        <f t="shared" si="54"/>
        <v>1.7447999999999999</v>
      </c>
      <c r="O27">
        <f t="shared" si="55"/>
        <v>0.75560000000000005</v>
      </c>
      <c r="P27">
        <f t="shared" si="56"/>
        <v>0.32990000000000003</v>
      </c>
      <c r="Q27">
        <f t="shared" si="57"/>
        <v>0.13300000000000001</v>
      </c>
      <c r="R27">
        <f t="shared" si="58"/>
        <v>5.1500000000000004E-2</v>
      </c>
      <c r="S27">
        <f t="shared" si="59"/>
        <v>1.9500000000000003E-2</v>
      </c>
      <c r="T27">
        <f t="shared" si="60"/>
        <v>5.9000000000000025E-3</v>
      </c>
      <c r="W27">
        <f t="shared" si="61"/>
        <v>1.9261233379183862</v>
      </c>
      <c r="X27">
        <f t="shared" si="47"/>
        <v>2.309158284806776</v>
      </c>
      <c r="Y27">
        <f t="shared" si="48"/>
        <v>2.2903910275841164</v>
      </c>
      <c r="Z27">
        <f t="shared" si="49"/>
        <v>2.4804511278195491</v>
      </c>
      <c r="AA27">
        <f t="shared" si="50"/>
        <v>2.5825242718446599</v>
      </c>
      <c r="AB27">
        <f t="shared" si="51"/>
        <v>2.641025641025641</v>
      </c>
      <c r="AC27">
        <f t="shared" si="52"/>
        <v>3.3050847457627111</v>
      </c>
    </row>
    <row r="28" spans="1:30" x14ac:dyDescent="0.25">
      <c r="B28">
        <v>3.4005999999999998</v>
      </c>
      <c r="C28">
        <v>1.8573</v>
      </c>
      <c r="D28">
        <v>0.78100000000000003</v>
      </c>
      <c r="E28">
        <v>0.31319999999999998</v>
      </c>
      <c r="F28">
        <v>0.1726</v>
      </c>
      <c r="G28">
        <v>0.10829999999999999</v>
      </c>
      <c r="H28">
        <v>7.0599999999999996E-2</v>
      </c>
      <c r="I28">
        <v>5.4300000000000001E-2</v>
      </c>
      <c r="M28">
        <f t="shared" si="53"/>
        <v>3.3550999999999997</v>
      </c>
      <c r="N28">
        <f t="shared" si="54"/>
        <v>1.8117999999999999</v>
      </c>
      <c r="O28">
        <f t="shared" si="55"/>
        <v>0.73550000000000004</v>
      </c>
      <c r="P28">
        <f t="shared" si="56"/>
        <v>0.26769999999999999</v>
      </c>
      <c r="Q28">
        <f t="shared" si="57"/>
        <v>0.12709999999999999</v>
      </c>
      <c r="R28">
        <f t="shared" si="58"/>
        <v>6.2799999999999995E-2</v>
      </c>
      <c r="S28">
        <f t="shared" si="59"/>
        <v>2.5099999999999997E-2</v>
      </c>
      <c r="T28">
        <f t="shared" si="60"/>
        <v>8.8000000000000023E-3</v>
      </c>
      <c r="W28">
        <f t="shared" si="61"/>
        <v>1.8518048349707474</v>
      </c>
      <c r="X28">
        <f t="shared" si="47"/>
        <v>2.4633582596872872</v>
      </c>
      <c r="Y28">
        <f t="shared" si="48"/>
        <v>2.7474785207321633</v>
      </c>
      <c r="Z28">
        <f t="shared" si="49"/>
        <v>2.1062155782848153</v>
      </c>
      <c r="AA28">
        <f t="shared" si="50"/>
        <v>2.0238853503184715</v>
      </c>
      <c r="AB28">
        <f t="shared" si="51"/>
        <v>2.50199203187251</v>
      </c>
      <c r="AC28">
        <f t="shared" si="52"/>
        <v>2.8522727272727262</v>
      </c>
    </row>
    <row r="29" spans="1:30" x14ac:dyDescent="0.25">
      <c r="B29">
        <v>3.3721000000000001</v>
      </c>
      <c r="C29">
        <v>1.8623000000000001</v>
      </c>
      <c r="D29">
        <v>0.76970000000000005</v>
      </c>
      <c r="E29">
        <v>0.33379999999999999</v>
      </c>
      <c r="F29">
        <v>0.16520000000000001</v>
      </c>
      <c r="G29">
        <v>9.3600000000000003E-2</v>
      </c>
      <c r="H29">
        <v>6.5500000000000003E-2</v>
      </c>
      <c r="I29">
        <v>5.7000000000000002E-2</v>
      </c>
      <c r="M29">
        <f t="shared" si="53"/>
        <v>3.3266</v>
      </c>
      <c r="N29">
        <f t="shared" si="54"/>
        <v>1.8168</v>
      </c>
      <c r="O29">
        <f t="shared" si="55"/>
        <v>0.72420000000000007</v>
      </c>
      <c r="P29">
        <f t="shared" si="56"/>
        <v>0.2883</v>
      </c>
      <c r="Q29">
        <f t="shared" si="57"/>
        <v>0.11970000000000001</v>
      </c>
      <c r="R29">
        <f t="shared" si="58"/>
        <v>4.8100000000000004E-2</v>
      </c>
      <c r="S29">
        <f t="shared" si="59"/>
        <v>2.0000000000000004E-2</v>
      </c>
      <c r="T29">
        <f t="shared" si="60"/>
        <v>1.1500000000000003E-2</v>
      </c>
      <c r="W29">
        <f t="shared" si="61"/>
        <v>1.8310215763980626</v>
      </c>
      <c r="X29">
        <f t="shared" si="47"/>
        <v>2.5086992543496267</v>
      </c>
      <c r="Y29">
        <f t="shared" si="48"/>
        <v>2.5119667013527578</v>
      </c>
      <c r="Z29">
        <f t="shared" si="49"/>
        <v>2.4085213032581452</v>
      </c>
      <c r="AA29">
        <f t="shared" si="50"/>
        <v>2.4885654885654889</v>
      </c>
      <c r="AB29">
        <f t="shared" si="51"/>
        <v>2.4049999999999998</v>
      </c>
      <c r="AC29">
        <f t="shared" si="52"/>
        <v>1.7391304347826086</v>
      </c>
    </row>
    <row r="30" spans="1:30" x14ac:dyDescent="0.25">
      <c r="L30" t="s">
        <v>36</v>
      </c>
      <c r="M30">
        <f>AVERAGE(M22:M29)</f>
        <v>3.3575499999999998</v>
      </c>
      <c r="N30">
        <f t="shared" ref="N30" si="62">AVERAGE(N22:N29)</f>
        <v>1.8101375</v>
      </c>
      <c r="O30">
        <f t="shared" ref="O30" si="63">AVERAGE(O22:O29)</f>
        <v>0.73540000000000005</v>
      </c>
      <c r="P30">
        <f t="shared" ref="P30" si="64">AVERAGE(P22:P29)</f>
        <v>0.29260000000000003</v>
      </c>
      <c r="Q30">
        <f t="shared" ref="Q30" si="65">AVERAGE(Q22:Q29)</f>
        <v>0.123825</v>
      </c>
      <c r="R30">
        <f t="shared" ref="R30" si="66">AVERAGE(R22:R29)</f>
        <v>4.8437500000000008E-2</v>
      </c>
      <c r="S30">
        <f t="shared" ref="S30" si="67">AVERAGE(S22:S29)</f>
        <v>2.00375E-2</v>
      </c>
      <c r="T30">
        <f t="shared" ref="T30" si="68">AVERAGE(T22:T29)</f>
        <v>6.1625000000000022E-3</v>
      </c>
      <c r="V30" t="s">
        <v>36</v>
      </c>
      <c r="W30">
        <f>AVERAGE(W22:W29)</f>
        <v>1.8558806205931306</v>
      </c>
      <c r="X30">
        <f t="shared" ref="X30" si="69">AVERAGE(X22:X29)</f>
        <v>2.4636409820615439</v>
      </c>
      <c r="Y30">
        <f t="shared" ref="Y30" si="70">AVERAGE(Y22:Y29)</f>
        <v>2.5219938844538157</v>
      </c>
      <c r="Z30">
        <f t="shared" ref="Z30" si="71">AVERAGE(Z22:Z29)</f>
        <v>2.3625281271667204</v>
      </c>
      <c r="AA30">
        <f t="shared" ref="AA30" si="72">AVERAGE(AA22:AA29)</f>
        <v>2.5970232974830423</v>
      </c>
      <c r="AB30">
        <f t="shared" ref="AB30" si="73">AVERAGE(AB22:AB29)</f>
        <v>2.4776952029522574</v>
      </c>
      <c r="AC30">
        <f t="shared" ref="AC30" si="74">AVERAGE(AC22:AC29)</f>
        <v>3.0648918584113938</v>
      </c>
    </row>
    <row r="31" spans="1:30" x14ac:dyDescent="0.25">
      <c r="A31" t="s">
        <v>3</v>
      </c>
      <c r="B31">
        <f>AVERAGE(B23:B30)</f>
        <v>3.4009857142857141</v>
      </c>
      <c r="C31">
        <f>AVERAGE(C23:C30)</f>
        <v>1.8526428571428573</v>
      </c>
      <c r="D31">
        <f t="shared" ref="D31:I31" si="75">AVERAGE(D23:D30)</f>
        <v>0.78397142857142854</v>
      </c>
      <c r="E31">
        <f t="shared" si="75"/>
        <v>0.33924285714285718</v>
      </c>
      <c r="F31">
        <f t="shared" si="75"/>
        <v>0.16941428571428571</v>
      </c>
      <c r="G31">
        <f t="shared" si="75"/>
        <v>9.4271428571428562E-2</v>
      </c>
      <c r="H31">
        <f t="shared" si="75"/>
        <v>6.5928571428571434E-2</v>
      </c>
      <c r="I31">
        <f t="shared" si="75"/>
        <v>5.1814285714285716E-2</v>
      </c>
      <c r="L31" t="s">
        <v>4</v>
      </c>
      <c r="M31">
        <f>_xlfn.STDEV.S(M22:M29)</f>
        <v>2.0001357096814401E-2</v>
      </c>
      <c r="N31">
        <f t="shared" ref="N31:T31" si="76">_xlfn.STDEV.S(N22:N29)</f>
        <v>4.2975505897462754E-2</v>
      </c>
      <c r="O31">
        <f t="shared" si="76"/>
        <v>1.7299380666040365E-2</v>
      </c>
      <c r="P31">
        <f t="shared" si="76"/>
        <v>2.1270637037945055E-2</v>
      </c>
      <c r="Q31">
        <f t="shared" si="76"/>
        <v>4.6487325461586045E-3</v>
      </c>
      <c r="R31">
        <f t="shared" si="76"/>
        <v>7.2367983252263797E-3</v>
      </c>
      <c r="S31">
        <f t="shared" si="76"/>
        <v>3.7481185756513685E-3</v>
      </c>
      <c r="T31">
        <f t="shared" si="76"/>
        <v>3.022268542478836E-3</v>
      </c>
      <c r="V31" t="s">
        <v>4</v>
      </c>
      <c r="W31">
        <f>_xlfn.STDEV.S(W22:W29)</f>
        <v>5.0159738616322933E-2</v>
      </c>
      <c r="X31">
        <f t="shared" ref="X31:AC31" si="77">_xlfn.STDEV.S(X22:X29)</f>
        <v>0.11141880542938029</v>
      </c>
      <c r="Y31">
        <f t="shared" si="77"/>
        <v>0.1436917159709451</v>
      </c>
      <c r="Z31">
        <f t="shared" si="77"/>
        <v>0.13436057650532629</v>
      </c>
      <c r="AA31">
        <f t="shared" si="77"/>
        <v>0.32118055536632512</v>
      </c>
      <c r="AB31">
        <f t="shared" si="77"/>
        <v>0.45766571453708405</v>
      </c>
      <c r="AC31">
        <f t="shared" si="77"/>
        <v>0.8033098144387375</v>
      </c>
    </row>
    <row r="32" spans="1:30" x14ac:dyDescent="0.25">
      <c r="A32" t="s">
        <v>4</v>
      </c>
      <c r="B32">
        <f>_xlfn.STDEV.S(B23:B30)</f>
        <v>2.0662964338112232E-2</v>
      </c>
      <c r="C32">
        <f t="shared" ref="C32:I32" si="78">_xlfn.STDEV.S(C23:C30)</f>
        <v>4.5508345650106002E-2</v>
      </c>
      <c r="D32">
        <f t="shared" si="78"/>
        <v>1.6158559577482363E-2</v>
      </c>
      <c r="E32">
        <f t="shared" si="78"/>
        <v>2.2708064437027442E-2</v>
      </c>
      <c r="F32">
        <f t="shared" si="78"/>
        <v>5.0137905060039329E-3</v>
      </c>
      <c r="G32">
        <f t="shared" si="78"/>
        <v>7.749777262544234E-3</v>
      </c>
      <c r="H32">
        <f t="shared" si="78"/>
        <v>3.8681236992088208E-3</v>
      </c>
      <c r="I32">
        <f t="shared" si="78"/>
        <v>3.2313199425975411E-3</v>
      </c>
      <c r="L32" t="s">
        <v>2</v>
      </c>
      <c r="M32">
        <v>1</v>
      </c>
      <c r="N32">
        <f>1/2</f>
        <v>0.5</v>
      </c>
      <c r="O32">
        <f>(N32/2)</f>
        <v>0.25</v>
      </c>
      <c r="P32">
        <f t="shared" ref="P32" si="79">(O32/2)</f>
        <v>0.125</v>
      </c>
      <c r="Q32">
        <f t="shared" ref="Q32" si="80">(P32/2)</f>
        <v>6.25E-2</v>
      </c>
      <c r="R32">
        <f t="shared" ref="R32" si="81">(Q32/2)</f>
        <v>3.125E-2</v>
      </c>
      <c r="S32">
        <f t="shared" ref="S32" si="82">(R32/2)</f>
        <v>1.5625E-2</v>
      </c>
      <c r="T32">
        <f t="shared" ref="T32" si="83">(S32/2)</f>
        <v>7.8125E-3</v>
      </c>
      <c r="V32" t="s">
        <v>2</v>
      </c>
      <c r="W32">
        <v>1</v>
      </c>
      <c r="X32">
        <f>1/2</f>
        <v>0.5</v>
      </c>
      <c r="Y32">
        <f>(X32/2)</f>
        <v>0.25</v>
      </c>
      <c r="Z32">
        <f t="shared" ref="Z32" si="84">(Y32/2)</f>
        <v>0.125</v>
      </c>
      <c r="AA32">
        <f t="shared" ref="AA32" si="85">(Z32/2)</f>
        <v>6.25E-2</v>
      </c>
      <c r="AB32">
        <f t="shared" ref="AB32" si="86">(AA32/2)</f>
        <v>3.125E-2</v>
      </c>
      <c r="AC32">
        <f t="shared" ref="AC32" si="87">(AB32/2)</f>
        <v>1.5625E-2</v>
      </c>
    </row>
    <row r="33" spans="1:30" x14ac:dyDescent="0.25">
      <c r="A33" t="s">
        <v>2</v>
      </c>
      <c r="B33">
        <v>1</v>
      </c>
      <c r="C33">
        <f>1/2</f>
        <v>0.5</v>
      </c>
      <c r="D33">
        <f>(C33/2)</f>
        <v>0.25</v>
      </c>
      <c r="E33">
        <f t="shared" ref="E33:I33" si="88">(D33/2)</f>
        <v>0.125</v>
      </c>
      <c r="F33">
        <f t="shared" si="88"/>
        <v>6.25E-2</v>
      </c>
      <c r="G33">
        <f t="shared" si="88"/>
        <v>3.125E-2</v>
      </c>
      <c r="H33">
        <f t="shared" si="88"/>
        <v>1.5625E-2</v>
      </c>
      <c r="I33">
        <f t="shared" si="88"/>
        <v>7.8125E-3</v>
      </c>
      <c r="L33" t="s">
        <v>5</v>
      </c>
      <c r="M33">
        <f>($M$30/M30)</f>
        <v>1</v>
      </c>
      <c r="N33">
        <f t="shared" ref="N33:T33" si="89">($M$30/N30)</f>
        <v>1.8548590921960348</v>
      </c>
      <c r="O33">
        <f t="shared" si="89"/>
        <v>4.5656105520804999</v>
      </c>
      <c r="P33">
        <f t="shared" si="89"/>
        <v>11.474880382775117</v>
      </c>
      <c r="Q33">
        <f t="shared" si="89"/>
        <v>27.115283666464766</v>
      </c>
      <c r="R33">
        <f t="shared" si="89"/>
        <v>69.317161290322559</v>
      </c>
      <c r="S33">
        <f t="shared" si="89"/>
        <v>167.56331877729258</v>
      </c>
      <c r="T33">
        <f t="shared" si="89"/>
        <v>544.83569979716003</v>
      </c>
      <c r="V33" t="s">
        <v>7</v>
      </c>
      <c r="W33" s="1">
        <f>(W31/W30)</f>
        <v>2.7027459665100721E-2</v>
      </c>
      <c r="X33" s="1">
        <f>(X31/X30)</f>
        <v>4.5225260596268545E-2</v>
      </c>
      <c r="Y33" s="1">
        <f>(Y31/Y30)</f>
        <v>5.697544187426299E-2</v>
      </c>
      <c r="Z33" s="1">
        <f>(Z31/Z30)</f>
        <v>5.6871524601258071E-2</v>
      </c>
      <c r="AA33" s="1">
        <f>(AA31/AA30)</f>
        <v>0.12367257377999025</v>
      </c>
      <c r="AB33" s="1">
        <f>(AB31/AB30)</f>
        <v>0.18471429173037907</v>
      </c>
      <c r="AC33" s="1">
        <f>(AC31/AC30)</f>
        <v>0.26210054107915964</v>
      </c>
    </row>
    <row r="34" spans="1:30" x14ac:dyDescent="0.25">
      <c r="A34" t="s">
        <v>5</v>
      </c>
      <c r="B34">
        <f>($B$31/B31)</f>
        <v>1</v>
      </c>
      <c r="C34">
        <f t="shared" ref="C34:I34" si="90">($B$31/C31)</f>
        <v>1.8357481590006552</v>
      </c>
      <c r="D34">
        <f t="shared" si="90"/>
        <v>4.3381500783556248</v>
      </c>
      <c r="E34">
        <f t="shared" si="90"/>
        <v>10.025224238851221</v>
      </c>
      <c r="F34">
        <f t="shared" si="90"/>
        <v>20.074964162239649</v>
      </c>
      <c r="G34">
        <f t="shared" si="90"/>
        <v>36.076526746476738</v>
      </c>
      <c r="H34">
        <f t="shared" si="90"/>
        <v>51.585915492957739</v>
      </c>
      <c r="I34">
        <f t="shared" si="90"/>
        <v>65.637992831541212</v>
      </c>
      <c r="L34" t="s">
        <v>6</v>
      </c>
      <c r="N34">
        <f>(M30/N30)</f>
        <v>1.8548590921960348</v>
      </c>
      <c r="O34">
        <f t="shared" ref="O34" si="91">(N30/O30)</f>
        <v>2.4614325537122652</v>
      </c>
      <c r="P34">
        <f t="shared" ref="P34" si="92">(O30/P30)</f>
        <v>2.513328776486671</v>
      </c>
      <c r="Q34">
        <f t="shared" ref="Q34" si="93">(P30/Q30)</f>
        <v>2.3630123157682212</v>
      </c>
      <c r="R34">
        <f t="shared" ref="R34" si="94">(Q30/R30)</f>
        <v>2.5563870967741931</v>
      </c>
      <c r="S34">
        <f t="shared" ref="S34" si="95">(R30/S30)</f>
        <v>2.4173424828446666</v>
      </c>
      <c r="T34">
        <f t="shared" ref="T34" si="96">(S30/T30)</f>
        <v>3.251521298174441</v>
      </c>
      <c r="V34" t="s">
        <v>37</v>
      </c>
      <c r="W34">
        <f>_xlfn.CONFIDENCE.NORM(0.05,W31, COUNT(W22:W29))</f>
        <v>3.4758286788371076E-2</v>
      </c>
      <c r="X34">
        <f t="shared" ref="X34:AC34" si="97">_xlfn.CONFIDENCE.NORM(0.05,X31, COUNT(X22:X29))</f>
        <v>7.720787427452537E-2</v>
      </c>
      <c r="Y34">
        <f t="shared" si="97"/>
        <v>9.9571449345750226E-2</v>
      </c>
      <c r="Z34">
        <f t="shared" si="97"/>
        <v>9.3105418410279556E-2</v>
      </c>
      <c r="AA34">
        <f t="shared" si="97"/>
        <v>0.22256267999447163</v>
      </c>
      <c r="AB34">
        <f t="shared" si="97"/>
        <v>0.31714033202533626</v>
      </c>
      <c r="AC34">
        <f t="shared" si="97"/>
        <v>0.59508930342132282</v>
      </c>
    </row>
    <row r="35" spans="1:30" x14ac:dyDescent="0.25">
      <c r="A35" t="s">
        <v>6</v>
      </c>
      <c r="C35">
        <f>(B31/C31)</f>
        <v>1.8357481590006552</v>
      </c>
      <c r="D35">
        <f t="shared" ref="D35:I35" si="98">(C31/D31)</f>
        <v>2.3631509894675466</v>
      </c>
      <c r="E35">
        <f t="shared" si="98"/>
        <v>2.3109445403629927</v>
      </c>
      <c r="F35">
        <f t="shared" si="98"/>
        <v>2.0024454001180541</v>
      </c>
      <c r="G35">
        <f t="shared" si="98"/>
        <v>1.7970904682527657</v>
      </c>
      <c r="H35">
        <f t="shared" si="98"/>
        <v>1.4299024918743226</v>
      </c>
      <c r="I35">
        <f t="shared" si="98"/>
        <v>1.2724014336917564</v>
      </c>
      <c r="L35" t="s">
        <v>7</v>
      </c>
      <c r="M35" s="1">
        <f>(M31/M30)</f>
        <v>5.9571285898391392E-3</v>
      </c>
      <c r="N35" s="1">
        <f t="shared" ref="N35:T35" si="99">(N31/N30)</f>
        <v>2.3741569851717208E-2</v>
      </c>
      <c r="O35" s="1">
        <f t="shared" si="99"/>
        <v>2.3523770282894159E-2</v>
      </c>
      <c r="P35" s="1">
        <f t="shared" si="99"/>
        <v>7.2695273540482067E-2</v>
      </c>
      <c r="Q35" s="1">
        <f t="shared" si="99"/>
        <v>3.7542762335219901E-2</v>
      </c>
      <c r="R35" s="1">
        <f t="shared" si="99"/>
        <v>0.1494048686498349</v>
      </c>
      <c r="S35" s="1">
        <f t="shared" si="99"/>
        <v>0.18705520028203959</v>
      </c>
      <c r="T35" s="1">
        <f t="shared" si="99"/>
        <v>0.4904289724103586</v>
      </c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t="s">
        <v>7</v>
      </c>
      <c r="B36" s="1">
        <f>(B32/B31)</f>
        <v>6.0755810444360937E-3</v>
      </c>
      <c r="C36" s="1">
        <f t="shared" ref="C36:I36" si="100">(C32/C31)</f>
        <v>2.4564014307802907E-2</v>
      </c>
      <c r="D36" s="1">
        <f t="shared" si="100"/>
        <v>2.0611158759863069E-2</v>
      </c>
      <c r="E36" s="1">
        <f t="shared" si="100"/>
        <v>6.6937487286474959E-2</v>
      </c>
      <c r="F36" s="1">
        <f t="shared" si="100"/>
        <v>2.9594850781708013E-2</v>
      </c>
      <c r="G36" s="1">
        <f t="shared" si="100"/>
        <v>8.2207062945612433E-2</v>
      </c>
      <c r="H36" s="1">
        <f t="shared" si="100"/>
        <v>5.8671432057338553E-2</v>
      </c>
      <c r="I36" s="1">
        <f t="shared" si="100"/>
        <v>6.236349489435563E-2</v>
      </c>
    </row>
    <row r="38" spans="1:3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40" spans="1:30" x14ac:dyDescent="0.25">
      <c r="B40" t="s">
        <v>30</v>
      </c>
      <c r="M40" t="s">
        <v>30</v>
      </c>
      <c r="W40" t="s">
        <v>38</v>
      </c>
      <c r="X40" t="s">
        <v>46</v>
      </c>
      <c r="Y40" t="s">
        <v>47</v>
      </c>
      <c r="Z40" t="s">
        <v>48</v>
      </c>
      <c r="AA40" t="s">
        <v>49</v>
      </c>
      <c r="AB40" t="s">
        <v>50</v>
      </c>
      <c r="AC40" t="s">
        <v>51</v>
      </c>
    </row>
    <row r="41" spans="1:30" x14ac:dyDescent="0.25">
      <c r="B41">
        <v>3.4820000000000002</v>
      </c>
      <c r="C41">
        <v>1.7650999999999999</v>
      </c>
      <c r="D41">
        <v>0.81769999999999998</v>
      </c>
      <c r="E41">
        <v>0.39539999999999997</v>
      </c>
      <c r="F41">
        <v>0.1888</v>
      </c>
      <c r="G41">
        <v>0.1179</v>
      </c>
      <c r="H41">
        <v>7.4999999999999997E-2</v>
      </c>
      <c r="I41">
        <v>5.7299999999999997E-2</v>
      </c>
      <c r="M41">
        <f>(B41-0.0455)</f>
        <v>3.4365000000000001</v>
      </c>
      <c r="N41">
        <f t="shared" ref="N41:N48" si="101">(C41-0.0455)</f>
        <v>1.7195999999999998</v>
      </c>
      <c r="O41">
        <f t="shared" ref="O41:O48" si="102">(D41-0.0455)</f>
        <v>0.7722</v>
      </c>
      <c r="P41">
        <f t="shared" ref="P41:P48" si="103">(E41-0.0455)</f>
        <v>0.34989999999999999</v>
      </c>
      <c r="Q41">
        <f t="shared" ref="Q41:Q48" si="104">(F41-0.0455)</f>
        <v>0.14329999999999998</v>
      </c>
      <c r="R41">
        <f t="shared" ref="R41:R48" si="105">(G41-0.0455)</f>
        <v>7.2400000000000006E-2</v>
      </c>
      <c r="S41">
        <f t="shared" ref="S41:S48" si="106">(H41-0.0455)</f>
        <v>2.9499999999999998E-2</v>
      </c>
      <c r="T41">
        <f t="shared" ref="T41:T48" si="107">(I41-0.0455)</f>
        <v>1.1799999999999998E-2</v>
      </c>
      <c r="W41">
        <f>(M41/N41)</f>
        <v>1.9984298674110261</v>
      </c>
      <c r="X41">
        <f t="shared" ref="X41:X48" si="108">(N41/O41)</f>
        <v>2.2268842268842266</v>
      </c>
      <c r="Y41">
        <f t="shared" ref="Y41:Y48" si="109">(O41/P41)</f>
        <v>2.2069162617890825</v>
      </c>
      <c r="Z41">
        <f t="shared" ref="Z41:Z48" si="110">(P41/Q41)</f>
        <v>2.4417306350314028</v>
      </c>
      <c r="AA41">
        <f t="shared" ref="AA41:AA48" si="111">(Q41/R41)</f>
        <v>1.9792817679558008</v>
      </c>
      <c r="AB41">
        <f t="shared" ref="AB41:AB48" si="112">(R41/S41)</f>
        <v>2.4542372881355936</v>
      </c>
      <c r="AC41">
        <f t="shared" ref="AC41:AC48" si="113">(S41/T41)</f>
        <v>2.5000000000000004</v>
      </c>
    </row>
    <row r="42" spans="1:30" x14ac:dyDescent="0.25">
      <c r="B42">
        <v>3.4891999999999999</v>
      </c>
      <c r="C42">
        <v>1.7206999999999999</v>
      </c>
      <c r="D42">
        <v>0.84389999999999998</v>
      </c>
      <c r="E42">
        <v>0.40949999999999998</v>
      </c>
      <c r="F42">
        <v>0.19189999999999999</v>
      </c>
      <c r="G42">
        <v>0.1056</v>
      </c>
      <c r="H42">
        <v>6.7500000000000004E-2</v>
      </c>
      <c r="I42">
        <v>5.0999999999999997E-2</v>
      </c>
      <c r="M42">
        <f t="shared" ref="M42:M48" si="114">(B42-0.0455)</f>
        <v>3.4436999999999998</v>
      </c>
      <c r="N42">
        <f t="shared" si="101"/>
        <v>1.6751999999999998</v>
      </c>
      <c r="O42">
        <f t="shared" si="102"/>
        <v>0.7984</v>
      </c>
      <c r="P42">
        <f t="shared" si="103"/>
        <v>0.36399999999999999</v>
      </c>
      <c r="Q42">
        <f t="shared" si="104"/>
        <v>0.14639999999999997</v>
      </c>
      <c r="R42">
        <f t="shared" si="105"/>
        <v>6.0100000000000001E-2</v>
      </c>
      <c r="S42">
        <f t="shared" si="106"/>
        <v>2.2000000000000006E-2</v>
      </c>
      <c r="T42">
        <f t="shared" si="107"/>
        <v>5.4999999999999979E-3</v>
      </c>
      <c r="W42">
        <f t="shared" ref="W42:W48" si="115">(M42/N42)</f>
        <v>2.0556948424068771</v>
      </c>
      <c r="X42">
        <f t="shared" si="108"/>
        <v>2.0981963927855709</v>
      </c>
      <c r="Y42">
        <f t="shared" si="109"/>
        <v>2.1934065934065936</v>
      </c>
      <c r="Z42">
        <f t="shared" si="110"/>
        <v>2.486338797814208</v>
      </c>
      <c r="AA42">
        <f t="shared" si="111"/>
        <v>2.4359400998336103</v>
      </c>
      <c r="AB42">
        <f t="shared" si="112"/>
        <v>2.731818181818181</v>
      </c>
      <c r="AC42">
        <f t="shared" si="113"/>
        <v>4.0000000000000027</v>
      </c>
    </row>
    <row r="43" spans="1:30" x14ac:dyDescent="0.25">
      <c r="B43">
        <v>3.4741</v>
      </c>
      <c r="C43">
        <v>1.8068</v>
      </c>
      <c r="D43">
        <v>0.79369999999999996</v>
      </c>
      <c r="E43">
        <v>0.36149999999999999</v>
      </c>
      <c r="F43">
        <v>0.18010000000000001</v>
      </c>
      <c r="G43">
        <v>0.10730000000000001</v>
      </c>
      <c r="H43">
        <v>6.9199999999999998E-2</v>
      </c>
      <c r="I43">
        <v>5.4199999999999998E-2</v>
      </c>
      <c r="M43">
        <f t="shared" si="114"/>
        <v>3.4285999999999999</v>
      </c>
      <c r="N43">
        <f t="shared" si="101"/>
        <v>1.7612999999999999</v>
      </c>
      <c r="O43">
        <f t="shared" si="102"/>
        <v>0.74819999999999998</v>
      </c>
      <c r="P43">
        <f t="shared" si="103"/>
        <v>0.316</v>
      </c>
      <c r="Q43">
        <f t="shared" si="104"/>
        <v>0.1346</v>
      </c>
      <c r="R43">
        <f t="shared" si="105"/>
        <v>6.1800000000000008E-2</v>
      </c>
      <c r="S43">
        <f t="shared" si="106"/>
        <v>2.3699999999999999E-2</v>
      </c>
      <c r="T43">
        <f t="shared" si="107"/>
        <v>8.6999999999999994E-3</v>
      </c>
      <c r="W43">
        <f t="shared" si="115"/>
        <v>1.9466303298699825</v>
      </c>
      <c r="X43">
        <f t="shared" si="108"/>
        <v>2.3540497193263832</v>
      </c>
      <c r="Y43">
        <f t="shared" si="109"/>
        <v>2.3677215189873415</v>
      </c>
      <c r="Z43">
        <f t="shared" si="110"/>
        <v>2.3476968796433879</v>
      </c>
      <c r="AA43">
        <f t="shared" si="111"/>
        <v>2.1779935275080904</v>
      </c>
      <c r="AB43">
        <f t="shared" si="112"/>
        <v>2.6075949367088613</v>
      </c>
      <c r="AC43">
        <f t="shared" si="113"/>
        <v>2.7241379310344827</v>
      </c>
    </row>
    <row r="44" spans="1:30" x14ac:dyDescent="0.25">
      <c r="B44">
        <v>3.4695999999999998</v>
      </c>
      <c r="C44">
        <v>1.7670999999999999</v>
      </c>
      <c r="D44">
        <v>0.82599999999999996</v>
      </c>
      <c r="E44">
        <v>0.3871</v>
      </c>
      <c r="F44">
        <v>0.19600000000000001</v>
      </c>
      <c r="G44">
        <v>0.113</v>
      </c>
      <c r="H44">
        <v>7.1499999999999994E-2</v>
      </c>
      <c r="I44">
        <v>5.4600000000000003E-2</v>
      </c>
      <c r="M44">
        <f t="shared" si="114"/>
        <v>3.4240999999999997</v>
      </c>
      <c r="N44">
        <f t="shared" si="101"/>
        <v>1.7215999999999998</v>
      </c>
      <c r="O44">
        <f t="shared" si="102"/>
        <v>0.78049999999999997</v>
      </c>
      <c r="P44">
        <f t="shared" si="103"/>
        <v>0.34160000000000001</v>
      </c>
      <c r="Q44">
        <f t="shared" si="104"/>
        <v>0.15050000000000002</v>
      </c>
      <c r="R44">
        <f t="shared" si="105"/>
        <v>6.7500000000000004E-2</v>
      </c>
      <c r="S44">
        <f t="shared" si="106"/>
        <v>2.5999999999999995E-2</v>
      </c>
      <c r="T44">
        <f t="shared" si="107"/>
        <v>9.1000000000000039E-3</v>
      </c>
      <c r="W44">
        <f t="shared" si="115"/>
        <v>1.9889056691449816</v>
      </c>
      <c r="X44">
        <f t="shared" si="108"/>
        <v>2.205765534913517</v>
      </c>
      <c r="Y44">
        <f t="shared" si="109"/>
        <v>2.2848360655737703</v>
      </c>
      <c r="Z44">
        <f t="shared" si="110"/>
        <v>2.269767441860465</v>
      </c>
      <c r="AA44">
        <f t="shared" si="111"/>
        <v>2.2296296296296299</v>
      </c>
      <c r="AB44">
        <f t="shared" si="112"/>
        <v>2.5961538461538467</v>
      </c>
      <c r="AC44">
        <f t="shared" si="113"/>
        <v>2.8571428571428554</v>
      </c>
    </row>
    <row r="45" spans="1:30" x14ac:dyDescent="0.25">
      <c r="B45">
        <v>3.4822000000000002</v>
      </c>
      <c r="C45">
        <v>1.7971999999999999</v>
      </c>
      <c r="D45">
        <v>0.78059999999999996</v>
      </c>
      <c r="E45">
        <v>0.3513</v>
      </c>
      <c r="F45">
        <v>0.20430000000000001</v>
      </c>
      <c r="G45">
        <v>0.1147</v>
      </c>
      <c r="H45">
        <v>7.4300000000000005E-2</v>
      </c>
      <c r="I45">
        <v>5.9799999999999999E-2</v>
      </c>
      <c r="M45">
        <f t="shared" si="114"/>
        <v>3.4367000000000001</v>
      </c>
      <c r="N45">
        <f t="shared" si="101"/>
        <v>1.7516999999999998</v>
      </c>
      <c r="O45">
        <f t="shared" si="102"/>
        <v>0.73509999999999998</v>
      </c>
      <c r="P45">
        <f t="shared" si="103"/>
        <v>0.30580000000000002</v>
      </c>
      <c r="Q45">
        <f t="shared" si="104"/>
        <v>0.1588</v>
      </c>
      <c r="R45">
        <f t="shared" si="105"/>
        <v>6.9199999999999998E-2</v>
      </c>
      <c r="S45">
        <f t="shared" si="106"/>
        <v>2.8800000000000006E-2</v>
      </c>
      <c r="T45">
        <f t="shared" si="107"/>
        <v>1.43E-2</v>
      </c>
      <c r="W45">
        <f t="shared" si="115"/>
        <v>1.9619227036593025</v>
      </c>
      <c r="X45">
        <f t="shared" si="108"/>
        <v>2.3829410964494624</v>
      </c>
      <c r="Y45">
        <f t="shared" si="109"/>
        <v>2.4038587311968604</v>
      </c>
      <c r="Z45">
        <f t="shared" si="110"/>
        <v>1.925692695214106</v>
      </c>
      <c r="AA45">
        <f t="shared" si="111"/>
        <v>2.2947976878612719</v>
      </c>
      <c r="AB45">
        <f t="shared" si="112"/>
        <v>2.4027777777777772</v>
      </c>
      <c r="AC45">
        <f t="shared" si="113"/>
        <v>2.0139860139860142</v>
      </c>
    </row>
    <row r="46" spans="1:30" x14ac:dyDescent="0.25">
      <c r="B46">
        <v>3.4685000000000001</v>
      </c>
      <c r="C46">
        <v>1.744</v>
      </c>
      <c r="D46">
        <v>0.7883</v>
      </c>
      <c r="E46">
        <v>0.38340000000000002</v>
      </c>
      <c r="F46">
        <v>0.21360000000000001</v>
      </c>
      <c r="G46">
        <v>0.1084</v>
      </c>
      <c r="H46">
        <v>7.0900000000000005E-2</v>
      </c>
      <c r="I46">
        <v>5.3199999999999997E-2</v>
      </c>
      <c r="M46">
        <f t="shared" si="114"/>
        <v>3.423</v>
      </c>
      <c r="N46">
        <f t="shared" si="101"/>
        <v>1.6984999999999999</v>
      </c>
      <c r="O46">
        <f t="shared" si="102"/>
        <v>0.74280000000000002</v>
      </c>
      <c r="P46">
        <f t="shared" si="103"/>
        <v>0.33790000000000003</v>
      </c>
      <c r="Q46">
        <f t="shared" si="104"/>
        <v>0.16810000000000003</v>
      </c>
      <c r="R46">
        <f t="shared" si="105"/>
        <v>6.2899999999999998E-2</v>
      </c>
      <c r="S46">
        <f t="shared" si="106"/>
        <v>2.5400000000000006E-2</v>
      </c>
      <c r="T46">
        <f t="shared" si="107"/>
        <v>7.6999999999999985E-3</v>
      </c>
      <c r="W46">
        <f t="shared" si="115"/>
        <v>2.0153076243744481</v>
      </c>
      <c r="X46">
        <f t="shared" si="108"/>
        <v>2.2866182014001075</v>
      </c>
      <c r="Y46">
        <f t="shared" si="109"/>
        <v>2.1982835158330865</v>
      </c>
      <c r="Z46">
        <f t="shared" si="110"/>
        <v>2.0101130279595476</v>
      </c>
      <c r="AA46">
        <f t="shared" si="111"/>
        <v>2.6724960254372023</v>
      </c>
      <c r="AB46">
        <f t="shared" si="112"/>
        <v>2.4763779527559047</v>
      </c>
      <c r="AC46">
        <f t="shared" si="113"/>
        <v>3.2987012987013</v>
      </c>
    </row>
    <row r="47" spans="1:30" x14ac:dyDescent="0.25">
      <c r="B47">
        <v>3.4060999999999999</v>
      </c>
      <c r="C47">
        <v>1.8005</v>
      </c>
      <c r="D47">
        <v>0.80269999999999997</v>
      </c>
      <c r="E47">
        <v>0.3669</v>
      </c>
      <c r="F47">
        <v>0.18640000000000001</v>
      </c>
      <c r="G47">
        <v>0.1069</v>
      </c>
      <c r="H47">
        <v>6.9500000000000006E-2</v>
      </c>
      <c r="I47">
        <v>5.4199999999999998E-2</v>
      </c>
      <c r="M47">
        <f t="shared" si="114"/>
        <v>3.3605999999999998</v>
      </c>
      <c r="N47">
        <f t="shared" si="101"/>
        <v>1.7549999999999999</v>
      </c>
      <c r="O47">
        <f t="shared" si="102"/>
        <v>0.75719999999999998</v>
      </c>
      <c r="P47">
        <f t="shared" si="103"/>
        <v>0.32140000000000002</v>
      </c>
      <c r="Q47">
        <f t="shared" si="104"/>
        <v>0.14090000000000003</v>
      </c>
      <c r="R47">
        <f t="shared" si="105"/>
        <v>6.1399999999999996E-2</v>
      </c>
      <c r="S47">
        <f t="shared" si="106"/>
        <v>2.4000000000000007E-2</v>
      </c>
      <c r="T47">
        <f t="shared" si="107"/>
        <v>8.6999999999999994E-3</v>
      </c>
      <c r="W47">
        <f t="shared" si="115"/>
        <v>1.9148717948717948</v>
      </c>
      <c r="X47">
        <f t="shared" si="108"/>
        <v>2.3177496038034864</v>
      </c>
      <c r="Y47">
        <f t="shared" si="109"/>
        <v>2.3559427504667081</v>
      </c>
      <c r="Z47">
        <f t="shared" si="110"/>
        <v>2.2810503903477639</v>
      </c>
      <c r="AA47">
        <f t="shared" si="111"/>
        <v>2.2947882736156355</v>
      </c>
      <c r="AB47">
        <f t="shared" si="112"/>
        <v>2.5583333333333322</v>
      </c>
      <c r="AC47">
        <f t="shared" si="113"/>
        <v>2.7586206896551735</v>
      </c>
    </row>
    <row r="48" spans="1:30" x14ac:dyDescent="0.25">
      <c r="B48">
        <v>3.4051999999999998</v>
      </c>
      <c r="C48">
        <v>1.7948</v>
      </c>
      <c r="D48">
        <v>0.8145</v>
      </c>
      <c r="E48">
        <v>0.35759999999999997</v>
      </c>
      <c r="F48">
        <v>0.19120000000000001</v>
      </c>
      <c r="G48">
        <v>0.1202</v>
      </c>
      <c r="H48">
        <v>7.46E-2</v>
      </c>
      <c r="I48">
        <v>5.8000000000000003E-2</v>
      </c>
      <c r="M48">
        <f t="shared" si="114"/>
        <v>3.3596999999999997</v>
      </c>
      <c r="N48">
        <f t="shared" si="101"/>
        <v>1.7492999999999999</v>
      </c>
      <c r="O48">
        <f t="shared" si="102"/>
        <v>0.76900000000000002</v>
      </c>
      <c r="P48">
        <f t="shared" si="103"/>
        <v>0.31209999999999999</v>
      </c>
      <c r="Q48">
        <f t="shared" si="104"/>
        <v>0.1457</v>
      </c>
      <c r="R48">
        <f t="shared" si="105"/>
        <v>7.4700000000000003E-2</v>
      </c>
      <c r="S48">
        <f t="shared" si="106"/>
        <v>2.9100000000000001E-2</v>
      </c>
      <c r="T48">
        <f t="shared" si="107"/>
        <v>1.2500000000000004E-2</v>
      </c>
      <c r="W48">
        <f t="shared" si="115"/>
        <v>1.9205968101526325</v>
      </c>
      <c r="X48">
        <f t="shared" si="108"/>
        <v>2.2747724317295188</v>
      </c>
      <c r="Y48">
        <f t="shared" si="109"/>
        <v>2.4639538609420057</v>
      </c>
      <c r="Z48">
        <f t="shared" si="110"/>
        <v>2.1420727522306109</v>
      </c>
      <c r="AA48">
        <f t="shared" si="111"/>
        <v>1.9504685408299864</v>
      </c>
      <c r="AB48">
        <f t="shared" si="112"/>
        <v>2.5670103092783507</v>
      </c>
      <c r="AC48">
        <f t="shared" si="113"/>
        <v>2.3279999999999994</v>
      </c>
    </row>
    <row r="49" spans="1:30" x14ac:dyDescent="0.25">
      <c r="A49" t="s">
        <v>3</v>
      </c>
      <c r="B49">
        <f>AVERAGE(B41:B48)</f>
        <v>3.4596124999999995</v>
      </c>
      <c r="C49">
        <f t="shared" ref="C49:I49" si="116">AVERAGE(C41:C48)</f>
        <v>1.7745249999999999</v>
      </c>
      <c r="D49">
        <f t="shared" si="116"/>
        <v>0.80842499999999984</v>
      </c>
      <c r="E49">
        <f t="shared" si="116"/>
        <v>0.37658750000000002</v>
      </c>
      <c r="F49">
        <f t="shared" si="116"/>
        <v>0.1940375</v>
      </c>
      <c r="G49">
        <f t="shared" si="116"/>
        <v>0.11175</v>
      </c>
      <c r="H49">
        <f t="shared" si="116"/>
        <v>7.1562500000000001E-2</v>
      </c>
      <c r="I49">
        <f t="shared" si="116"/>
        <v>5.5287499999999996E-2</v>
      </c>
      <c r="L49" t="s">
        <v>35</v>
      </c>
      <c r="M49">
        <f>AVERAGE(M41:M48)</f>
        <v>3.4141124999999994</v>
      </c>
      <c r="N49">
        <f t="shared" ref="N49:T49" si="117">AVERAGE(N41:N48)</f>
        <v>1.7290249999999998</v>
      </c>
      <c r="O49">
        <f t="shared" si="117"/>
        <v>0.76292500000000008</v>
      </c>
      <c r="P49">
        <f t="shared" si="117"/>
        <v>0.33108750000000003</v>
      </c>
      <c r="Q49">
        <f t="shared" si="117"/>
        <v>0.14853750000000002</v>
      </c>
      <c r="R49">
        <f t="shared" si="117"/>
        <v>6.6250000000000003E-2</v>
      </c>
      <c r="S49">
        <f t="shared" si="117"/>
        <v>2.6062500000000002E-2</v>
      </c>
      <c r="T49">
        <f t="shared" si="117"/>
        <v>9.7875000000000011E-3</v>
      </c>
      <c r="V49" t="s">
        <v>35</v>
      </c>
      <c r="W49">
        <f>AVERAGE(W41:W48)</f>
        <v>1.9752949552363805</v>
      </c>
      <c r="X49">
        <f t="shared" ref="X49" si="118">AVERAGE(X41:X48)</f>
        <v>2.2683721509115342</v>
      </c>
      <c r="Y49">
        <f t="shared" ref="Y49" si="119">AVERAGE(Y41:Y48)</f>
        <v>2.3093649122744311</v>
      </c>
      <c r="Z49">
        <f t="shared" ref="Z49" si="120">AVERAGE(Z41:Z48)</f>
        <v>2.2380578275126863</v>
      </c>
      <c r="AA49">
        <f t="shared" ref="AA49" si="121">AVERAGE(AA41:AA48)</f>
        <v>2.2544244440839032</v>
      </c>
      <c r="AB49">
        <f t="shared" ref="AB49" si="122">AVERAGE(AB41:AB48)</f>
        <v>2.5492879532452313</v>
      </c>
      <c r="AC49">
        <f t="shared" ref="AC49" si="123">AVERAGE(AC41:AC48)</f>
        <v>2.8100735988149785</v>
      </c>
    </row>
    <row r="50" spans="1:30" x14ac:dyDescent="0.25">
      <c r="A50" t="s">
        <v>4</v>
      </c>
      <c r="B50">
        <f>_xlfn.STDEV.S(B41:B48)</f>
        <v>3.401627499132908E-2</v>
      </c>
      <c r="C50">
        <f t="shared" ref="C50:I50" si="124">_xlfn.STDEV.S(C41:C48)</f>
        <v>3.0739632398582791E-2</v>
      </c>
      <c r="D50">
        <f t="shared" si="124"/>
        <v>2.1109019737678831E-2</v>
      </c>
      <c r="E50">
        <f t="shared" si="124"/>
        <v>2.0408432255880335E-2</v>
      </c>
      <c r="F50">
        <f t="shared" si="124"/>
        <v>1.0586370955147946E-2</v>
      </c>
      <c r="G50">
        <f t="shared" si="124"/>
        <v>5.5014283859479898E-3</v>
      </c>
      <c r="H50">
        <f t="shared" si="124"/>
        <v>2.8111703206011129E-3</v>
      </c>
      <c r="I50">
        <f t="shared" si="124"/>
        <v>2.8622855502951792E-3</v>
      </c>
      <c r="L50" t="s">
        <v>4</v>
      </c>
      <c r="M50">
        <f>_xlfn.STDEV.S(M41:M48)</f>
        <v>3.401627499132908E-2</v>
      </c>
      <c r="N50">
        <f t="shared" ref="N50:T50" si="125">_xlfn.STDEV.S(N41:N48)</f>
        <v>3.0739632398582791E-2</v>
      </c>
      <c r="O50">
        <f t="shared" si="125"/>
        <v>2.1109019737678827E-2</v>
      </c>
      <c r="P50">
        <f t="shared" si="125"/>
        <v>2.0408432255880335E-2</v>
      </c>
      <c r="Q50">
        <f t="shared" si="125"/>
        <v>1.0586370955147952E-2</v>
      </c>
      <c r="R50">
        <f t="shared" si="125"/>
        <v>5.5014283859479898E-3</v>
      </c>
      <c r="S50">
        <f t="shared" si="125"/>
        <v>2.8111703206011129E-3</v>
      </c>
      <c r="T50">
        <f t="shared" si="125"/>
        <v>2.8622855502951792E-3</v>
      </c>
      <c r="V50" t="s">
        <v>4</v>
      </c>
      <c r="W50">
        <f>_xlfn.STDEV.S(W41:W48)</f>
        <v>4.8445778950279177E-2</v>
      </c>
      <c r="X50">
        <f t="shared" ref="X50:AC50" si="126">_xlfn.STDEV.S(X41:X48)</f>
        <v>9.0931158166727311E-2</v>
      </c>
      <c r="Y50">
        <f t="shared" si="126"/>
        <v>0.10370604892066672</v>
      </c>
      <c r="Z50">
        <f t="shared" si="126"/>
        <v>0.19883394966866511</v>
      </c>
      <c r="AA50">
        <f t="shared" si="126"/>
        <v>0.23468525096616011</v>
      </c>
      <c r="AB50">
        <f t="shared" si="126"/>
        <v>0.10359607687731108</v>
      </c>
      <c r="AC50">
        <f t="shared" si="126"/>
        <v>0.61286514006474746</v>
      </c>
    </row>
    <row r="51" spans="1:30" x14ac:dyDescent="0.25">
      <c r="A51" t="s">
        <v>2</v>
      </c>
      <c r="B51">
        <v>1</v>
      </c>
      <c r="C51">
        <f>1/2</f>
        <v>0.5</v>
      </c>
      <c r="D51">
        <f>(C51/2)</f>
        <v>0.25</v>
      </c>
      <c r="E51">
        <f t="shared" ref="E51" si="127">(D51/2)</f>
        <v>0.125</v>
      </c>
      <c r="F51">
        <f t="shared" ref="F51" si="128">(E51/2)</f>
        <v>6.25E-2</v>
      </c>
      <c r="G51">
        <f t="shared" ref="G51" si="129">(F51/2)</f>
        <v>3.125E-2</v>
      </c>
      <c r="H51">
        <f t="shared" ref="H51" si="130">(G51/2)</f>
        <v>1.5625E-2</v>
      </c>
      <c r="I51">
        <f t="shared" ref="I51" si="131">(H51/2)</f>
        <v>7.8125E-3</v>
      </c>
      <c r="L51" t="s">
        <v>2</v>
      </c>
      <c r="M51">
        <v>1</v>
      </c>
      <c r="N51">
        <f>1/2</f>
        <v>0.5</v>
      </c>
      <c r="O51">
        <f>(N51/2)</f>
        <v>0.25</v>
      </c>
      <c r="P51">
        <f t="shared" ref="P51" si="132">(O51/2)</f>
        <v>0.125</v>
      </c>
      <c r="Q51">
        <f t="shared" ref="Q51" si="133">(P51/2)</f>
        <v>6.25E-2</v>
      </c>
      <c r="R51">
        <f t="shared" ref="R51" si="134">(Q51/2)</f>
        <v>3.125E-2</v>
      </c>
      <c r="S51">
        <f t="shared" ref="S51" si="135">(R51/2)</f>
        <v>1.5625E-2</v>
      </c>
      <c r="T51">
        <f t="shared" ref="T51" si="136">(S51/2)</f>
        <v>7.8125E-3</v>
      </c>
      <c r="V51" t="s">
        <v>2</v>
      </c>
      <c r="W51">
        <v>1</v>
      </c>
      <c r="X51">
        <f>1/2</f>
        <v>0.5</v>
      </c>
      <c r="Y51">
        <f>(X51/2)</f>
        <v>0.25</v>
      </c>
      <c r="Z51">
        <f t="shared" ref="Z51" si="137">(Y51/2)</f>
        <v>0.125</v>
      </c>
      <c r="AA51">
        <f t="shared" ref="AA51" si="138">(Z51/2)</f>
        <v>6.25E-2</v>
      </c>
      <c r="AB51">
        <f t="shared" ref="AB51" si="139">(AA51/2)</f>
        <v>3.125E-2</v>
      </c>
      <c r="AC51">
        <f t="shared" ref="AC51" si="140">(AB51/2)</f>
        <v>1.5625E-2</v>
      </c>
    </row>
    <row r="52" spans="1:30" x14ac:dyDescent="0.25">
      <c r="A52" t="s">
        <v>5</v>
      </c>
      <c r="B52">
        <f>($B$49/B49)</f>
        <v>1</v>
      </c>
      <c r="C52">
        <f t="shared" ref="C52:I52" si="141">($B$49/C49)</f>
        <v>1.9495991885152364</v>
      </c>
      <c r="D52">
        <f t="shared" si="141"/>
        <v>4.2794476914989028</v>
      </c>
      <c r="E52">
        <f t="shared" si="141"/>
        <v>9.1867427888604887</v>
      </c>
      <c r="F52">
        <f t="shared" si="141"/>
        <v>17.829607678928038</v>
      </c>
      <c r="G52">
        <f t="shared" si="141"/>
        <v>30.958501118568229</v>
      </c>
      <c r="H52">
        <f t="shared" si="141"/>
        <v>48.343930131004356</v>
      </c>
      <c r="I52">
        <f t="shared" si="141"/>
        <v>62.574949129550077</v>
      </c>
      <c r="L52" t="s">
        <v>5</v>
      </c>
      <c r="M52">
        <f>($M$49/M49)</f>
        <v>1</v>
      </c>
      <c r="N52">
        <f t="shared" ref="N52:T52" si="142">($M$49/N49)</f>
        <v>1.9745882795216956</v>
      </c>
      <c r="O52">
        <f t="shared" si="142"/>
        <v>4.4750303109742102</v>
      </c>
      <c r="P52">
        <f t="shared" si="142"/>
        <v>10.311813342394379</v>
      </c>
      <c r="Q52">
        <f t="shared" si="142"/>
        <v>22.984852310022717</v>
      </c>
      <c r="R52">
        <f t="shared" si="142"/>
        <v>51.533773584905653</v>
      </c>
      <c r="S52">
        <f t="shared" si="142"/>
        <v>130.99712230215823</v>
      </c>
      <c r="T52">
        <f t="shared" si="142"/>
        <v>348.82375478927196</v>
      </c>
      <c r="V52" t="s">
        <v>7</v>
      </c>
      <c r="W52" s="1">
        <f>(W50/W49)</f>
        <v>2.4525845530994E-2</v>
      </c>
      <c r="X52" s="1">
        <f>(X50/X49)</f>
        <v>4.0086525542198652E-2</v>
      </c>
      <c r="Y52" s="1">
        <f>(Y50/Y49)</f>
        <v>4.4906739670920799E-2</v>
      </c>
      <c r="Z52" s="1">
        <f>(Z50/Z49)</f>
        <v>8.8842185945500557E-2</v>
      </c>
      <c r="AA52" s="1">
        <f>(AA50/AA49)</f>
        <v>0.10409985199638201</v>
      </c>
      <c r="AB52" s="1">
        <f>(AB50/AB49)</f>
        <v>4.0637259806383885E-2</v>
      </c>
      <c r="AC52" s="1">
        <f>(AC50/AC49)</f>
        <v>0.21809576102319728</v>
      </c>
    </row>
    <row r="53" spans="1:30" x14ac:dyDescent="0.25">
      <c r="A53" t="s">
        <v>6</v>
      </c>
      <c r="C53">
        <f>(B49/C49)</f>
        <v>1.9495991885152364</v>
      </c>
      <c r="D53">
        <f t="shared" ref="D53" si="143">(C49/D49)</f>
        <v>2.1950397377616975</v>
      </c>
      <c r="E53">
        <f t="shared" ref="E53" si="144">(D49/E49)</f>
        <v>2.1467122514687818</v>
      </c>
      <c r="F53">
        <f t="shared" ref="F53" si="145">(E49/F49)</f>
        <v>1.940797526251369</v>
      </c>
      <c r="G53">
        <f t="shared" ref="G53" si="146">(F49/G49)</f>
        <v>1.7363534675615213</v>
      </c>
      <c r="H53">
        <f t="shared" ref="H53" si="147">(G49/H49)</f>
        <v>1.5615720524017467</v>
      </c>
      <c r="I53">
        <f t="shared" ref="I53" si="148">(H49/I49)</f>
        <v>1.294370336875424</v>
      </c>
      <c r="L53" t="s">
        <v>6</v>
      </c>
      <c r="N53">
        <f>(M49/N49)</f>
        <v>1.9745882795216956</v>
      </c>
      <c r="O53">
        <f t="shared" ref="O53" si="149">(N49/O49)</f>
        <v>2.2663105809876458</v>
      </c>
      <c r="P53">
        <f t="shared" ref="P53" si="150">(O49/P49)</f>
        <v>2.3043002227507836</v>
      </c>
      <c r="Q53">
        <f t="shared" ref="Q53" si="151">(P49/Q49)</f>
        <v>2.2289825801565262</v>
      </c>
      <c r="R53">
        <f t="shared" ref="R53" si="152">(Q49/R49)</f>
        <v>2.2420754716981133</v>
      </c>
      <c r="S53">
        <f t="shared" ref="S53" si="153">(R49/S49)</f>
        <v>2.5419664268585129</v>
      </c>
      <c r="T53">
        <f t="shared" ref="T53" si="154">(S49/T49)</f>
        <v>2.6628352490421454</v>
      </c>
      <c r="V53" t="s">
        <v>37</v>
      </c>
      <c r="W53">
        <f>_xlfn.CONFIDENCE.NORM(0.05,W50, COUNT(W41:W48))</f>
        <v>3.3570595160395504E-2</v>
      </c>
      <c r="X53">
        <f t="shared" ref="X53:AC53" si="155">_xlfn.CONFIDENCE.NORM(0.05,X50, COUNT(X41:X48))</f>
        <v>6.3010919927906389E-2</v>
      </c>
      <c r="Y53">
        <f t="shared" si="155"/>
        <v>7.1863304903673361E-2</v>
      </c>
      <c r="Z53">
        <f t="shared" si="155"/>
        <v>0.13778236562817714</v>
      </c>
      <c r="AA53">
        <f t="shared" si="155"/>
        <v>0.16262559341623253</v>
      </c>
      <c r="AB53">
        <f t="shared" si="155"/>
        <v>7.1787099565944312E-2</v>
      </c>
      <c r="AC53">
        <f t="shared" si="155"/>
        <v>0.42468607071316711</v>
      </c>
    </row>
    <row r="54" spans="1:30" x14ac:dyDescent="0.25">
      <c r="A54" t="s">
        <v>7</v>
      </c>
      <c r="B54" s="1">
        <f>(B50/B49)</f>
        <v>9.8323945214468626E-3</v>
      </c>
      <c r="C54" s="1">
        <f t="shared" ref="C54:I54" si="156">(C50/C49)</f>
        <v>1.7322738422159617E-2</v>
      </c>
      <c r="D54" s="1">
        <f t="shared" si="156"/>
        <v>2.6111290147730261E-2</v>
      </c>
      <c r="E54" s="1">
        <f t="shared" si="156"/>
        <v>5.4193068691553312E-2</v>
      </c>
      <c r="F54" s="1">
        <f t="shared" si="156"/>
        <v>5.4558376371309392E-2</v>
      </c>
      <c r="G54" s="1">
        <f t="shared" si="156"/>
        <v>4.9229784214299681E-2</v>
      </c>
      <c r="H54" s="1">
        <f t="shared" si="156"/>
        <v>3.9282729370845246E-2</v>
      </c>
      <c r="I54" s="1">
        <f t="shared" si="156"/>
        <v>5.1770934665072203E-2</v>
      </c>
      <c r="L54" t="s">
        <v>7</v>
      </c>
      <c r="M54" s="1">
        <f>(M50/M49)</f>
        <v>9.9634311966372187E-3</v>
      </c>
      <c r="N54" s="1">
        <f t="shared" ref="N54:T54" si="157">(N50/N49)</f>
        <v>1.7778593368275645E-2</v>
      </c>
      <c r="O54" s="1">
        <f t="shared" si="157"/>
        <v>2.7668538503363798E-2</v>
      </c>
      <c r="P54" s="1">
        <f t="shared" si="157"/>
        <v>6.1640600312244748E-2</v>
      </c>
      <c r="Q54" s="1">
        <f t="shared" si="157"/>
        <v>7.1270695650242868E-2</v>
      </c>
      <c r="R54" s="1">
        <f t="shared" si="157"/>
        <v>8.3040428467139465E-2</v>
      </c>
      <c r="S54" s="1">
        <f t="shared" si="157"/>
        <v>0.10786265019092998</v>
      </c>
      <c r="T54" s="1">
        <f t="shared" si="157"/>
        <v>0.29244296810167858</v>
      </c>
      <c r="W54" s="1"/>
      <c r="X54" s="1"/>
      <c r="Y54" s="1"/>
      <c r="Z54" s="1"/>
      <c r="AA54" s="1"/>
      <c r="AB54" s="1"/>
      <c r="AC54" s="1"/>
      <c r="AD54" s="1"/>
    </row>
  </sheetData>
  <mergeCells count="3">
    <mergeCell ref="B3:I3"/>
    <mergeCell ref="M3:T3"/>
    <mergeCell ref="AF5:A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E668-A21E-458B-8289-8057A1333218}">
  <dimension ref="A1:M106"/>
  <sheetViews>
    <sheetView workbookViewId="0">
      <selection activeCell="M20" sqref="M20"/>
    </sheetView>
  </sheetViews>
  <sheetFormatPr defaultRowHeight="15" x14ac:dyDescent="0.25"/>
  <cols>
    <col min="1" max="1" width="34.140625" bestFit="1" customWidth="1"/>
    <col min="2" max="2" width="12" bestFit="1" customWidth="1"/>
    <col min="3" max="3" width="12.5703125" bestFit="1" customWidth="1"/>
  </cols>
  <sheetData>
    <row r="1" spans="1:13" x14ac:dyDescent="0.25">
      <c r="A1" t="s">
        <v>15</v>
      </c>
    </row>
    <row r="2" spans="1:13" ht="15.75" thickBot="1" x14ac:dyDescent="0.3">
      <c r="F2" s="7" t="s">
        <v>53</v>
      </c>
      <c r="G2" s="7">
        <v>1</v>
      </c>
      <c r="H2" s="7">
        <v>2</v>
      </c>
      <c r="I2" s="7">
        <v>3</v>
      </c>
      <c r="J2" s="7">
        <v>4</v>
      </c>
      <c r="K2" s="7">
        <v>5</v>
      </c>
      <c r="L2" s="7">
        <v>6</v>
      </c>
      <c r="M2" s="7">
        <v>7</v>
      </c>
    </row>
    <row r="3" spans="1:13" x14ac:dyDescent="0.25">
      <c r="A3" s="6"/>
      <c r="B3" s="6" t="s">
        <v>39</v>
      </c>
      <c r="C3" s="6" t="s">
        <v>38</v>
      </c>
      <c r="F3" s="7" t="s">
        <v>54</v>
      </c>
      <c r="G3" s="8" t="s">
        <v>55</v>
      </c>
      <c r="H3" s="8" t="s">
        <v>55</v>
      </c>
      <c r="I3" s="8" t="s">
        <v>55</v>
      </c>
      <c r="J3" s="9" t="s">
        <v>56</v>
      </c>
      <c r="K3" s="8" t="s">
        <v>55</v>
      </c>
      <c r="L3" s="9" t="s">
        <v>56</v>
      </c>
      <c r="M3" s="8" t="s">
        <v>55</v>
      </c>
    </row>
    <row r="4" spans="1:13" x14ac:dyDescent="0.25">
      <c r="A4" s="4" t="s">
        <v>16</v>
      </c>
      <c r="B4" s="4">
        <v>2.0083314132613443</v>
      </c>
      <c r="C4" s="4">
        <v>1.9752949552363805</v>
      </c>
    </row>
    <row r="5" spans="1:13" x14ac:dyDescent="0.25">
      <c r="A5" s="4" t="s">
        <v>17</v>
      </c>
      <c r="B5" s="4">
        <v>1.2416725624082811E-2</v>
      </c>
      <c r="C5" s="4">
        <v>2.346993498099313E-3</v>
      </c>
    </row>
    <row r="6" spans="1:13" x14ac:dyDescent="0.25">
      <c r="A6" s="4" t="s">
        <v>18</v>
      </c>
      <c r="B6" s="4">
        <v>8</v>
      </c>
      <c r="C6" s="4">
        <v>8</v>
      </c>
    </row>
    <row r="7" spans="1:13" x14ac:dyDescent="0.25">
      <c r="A7" s="4" t="s">
        <v>19</v>
      </c>
      <c r="B7" s="4">
        <v>7.4374325829532323E-2</v>
      </c>
      <c r="C7" s="4"/>
    </row>
    <row r="8" spans="1:13" x14ac:dyDescent="0.25">
      <c r="A8" s="4" t="s">
        <v>20</v>
      </c>
      <c r="B8" s="4">
        <v>0</v>
      </c>
      <c r="C8" s="4"/>
    </row>
    <row r="9" spans="1:13" x14ac:dyDescent="0.25">
      <c r="A9" s="4" t="s">
        <v>2</v>
      </c>
      <c r="B9" s="4">
        <v>7</v>
      </c>
      <c r="C9" s="4"/>
    </row>
    <row r="10" spans="1:13" x14ac:dyDescent="0.25">
      <c r="A10" s="4" t="s">
        <v>21</v>
      </c>
      <c r="B10" s="4">
        <v>0.79083246668777718</v>
      </c>
      <c r="C10" s="4"/>
    </row>
    <row r="11" spans="1:13" x14ac:dyDescent="0.25">
      <c r="A11" s="4" t="s">
        <v>22</v>
      </c>
      <c r="B11" s="4">
        <v>0.2274981606843941</v>
      </c>
      <c r="C11" s="4"/>
    </row>
    <row r="12" spans="1:13" x14ac:dyDescent="0.25">
      <c r="A12" s="4" t="s">
        <v>23</v>
      </c>
      <c r="B12" s="4">
        <v>1.8945786050900073</v>
      </c>
      <c r="C12" s="4"/>
    </row>
    <row r="13" spans="1:13" x14ac:dyDescent="0.25">
      <c r="A13" s="4" t="s">
        <v>24</v>
      </c>
      <c r="B13" s="4">
        <v>0.4549963213687882</v>
      </c>
      <c r="C13" s="4"/>
    </row>
    <row r="14" spans="1:13" ht="15.75" thickBot="1" x14ac:dyDescent="0.3">
      <c r="A14" s="5" t="s">
        <v>25</v>
      </c>
      <c r="B14" s="5">
        <v>2.3646242515927849</v>
      </c>
      <c r="C14" s="5"/>
    </row>
    <row r="17" spans="1:3" x14ac:dyDescent="0.25">
      <c r="A17" t="s">
        <v>15</v>
      </c>
    </row>
    <row r="18" spans="1:3" ht="15.75" thickBot="1" x14ac:dyDescent="0.3"/>
    <row r="19" spans="1:3" x14ac:dyDescent="0.25">
      <c r="A19" s="6"/>
      <c r="B19" s="6" t="s">
        <v>40</v>
      </c>
      <c r="C19" s="6" t="s">
        <v>46</v>
      </c>
    </row>
    <row r="20" spans="1:3" x14ac:dyDescent="0.25">
      <c r="A20" s="4" t="s">
        <v>16</v>
      </c>
      <c r="B20" s="4">
        <v>2.3797808111071865</v>
      </c>
      <c r="C20" s="4">
        <v>2.2683721509115342</v>
      </c>
    </row>
    <row r="21" spans="1:3" x14ac:dyDescent="0.25">
      <c r="A21" s="4" t="s">
        <v>17</v>
      </c>
      <c r="B21" s="4">
        <v>8.3506535985048716E-2</v>
      </c>
      <c r="C21" s="4">
        <v>8.2684755255423795E-3</v>
      </c>
    </row>
    <row r="22" spans="1:3" x14ac:dyDescent="0.25">
      <c r="A22" s="4" t="s">
        <v>18</v>
      </c>
      <c r="B22" s="4">
        <v>8</v>
      </c>
      <c r="C22" s="4">
        <v>8</v>
      </c>
    </row>
    <row r="23" spans="1:3" x14ac:dyDescent="0.25">
      <c r="A23" s="4" t="s">
        <v>19</v>
      </c>
      <c r="B23" s="4">
        <v>0.57707988009189848</v>
      </c>
      <c r="C23" s="4"/>
    </row>
    <row r="24" spans="1:3" x14ac:dyDescent="0.25">
      <c r="A24" s="4" t="s">
        <v>20</v>
      </c>
      <c r="B24" s="4">
        <v>0</v>
      </c>
      <c r="C24" s="4"/>
    </row>
    <row r="25" spans="1:3" x14ac:dyDescent="0.25">
      <c r="A25" s="4" t="s">
        <v>2</v>
      </c>
      <c r="B25" s="4">
        <v>7</v>
      </c>
      <c r="C25" s="4"/>
    </row>
    <row r="26" spans="1:3" x14ac:dyDescent="0.25">
      <c r="A26" s="4" t="s">
        <v>21</v>
      </c>
      <c r="B26" s="4">
        <v>1.2711955278040525</v>
      </c>
      <c r="C26" s="4"/>
    </row>
    <row r="27" spans="1:3" x14ac:dyDescent="0.25">
      <c r="A27" s="4" t="s">
        <v>22</v>
      </c>
      <c r="B27" s="4">
        <v>0.12213395307890215</v>
      </c>
      <c r="C27" s="4"/>
    </row>
    <row r="28" spans="1:3" x14ac:dyDescent="0.25">
      <c r="A28" s="4" t="s">
        <v>23</v>
      </c>
      <c r="B28" s="4">
        <v>1.8945786050900073</v>
      </c>
      <c r="C28" s="4"/>
    </row>
    <row r="29" spans="1:3" x14ac:dyDescent="0.25">
      <c r="A29" s="4" t="s">
        <v>24</v>
      </c>
      <c r="B29" s="4">
        <v>0.2442679061578043</v>
      </c>
      <c r="C29" s="4"/>
    </row>
    <row r="30" spans="1:3" ht="15.75" thickBot="1" x14ac:dyDescent="0.3">
      <c r="A30" s="5" t="s">
        <v>25</v>
      </c>
      <c r="B30" s="5">
        <v>2.3646242515927849</v>
      </c>
      <c r="C30" s="5"/>
    </row>
    <row r="32" spans="1:3" x14ac:dyDescent="0.25">
      <c r="A32" t="s">
        <v>15</v>
      </c>
    </row>
    <row r="33" spans="1:3" ht="15.75" thickBot="1" x14ac:dyDescent="0.3"/>
    <row r="34" spans="1:3" x14ac:dyDescent="0.25">
      <c r="A34" s="6"/>
      <c r="B34" s="6" t="s">
        <v>41</v>
      </c>
      <c r="C34" s="6" t="s">
        <v>47</v>
      </c>
    </row>
    <row r="35" spans="1:3" x14ac:dyDescent="0.25">
      <c r="A35" s="4" t="s">
        <v>16</v>
      </c>
      <c r="B35" s="4">
        <v>2.0875776975966183</v>
      </c>
      <c r="C35" s="4">
        <v>2.3093649122744311</v>
      </c>
    </row>
    <row r="36" spans="1:3" x14ac:dyDescent="0.25">
      <c r="A36" s="4" t="s">
        <v>17</v>
      </c>
      <c r="B36" s="4">
        <v>7.8224272098922701E-2</v>
      </c>
      <c r="C36" s="4">
        <v>1.0754944582735718E-2</v>
      </c>
    </row>
    <row r="37" spans="1:3" x14ac:dyDescent="0.25">
      <c r="A37" s="4" t="s">
        <v>18</v>
      </c>
      <c r="B37" s="4">
        <v>8</v>
      </c>
      <c r="C37" s="4">
        <v>8</v>
      </c>
    </row>
    <row r="38" spans="1:3" x14ac:dyDescent="0.25">
      <c r="A38" s="4" t="s">
        <v>19</v>
      </c>
      <c r="B38" s="4">
        <v>-5.5284611759855523E-2</v>
      </c>
      <c r="C38" s="4"/>
    </row>
    <row r="39" spans="1:3" x14ac:dyDescent="0.25">
      <c r="A39" s="4" t="s">
        <v>20</v>
      </c>
      <c r="B39" s="4">
        <v>0</v>
      </c>
      <c r="C39" s="4"/>
    </row>
    <row r="40" spans="1:3" x14ac:dyDescent="0.25">
      <c r="A40" s="4" t="s">
        <v>2</v>
      </c>
      <c r="B40" s="4">
        <v>7</v>
      </c>
      <c r="C40" s="4"/>
    </row>
    <row r="41" spans="1:3" x14ac:dyDescent="0.25">
      <c r="A41" s="4" t="s">
        <v>21</v>
      </c>
      <c r="B41" s="4">
        <v>-2.0660856806881815</v>
      </c>
      <c r="C41" s="4"/>
    </row>
    <row r="42" spans="1:3" x14ac:dyDescent="0.25">
      <c r="A42" s="4" t="s">
        <v>22</v>
      </c>
      <c r="B42" s="4">
        <v>3.8832122780501882E-2</v>
      </c>
      <c r="C42" s="4"/>
    </row>
    <row r="43" spans="1:3" x14ac:dyDescent="0.25">
      <c r="A43" s="4" t="s">
        <v>23</v>
      </c>
      <c r="B43" s="4">
        <v>1.8945786050900073</v>
      </c>
      <c r="C43" s="4"/>
    </row>
    <row r="44" spans="1:3" x14ac:dyDescent="0.25">
      <c r="A44" s="4" t="s">
        <v>24</v>
      </c>
      <c r="B44" s="4">
        <v>7.7664245561003764E-2</v>
      </c>
      <c r="C44" s="4"/>
    </row>
    <row r="45" spans="1:3" ht="15.75" thickBot="1" x14ac:dyDescent="0.3">
      <c r="A45" s="5" t="s">
        <v>25</v>
      </c>
      <c r="B45" s="5">
        <v>2.3646242515927849</v>
      </c>
      <c r="C45" s="5"/>
    </row>
    <row r="47" spans="1:3" x14ac:dyDescent="0.25">
      <c r="A47" t="s">
        <v>15</v>
      </c>
    </row>
    <row r="48" spans="1:3" ht="15.75" thickBot="1" x14ac:dyDescent="0.3"/>
    <row r="49" spans="1:3" x14ac:dyDescent="0.25">
      <c r="A49" s="6"/>
      <c r="B49" s="6" t="s">
        <v>42</v>
      </c>
      <c r="C49" s="6" t="s">
        <v>48</v>
      </c>
    </row>
    <row r="50" spans="1:3" x14ac:dyDescent="0.25">
      <c r="A50" s="4" t="s">
        <v>16</v>
      </c>
      <c r="B50" s="4">
        <v>1.9781140303093481</v>
      </c>
      <c r="C50" s="4">
        <v>2.2380578275126863</v>
      </c>
    </row>
    <row r="51" spans="1:3" x14ac:dyDescent="0.25">
      <c r="A51" s="4" t="s">
        <v>17</v>
      </c>
      <c r="B51" s="4">
        <v>1.3223636800032745E-2</v>
      </c>
      <c r="C51" s="4">
        <v>3.9534939540841245E-2</v>
      </c>
    </row>
    <row r="52" spans="1:3" x14ac:dyDescent="0.25">
      <c r="A52" s="4" t="s">
        <v>18</v>
      </c>
      <c r="B52" s="4">
        <v>8</v>
      </c>
      <c r="C52" s="4">
        <v>8</v>
      </c>
    </row>
    <row r="53" spans="1:3" x14ac:dyDescent="0.25">
      <c r="A53" s="4" t="s">
        <v>19</v>
      </c>
      <c r="B53" s="4">
        <v>-0.5557923406824109</v>
      </c>
      <c r="C53" s="4"/>
    </row>
    <row r="54" spans="1:3" x14ac:dyDescent="0.25">
      <c r="A54" s="4" t="s">
        <v>20</v>
      </c>
      <c r="B54" s="4">
        <v>0</v>
      </c>
      <c r="C54" s="4"/>
    </row>
    <row r="55" spans="1:3" x14ac:dyDescent="0.25">
      <c r="A55" s="4" t="s">
        <v>2</v>
      </c>
      <c r="B55" s="4">
        <v>7</v>
      </c>
      <c r="C55" s="4"/>
    </row>
    <row r="56" spans="1:3" x14ac:dyDescent="0.25">
      <c r="A56" s="4" t="s">
        <v>21</v>
      </c>
      <c r="B56" s="4">
        <v>-2.6296107415013239</v>
      </c>
      <c r="C56" s="4"/>
    </row>
    <row r="57" spans="1:3" x14ac:dyDescent="0.25">
      <c r="A57" s="4" t="s">
        <v>22</v>
      </c>
      <c r="B57" s="4">
        <v>1.6965901325284652E-2</v>
      </c>
      <c r="C57" s="4"/>
    </row>
    <row r="58" spans="1:3" x14ac:dyDescent="0.25">
      <c r="A58" s="4" t="s">
        <v>23</v>
      </c>
      <c r="B58" s="4">
        <v>1.8945786050900073</v>
      </c>
      <c r="C58" s="4"/>
    </row>
    <row r="59" spans="1:3" x14ac:dyDescent="0.25">
      <c r="A59" s="4" t="s">
        <v>24</v>
      </c>
      <c r="B59" s="4">
        <v>3.3931802650569304E-2</v>
      </c>
      <c r="C59" s="4"/>
    </row>
    <row r="60" spans="1:3" ht="15.75" thickBot="1" x14ac:dyDescent="0.3">
      <c r="A60" s="5" t="s">
        <v>25</v>
      </c>
      <c r="B60" s="5">
        <v>2.3646242515927849</v>
      </c>
      <c r="C60" s="5"/>
    </row>
    <row r="62" spans="1:3" x14ac:dyDescent="0.25">
      <c r="A62" t="s">
        <v>15</v>
      </c>
    </row>
    <row r="63" spans="1:3" ht="15.75" thickBot="1" x14ac:dyDescent="0.3"/>
    <row r="64" spans="1:3" x14ac:dyDescent="0.25">
      <c r="A64" s="6"/>
      <c r="B64" s="6" t="s">
        <v>43</v>
      </c>
      <c r="C64" s="6" t="s">
        <v>49</v>
      </c>
    </row>
    <row r="65" spans="1:3" x14ac:dyDescent="0.25">
      <c r="A65" s="4" t="s">
        <v>16</v>
      </c>
      <c r="B65" s="4">
        <v>2.1602892083723093</v>
      </c>
      <c r="C65" s="4">
        <v>2.2544244440839032</v>
      </c>
    </row>
    <row r="66" spans="1:3" x14ac:dyDescent="0.25">
      <c r="A66" s="4" t="s">
        <v>17</v>
      </c>
      <c r="B66" s="4">
        <v>3.5102136285420964E-2</v>
      </c>
      <c r="C66" s="4">
        <v>5.5077167021049554E-2</v>
      </c>
    </row>
    <row r="67" spans="1:3" x14ac:dyDescent="0.25">
      <c r="A67" s="4" t="s">
        <v>18</v>
      </c>
      <c r="B67" s="4">
        <v>8</v>
      </c>
      <c r="C67" s="4">
        <v>8</v>
      </c>
    </row>
    <row r="68" spans="1:3" x14ac:dyDescent="0.25">
      <c r="A68" s="4" t="s">
        <v>19</v>
      </c>
      <c r="B68" s="4">
        <v>0.64875780173828446</v>
      </c>
      <c r="C68" s="4"/>
    </row>
    <row r="69" spans="1:3" x14ac:dyDescent="0.25">
      <c r="A69" s="4" t="s">
        <v>20</v>
      </c>
      <c r="B69" s="4">
        <v>0</v>
      </c>
      <c r="C69" s="4"/>
    </row>
    <row r="70" spans="1:3" x14ac:dyDescent="0.25">
      <c r="A70" s="4" t="s">
        <v>2</v>
      </c>
      <c r="B70" s="4">
        <v>7</v>
      </c>
      <c r="C70" s="4"/>
    </row>
    <row r="71" spans="1:3" x14ac:dyDescent="0.25">
      <c r="A71" s="4" t="s">
        <v>21</v>
      </c>
      <c r="B71" s="4">
        <v>-1.4628481474751369</v>
      </c>
      <c r="C71" s="4"/>
    </row>
    <row r="72" spans="1:3" x14ac:dyDescent="0.25">
      <c r="A72" s="4" t="s">
        <v>22</v>
      </c>
      <c r="B72" s="4">
        <v>9.3454529341742379E-2</v>
      </c>
      <c r="C72" s="4"/>
    </row>
    <row r="73" spans="1:3" x14ac:dyDescent="0.25">
      <c r="A73" s="4" t="s">
        <v>23</v>
      </c>
      <c r="B73" s="4">
        <v>1.8945786050900073</v>
      </c>
      <c r="C73" s="4"/>
    </row>
    <row r="74" spans="1:3" x14ac:dyDescent="0.25">
      <c r="A74" s="4" t="s">
        <v>24</v>
      </c>
      <c r="B74" s="4">
        <v>0.18690905868348476</v>
      </c>
      <c r="C74" s="4"/>
    </row>
    <row r="75" spans="1:3" ht="15.75" thickBot="1" x14ac:dyDescent="0.3">
      <c r="A75" s="5" t="s">
        <v>25</v>
      </c>
      <c r="B75" s="5">
        <v>2.3646242515927849</v>
      </c>
      <c r="C75" s="5"/>
    </row>
    <row r="78" spans="1:3" x14ac:dyDescent="0.25">
      <c r="A78" t="s">
        <v>15</v>
      </c>
    </row>
    <row r="79" spans="1:3" ht="15.75" thickBot="1" x14ac:dyDescent="0.3"/>
    <row r="80" spans="1:3" x14ac:dyDescent="0.25">
      <c r="A80" s="6"/>
      <c r="B80" s="6" t="s">
        <v>44</v>
      </c>
      <c r="C80" s="6" t="s">
        <v>50</v>
      </c>
    </row>
    <row r="81" spans="1:3" x14ac:dyDescent="0.25">
      <c r="A81" s="4" t="s">
        <v>16</v>
      </c>
      <c r="B81" s="4">
        <v>2.8589193459196274</v>
      </c>
      <c r="C81" s="4">
        <v>2.5492879532452313</v>
      </c>
    </row>
    <row r="82" spans="1:3" x14ac:dyDescent="0.25">
      <c r="A82" s="4" t="s">
        <v>17</v>
      </c>
      <c r="B82" s="4">
        <v>1.6209161328992885E-2</v>
      </c>
      <c r="C82" s="4">
        <v>1.0732147144369748E-2</v>
      </c>
    </row>
    <row r="83" spans="1:3" x14ac:dyDescent="0.25">
      <c r="A83" s="4" t="s">
        <v>18</v>
      </c>
      <c r="B83" s="4">
        <v>8</v>
      </c>
      <c r="C83" s="4">
        <v>8</v>
      </c>
    </row>
    <row r="84" spans="1:3" x14ac:dyDescent="0.25">
      <c r="A84" s="4" t="s">
        <v>19</v>
      </c>
      <c r="B84" s="4">
        <v>9.8710711910289947E-2</v>
      </c>
      <c r="C84" s="4"/>
    </row>
    <row r="85" spans="1:3" x14ac:dyDescent="0.25">
      <c r="A85" s="4" t="s">
        <v>20</v>
      </c>
      <c r="B85" s="4">
        <v>0</v>
      </c>
      <c r="C85" s="4"/>
    </row>
    <row r="86" spans="1:3" x14ac:dyDescent="0.25">
      <c r="A86" s="4" t="s">
        <v>2</v>
      </c>
      <c r="B86" s="4">
        <v>7</v>
      </c>
      <c r="C86" s="4"/>
    </row>
    <row r="87" spans="1:3" x14ac:dyDescent="0.25">
      <c r="A87" s="4" t="s">
        <v>21</v>
      </c>
      <c r="B87" s="4">
        <v>5.6137422628995797</v>
      </c>
      <c r="C87" s="4"/>
    </row>
    <row r="88" spans="1:3" x14ac:dyDescent="0.25">
      <c r="A88" s="4" t="s">
        <v>22</v>
      </c>
      <c r="B88" s="4">
        <v>4.0215559175955121E-4</v>
      </c>
      <c r="C88" s="4"/>
    </row>
    <row r="89" spans="1:3" x14ac:dyDescent="0.25">
      <c r="A89" s="4" t="s">
        <v>23</v>
      </c>
      <c r="B89" s="4">
        <v>1.8945786050900073</v>
      </c>
      <c r="C89" s="4"/>
    </row>
    <row r="90" spans="1:3" x14ac:dyDescent="0.25">
      <c r="A90" s="4" t="s">
        <v>24</v>
      </c>
      <c r="B90" s="4">
        <v>8.0431118351910241E-4</v>
      </c>
      <c r="C90" s="4"/>
    </row>
    <row r="91" spans="1:3" ht="15.75" thickBot="1" x14ac:dyDescent="0.3">
      <c r="A91" s="5" t="s">
        <v>25</v>
      </c>
      <c r="B91" s="5">
        <v>2.3646242515927849</v>
      </c>
      <c r="C91" s="5"/>
    </row>
    <row r="93" spans="1:3" x14ac:dyDescent="0.25">
      <c r="A93" t="s">
        <v>15</v>
      </c>
    </row>
    <row r="94" spans="1:3" ht="15.75" thickBot="1" x14ac:dyDescent="0.3"/>
    <row r="95" spans="1:3" x14ac:dyDescent="0.25">
      <c r="A95" s="6"/>
      <c r="B95" s="6" t="s">
        <v>45</v>
      </c>
      <c r="C95" s="6" t="s">
        <v>51</v>
      </c>
    </row>
    <row r="96" spans="1:3" x14ac:dyDescent="0.25">
      <c r="A96" s="4" t="s">
        <v>16</v>
      </c>
      <c r="B96" s="4">
        <v>2.8431840806863224</v>
      </c>
      <c r="C96" s="4">
        <v>2.8100735988149785</v>
      </c>
    </row>
    <row r="97" spans="1:3" x14ac:dyDescent="0.25">
      <c r="A97" s="4" t="s">
        <v>17</v>
      </c>
      <c r="B97" s="4">
        <v>0.31303400045437563</v>
      </c>
      <c r="C97" s="4">
        <v>0.3756036799065825</v>
      </c>
    </row>
    <row r="98" spans="1:3" x14ac:dyDescent="0.25">
      <c r="A98" s="4" t="s">
        <v>18</v>
      </c>
      <c r="B98" s="4">
        <v>8</v>
      </c>
      <c r="C98" s="4">
        <v>8</v>
      </c>
    </row>
    <row r="99" spans="1:3" x14ac:dyDescent="0.25">
      <c r="A99" s="4" t="s">
        <v>19</v>
      </c>
      <c r="B99" s="4">
        <v>-0.42713763982966979</v>
      </c>
      <c r="C99" s="4"/>
    </row>
    <row r="100" spans="1:3" x14ac:dyDescent="0.25">
      <c r="A100" s="4" t="s">
        <v>20</v>
      </c>
      <c r="B100" s="4">
        <v>0</v>
      </c>
      <c r="C100" s="4"/>
    </row>
    <row r="101" spans="1:3" x14ac:dyDescent="0.25">
      <c r="A101" s="4" t="s">
        <v>2</v>
      </c>
      <c r="B101" s="4">
        <v>7</v>
      </c>
      <c r="C101" s="4"/>
    </row>
    <row r="102" spans="1:3" x14ac:dyDescent="0.25">
      <c r="A102" s="4" t="s">
        <v>21</v>
      </c>
      <c r="B102" s="4">
        <v>9.4525975103623303E-2</v>
      </c>
      <c r="C102" s="4"/>
    </row>
    <row r="103" spans="1:3" x14ac:dyDescent="0.25">
      <c r="A103" s="4" t="s">
        <v>22</v>
      </c>
      <c r="B103" s="4">
        <v>0.46367012563464832</v>
      </c>
      <c r="C103" s="4"/>
    </row>
    <row r="104" spans="1:3" x14ac:dyDescent="0.25">
      <c r="A104" s="4" t="s">
        <v>23</v>
      </c>
      <c r="B104" s="4">
        <v>1.8945786050900073</v>
      </c>
      <c r="C104" s="4"/>
    </row>
    <row r="105" spans="1:3" x14ac:dyDescent="0.25">
      <c r="A105" s="4" t="s">
        <v>24</v>
      </c>
      <c r="B105" s="4">
        <v>0.92734025126929664</v>
      </c>
      <c r="C105" s="4"/>
    </row>
    <row r="106" spans="1:3" ht="15.75" thickBot="1" x14ac:dyDescent="0.3">
      <c r="A106" s="5" t="s">
        <v>25</v>
      </c>
      <c r="B106" s="5">
        <v>2.3646242515927849</v>
      </c>
      <c r="C106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2976-4EAC-406D-8F0E-8BC651818C49}">
  <dimension ref="A2:R44"/>
  <sheetViews>
    <sheetView workbookViewId="0">
      <selection activeCell="K36" sqref="K36"/>
    </sheetView>
  </sheetViews>
  <sheetFormatPr defaultRowHeight="15" x14ac:dyDescent="0.25"/>
  <sheetData>
    <row r="2" spans="1:18" x14ac:dyDescent="0.25">
      <c r="A2" t="s">
        <v>0</v>
      </c>
    </row>
    <row r="3" spans="1:18" x14ac:dyDescent="0.25">
      <c r="A3" t="s">
        <v>2</v>
      </c>
      <c r="B3" t="s">
        <v>14</v>
      </c>
      <c r="C3">
        <f>1/2</f>
        <v>0.5</v>
      </c>
      <c r="D3">
        <f>(C3/2)</f>
        <v>0.25</v>
      </c>
      <c r="E3">
        <f t="shared" ref="E3:I3" si="0">(D3/2)</f>
        <v>0.125</v>
      </c>
      <c r="F3">
        <f t="shared" si="0"/>
        <v>6.25E-2</v>
      </c>
      <c r="G3">
        <f t="shared" si="0"/>
        <v>3.125E-2</v>
      </c>
      <c r="H3">
        <f t="shared" si="0"/>
        <v>1.5625E-2</v>
      </c>
      <c r="I3">
        <f t="shared" si="0"/>
        <v>7.8125E-3</v>
      </c>
      <c r="K3" t="s">
        <v>13</v>
      </c>
    </row>
    <row r="4" spans="1:18" x14ac:dyDescent="0.25">
      <c r="B4">
        <v>1</v>
      </c>
      <c r="C4">
        <f>(K4/L4)</f>
        <v>2.1352429296591735</v>
      </c>
      <c r="D4">
        <f t="shared" ref="D4:I4" si="1">(L4/M4)</f>
        <v>1.9958991677722828</v>
      </c>
      <c r="E4">
        <f t="shared" si="1"/>
        <v>2.1624934793948878</v>
      </c>
      <c r="F4">
        <f t="shared" si="1"/>
        <v>1.9363636363636363</v>
      </c>
      <c r="G4">
        <f t="shared" si="1"/>
        <v>2.0711297071129708</v>
      </c>
      <c r="H4">
        <f t="shared" si="1"/>
        <v>3.0445859872611467</v>
      </c>
      <c r="I4">
        <f t="shared" si="1"/>
        <v>3.0192307692307692</v>
      </c>
      <c r="K4">
        <f>(K15-0.0455)</f>
        <v>3.5333999999999999</v>
      </c>
      <c r="L4">
        <f>(L15-0.0455)</f>
        <v>1.6547999999999998</v>
      </c>
      <c r="M4">
        <f>(M15-0.0455)</f>
        <v>0.82910000000000006</v>
      </c>
      <c r="N4">
        <f>(N15-0.0455)</f>
        <v>0.38340000000000002</v>
      </c>
      <c r="O4">
        <f>(O15-0.0455)</f>
        <v>0.19800000000000001</v>
      </c>
      <c r="P4">
        <f>(P15-0.0455)</f>
        <v>9.5600000000000004E-2</v>
      </c>
      <c r="Q4">
        <f>(Q15-0.0455)</f>
        <v>3.1399999999999997E-2</v>
      </c>
      <c r="R4">
        <f>(R15-0.0455)</f>
        <v>1.04E-2</v>
      </c>
    </row>
    <row r="5" spans="1:18" x14ac:dyDescent="0.25">
      <c r="B5">
        <v>2</v>
      </c>
      <c r="C5">
        <f t="shared" ref="C5:C11" si="2">(K5/L5)</f>
        <v>2.0476217732242001</v>
      </c>
      <c r="D5">
        <f t="shared" ref="D5:D11" si="3">(L5/M5)</f>
        <v>2.2185396825396824</v>
      </c>
      <c r="E5">
        <f t="shared" ref="E5:E11" si="4">(M5/N5)</f>
        <v>2.1353036876355747</v>
      </c>
      <c r="F5">
        <f t="shared" ref="F5:F11" si="5">(N5/O5)</f>
        <v>1.7929022848808946</v>
      </c>
      <c r="G5">
        <f t="shared" ref="G5:G11" si="6">(O5/P5)</f>
        <v>2.5395061728395061</v>
      </c>
      <c r="H5">
        <f t="shared" ref="H5:H11" si="7">(P5/Q5)</f>
        <v>2.8825622775800714</v>
      </c>
      <c r="I5">
        <f t="shared" ref="I5:I11" si="8">(Q5/R5)</f>
        <v>2.5089285714285712</v>
      </c>
      <c r="K5">
        <f>(K16-0.0455)</f>
        <v>3.5773999999999999</v>
      </c>
      <c r="L5">
        <f>(L16-0.0455)</f>
        <v>1.7470999999999999</v>
      </c>
      <c r="M5">
        <f>(M16-0.0455)</f>
        <v>0.78749999999999998</v>
      </c>
      <c r="N5">
        <f>(N16-0.0455)</f>
        <v>0.36880000000000002</v>
      </c>
      <c r="O5">
        <f>(O16-0.0455)</f>
        <v>0.20569999999999999</v>
      </c>
      <c r="P5">
        <f>(P16-0.0455)</f>
        <v>8.1000000000000003E-2</v>
      </c>
      <c r="Q5">
        <f>(Q16-0.0455)</f>
        <v>2.81E-2</v>
      </c>
      <c r="R5">
        <f>(R16-0.0455)</f>
        <v>1.1200000000000002E-2</v>
      </c>
    </row>
    <row r="6" spans="1:18" x14ac:dyDescent="0.25">
      <c r="B6">
        <v>3</v>
      </c>
      <c r="C6">
        <f t="shared" si="2"/>
        <v>2.1341060596961148</v>
      </c>
      <c r="D6">
        <f t="shared" si="3"/>
        <v>2.4646240378922437</v>
      </c>
      <c r="E6">
        <f t="shared" si="4"/>
        <v>1.5588371019843101</v>
      </c>
      <c r="F6">
        <f t="shared" si="5"/>
        <v>2.1110569897710665</v>
      </c>
      <c r="G6">
        <f t="shared" si="6"/>
        <v>2.1770943796394486</v>
      </c>
      <c r="H6">
        <f t="shared" si="7"/>
        <v>2.8575757575757579</v>
      </c>
      <c r="I6">
        <f t="shared" si="8"/>
        <v>2.6829268292682933</v>
      </c>
      <c r="K6">
        <f>(K17-0.0455)</f>
        <v>3.5535000000000001</v>
      </c>
      <c r="L6">
        <f>(L17-0.0455)</f>
        <v>1.6650999999999998</v>
      </c>
      <c r="M6">
        <f>(M17-0.0455)</f>
        <v>0.67559999999999998</v>
      </c>
      <c r="N6">
        <f>(N17-0.0455)</f>
        <v>0.43340000000000001</v>
      </c>
      <c r="O6">
        <f>(O17-0.0455)</f>
        <v>0.20530000000000004</v>
      </c>
      <c r="P6">
        <f>(P17-0.0455)</f>
        <v>9.4300000000000009E-2</v>
      </c>
      <c r="Q6">
        <f>(Q17-0.0455)</f>
        <v>3.3000000000000002E-2</v>
      </c>
      <c r="R6">
        <f>(R17-0.0455)</f>
        <v>1.2299999999999998E-2</v>
      </c>
    </row>
    <row r="7" spans="1:18" x14ac:dyDescent="0.25">
      <c r="B7">
        <v>4</v>
      </c>
      <c r="C7">
        <f t="shared" si="2"/>
        <v>2.0657551706158395</v>
      </c>
      <c r="D7">
        <f t="shared" si="3"/>
        <v>2.1442236024844719</v>
      </c>
      <c r="E7">
        <f t="shared" si="4"/>
        <v>2.2323904603438711</v>
      </c>
      <c r="F7">
        <f t="shared" si="5"/>
        <v>1.8988941548183256</v>
      </c>
      <c r="G7">
        <f t="shared" si="6"/>
        <v>2.0596529284164862</v>
      </c>
      <c r="H7">
        <f t="shared" si="7"/>
        <v>2.8109756097560976</v>
      </c>
      <c r="I7">
        <f t="shared" si="8"/>
        <v>2.6031746031746028</v>
      </c>
      <c r="K7">
        <f>(K18-0.0455)</f>
        <v>3.5657000000000001</v>
      </c>
      <c r="L7">
        <f>(L18-0.0455)</f>
        <v>1.7261</v>
      </c>
      <c r="M7">
        <f>(M18-0.0455)</f>
        <v>0.80500000000000005</v>
      </c>
      <c r="N7">
        <f>(N18-0.0455)</f>
        <v>0.36060000000000003</v>
      </c>
      <c r="O7">
        <f>(O18-0.0455)</f>
        <v>0.18990000000000001</v>
      </c>
      <c r="P7">
        <f>(P18-0.0455)</f>
        <v>9.219999999999999E-2</v>
      </c>
      <c r="Q7">
        <f>(Q18-0.0455)</f>
        <v>3.2799999999999996E-2</v>
      </c>
      <c r="R7">
        <f>(R18-0.0455)</f>
        <v>1.26E-2</v>
      </c>
    </row>
    <row r="8" spans="1:18" x14ac:dyDescent="0.25">
      <c r="B8">
        <v>5</v>
      </c>
      <c r="C8">
        <f t="shared" si="2"/>
        <v>1.8483862638781305</v>
      </c>
      <c r="D8">
        <f t="shared" si="3"/>
        <v>2.549032512834013</v>
      </c>
      <c r="E8">
        <f t="shared" si="4"/>
        <v>2.4443371943371943</v>
      </c>
      <c r="F8">
        <f t="shared" si="5"/>
        <v>2.1346153846153846</v>
      </c>
      <c r="G8">
        <f t="shared" si="6"/>
        <v>1.9836512261580381</v>
      </c>
      <c r="H8">
        <f t="shared" si="7"/>
        <v>2.6214285714285719</v>
      </c>
      <c r="I8">
        <f t="shared" si="8"/>
        <v>4</v>
      </c>
      <c r="K8">
        <f>(K19-0.0455)</f>
        <v>3.5793999999999997</v>
      </c>
      <c r="L8">
        <f>(L19-0.0455)</f>
        <v>1.9364999999999999</v>
      </c>
      <c r="M8">
        <f>(M19-0.0455)</f>
        <v>0.75970000000000004</v>
      </c>
      <c r="N8">
        <f>(N19-0.0455)</f>
        <v>0.31080000000000002</v>
      </c>
      <c r="O8">
        <f>(O19-0.0455)</f>
        <v>0.14560000000000001</v>
      </c>
      <c r="P8">
        <f>(P19-0.0455)</f>
        <v>7.3400000000000007E-2</v>
      </c>
      <c r="Q8">
        <f>(Q19-0.0455)</f>
        <v>2.7999999999999997E-2</v>
      </c>
      <c r="R8">
        <f>(R19-0.0455)</f>
        <v>6.9999999999999993E-3</v>
      </c>
    </row>
    <row r="9" spans="1:18" x14ac:dyDescent="0.25">
      <c r="B9">
        <v>6</v>
      </c>
      <c r="C9">
        <f t="shared" si="2"/>
        <v>1.8674553735015442</v>
      </c>
      <c r="D9">
        <f t="shared" si="3"/>
        <v>2.8129877779413928</v>
      </c>
      <c r="E9">
        <f t="shared" si="4"/>
        <v>2.1422712933753942</v>
      </c>
      <c r="F9">
        <f t="shared" si="5"/>
        <v>1.9329268292682928</v>
      </c>
      <c r="G9">
        <f t="shared" si="6"/>
        <v>2.3295454545454541</v>
      </c>
      <c r="H9">
        <f t="shared" si="7"/>
        <v>2.9830508474576276</v>
      </c>
      <c r="I9">
        <f t="shared" si="8"/>
        <v>3.1891891891891868</v>
      </c>
      <c r="K9">
        <f>(K20-0.0455)</f>
        <v>3.5673999999999997</v>
      </c>
      <c r="L9">
        <f>(L20-0.0455)</f>
        <v>1.9102999999999999</v>
      </c>
      <c r="M9">
        <f>(M20-0.0455)</f>
        <v>0.67910000000000004</v>
      </c>
      <c r="N9">
        <f>(N20-0.0455)</f>
        <v>0.317</v>
      </c>
      <c r="O9">
        <f>(O20-0.0455)</f>
        <v>0.16399999999999998</v>
      </c>
      <c r="P9">
        <f>(P20-0.0455)</f>
        <v>7.0400000000000004E-2</v>
      </c>
      <c r="Q9">
        <f>(Q20-0.0455)</f>
        <v>2.3599999999999996E-2</v>
      </c>
      <c r="R9">
        <f>(R20-0.0455)</f>
        <v>7.4000000000000038E-3</v>
      </c>
    </row>
    <row r="10" spans="1:18" x14ac:dyDescent="0.25">
      <c r="B10">
        <v>7</v>
      </c>
      <c r="C10">
        <f t="shared" si="2"/>
        <v>1.9419610469334228</v>
      </c>
      <c r="D10">
        <f t="shared" si="3"/>
        <v>2.679276315789473</v>
      </c>
      <c r="E10">
        <f t="shared" si="4"/>
        <v>1.7915885346905975</v>
      </c>
      <c r="F10">
        <f t="shared" si="5"/>
        <v>1.9637033140452396</v>
      </c>
      <c r="G10">
        <f t="shared" si="6"/>
        <v>2.1052048726467327</v>
      </c>
      <c r="H10">
        <f t="shared" si="7"/>
        <v>2.8757961783439496</v>
      </c>
      <c r="I10">
        <f t="shared" si="8"/>
        <v>2.1958041958041954</v>
      </c>
      <c r="K10">
        <f>(K21-0.0455)</f>
        <v>3.4798</v>
      </c>
      <c r="L10">
        <f>(L21-0.0455)</f>
        <v>1.7918999999999998</v>
      </c>
      <c r="M10">
        <f>(M21-0.0455)</f>
        <v>0.66880000000000006</v>
      </c>
      <c r="N10">
        <f>(N21-0.0455)</f>
        <v>0.37330000000000002</v>
      </c>
      <c r="O10">
        <f>(O21-0.0455)</f>
        <v>0.19009999999999999</v>
      </c>
      <c r="P10">
        <f>(P21-0.0455)</f>
        <v>9.0300000000000005E-2</v>
      </c>
      <c r="Q10">
        <f>(Q21-0.0455)</f>
        <v>3.1399999999999997E-2</v>
      </c>
      <c r="R10">
        <f>(R21-0.0455)</f>
        <v>1.43E-2</v>
      </c>
    </row>
    <row r="11" spans="1:18" x14ac:dyDescent="0.25">
      <c r="B11">
        <v>8</v>
      </c>
      <c r="C11">
        <f t="shared" si="2"/>
        <v>2.0261226885823302</v>
      </c>
      <c r="D11">
        <f t="shared" si="3"/>
        <v>2.1736633916039301</v>
      </c>
      <c r="E11">
        <f t="shared" si="4"/>
        <v>2.2333998290111143</v>
      </c>
      <c r="F11">
        <f t="shared" si="5"/>
        <v>2.0544496487119437</v>
      </c>
      <c r="G11">
        <f t="shared" si="6"/>
        <v>2.0165289256198347</v>
      </c>
      <c r="H11">
        <f t="shared" si="7"/>
        <v>2.7953795379537949</v>
      </c>
      <c r="I11">
        <f t="shared" si="8"/>
        <v>2.5462184873949583</v>
      </c>
      <c r="K11">
        <f>(K22-0.0455)</f>
        <v>3.4514999999999998</v>
      </c>
      <c r="L11">
        <f>(L22-0.0455)</f>
        <v>1.7035</v>
      </c>
      <c r="M11">
        <f>(M22-0.0455)</f>
        <v>0.78370000000000006</v>
      </c>
      <c r="N11">
        <f>(N22-0.0455)</f>
        <v>0.35089999999999999</v>
      </c>
      <c r="O11">
        <f>(O22-0.0455)</f>
        <v>0.17080000000000001</v>
      </c>
      <c r="P11">
        <f>(P22-0.0455)</f>
        <v>8.4700000000000011E-2</v>
      </c>
      <c r="Q11">
        <f>(Q22-0.0455)</f>
        <v>3.0300000000000007E-2</v>
      </c>
      <c r="R11">
        <f>(R22-0.0455)</f>
        <v>1.1900000000000001E-2</v>
      </c>
    </row>
    <row r="12" spans="1:18" x14ac:dyDescent="0.25">
      <c r="B12" t="s">
        <v>3</v>
      </c>
      <c r="C12">
        <f>AVERAGE(C4:C11)-0.0455</f>
        <v>1.9628314132613442</v>
      </c>
      <c r="D12">
        <f t="shared" ref="D12:J12" si="9">AVERAGE(D4:D11)-0.0455</f>
        <v>2.3342808111071864</v>
      </c>
      <c r="E12">
        <f t="shared" si="9"/>
        <v>2.0420776975966182</v>
      </c>
      <c r="F12">
        <f t="shared" si="9"/>
        <v>1.932614030309348</v>
      </c>
      <c r="G12">
        <f t="shared" si="9"/>
        <v>2.1147892083723092</v>
      </c>
      <c r="H12">
        <f t="shared" si="9"/>
        <v>2.8134193459196273</v>
      </c>
      <c r="I12">
        <f t="shared" si="9"/>
        <v>2.7976840806863223</v>
      </c>
    </row>
    <row r="13" spans="1:18" x14ac:dyDescent="0.25">
      <c r="B13" t="s">
        <v>4</v>
      </c>
      <c r="C13">
        <f>_xlfn.STDEV.S(C4:C11)</f>
        <v>0.11143036221821596</v>
      </c>
      <c r="D13">
        <f t="shared" ref="D13:J13" si="10">_xlfn.STDEV.S(D4:D11)</f>
        <v>0.28897497466917221</v>
      </c>
      <c r="E13">
        <f t="shared" si="10"/>
        <v>0.27968602413943155</v>
      </c>
      <c r="F13">
        <f t="shared" si="10"/>
        <v>0.11499407289087879</v>
      </c>
      <c r="G13">
        <f t="shared" si="10"/>
        <v>0.18735564118921255</v>
      </c>
      <c r="H13">
        <f t="shared" si="10"/>
        <v>0.12731520462612816</v>
      </c>
      <c r="I13">
        <f t="shared" si="10"/>
        <v>0.55949441503412312</v>
      </c>
      <c r="K13" t="s">
        <v>12</v>
      </c>
    </row>
    <row r="14" spans="1:18" x14ac:dyDescent="0.25">
      <c r="B14" t="s">
        <v>7</v>
      </c>
      <c r="C14" s="1">
        <f>(C13/C12)</f>
        <v>5.6770215447626622E-2</v>
      </c>
      <c r="D14" s="1">
        <f t="shared" ref="D14" si="11">(D13/D12)</f>
        <v>0.1237961488155775</v>
      </c>
      <c r="E14" s="1">
        <f t="shared" ref="E14" si="12">(E13/E12)</f>
        <v>0.13696149978455879</v>
      </c>
      <c r="F14" s="1">
        <f t="shared" ref="F14" si="13">(F13/F12)</f>
        <v>5.9501830726372211E-2</v>
      </c>
      <c r="G14" s="1">
        <f t="shared" ref="G14" si="14">(G13/G12)</f>
        <v>8.8593057146066412E-2</v>
      </c>
      <c r="H14" s="1">
        <f t="shared" ref="H14" si="15">(H13/H12)</f>
        <v>4.5252836130090811E-2</v>
      </c>
      <c r="I14" s="1">
        <f t="shared" ref="I14" si="16">(I13/I12)</f>
        <v>0.19998484421331411</v>
      </c>
      <c r="K14">
        <v>1</v>
      </c>
      <c r="L14">
        <v>0.5</v>
      </c>
      <c r="M14">
        <f>(L14/2)</f>
        <v>0.25</v>
      </c>
      <c r="N14">
        <f t="shared" ref="N14:R14" si="17">(M14/2)</f>
        <v>0.125</v>
      </c>
      <c r="O14">
        <f t="shared" si="17"/>
        <v>6.25E-2</v>
      </c>
      <c r="P14">
        <f t="shared" si="17"/>
        <v>3.125E-2</v>
      </c>
      <c r="Q14">
        <f t="shared" si="17"/>
        <v>1.5625E-2</v>
      </c>
      <c r="R14">
        <f t="shared" si="17"/>
        <v>7.8125E-3</v>
      </c>
    </row>
    <row r="15" spans="1:18" x14ac:dyDescent="0.25">
      <c r="K15">
        <v>3.5789</v>
      </c>
      <c r="L15">
        <v>1.7002999999999999</v>
      </c>
      <c r="M15">
        <v>0.87460000000000004</v>
      </c>
      <c r="N15">
        <v>0.4289</v>
      </c>
      <c r="O15">
        <v>0.24349999999999999</v>
      </c>
      <c r="P15">
        <v>0.1411</v>
      </c>
      <c r="Q15">
        <v>7.6899999999999996E-2</v>
      </c>
      <c r="R15">
        <v>5.5899999999999998E-2</v>
      </c>
    </row>
    <row r="16" spans="1:18" x14ac:dyDescent="0.25">
      <c r="K16">
        <v>3.6229</v>
      </c>
      <c r="L16">
        <v>1.7926</v>
      </c>
      <c r="M16">
        <v>0.83299999999999996</v>
      </c>
      <c r="N16">
        <v>0.4143</v>
      </c>
      <c r="O16">
        <v>0.25119999999999998</v>
      </c>
      <c r="P16">
        <v>0.1265</v>
      </c>
      <c r="Q16">
        <v>7.3599999999999999E-2</v>
      </c>
      <c r="R16">
        <v>5.67E-2</v>
      </c>
    </row>
    <row r="17" spans="1:18" x14ac:dyDescent="0.25">
      <c r="K17">
        <v>3.5990000000000002</v>
      </c>
      <c r="L17">
        <v>1.7105999999999999</v>
      </c>
      <c r="M17">
        <v>0.72109999999999996</v>
      </c>
      <c r="N17">
        <v>0.47889999999999999</v>
      </c>
      <c r="O17">
        <v>0.25080000000000002</v>
      </c>
      <c r="P17">
        <v>0.13980000000000001</v>
      </c>
      <c r="Q17">
        <v>7.85E-2</v>
      </c>
      <c r="R17">
        <v>5.7799999999999997E-2</v>
      </c>
    </row>
    <row r="18" spans="1:18" x14ac:dyDescent="0.25">
      <c r="A18" t="s">
        <v>26</v>
      </c>
      <c r="K18">
        <v>3.6112000000000002</v>
      </c>
      <c r="L18">
        <v>1.7716000000000001</v>
      </c>
      <c r="M18">
        <v>0.85050000000000003</v>
      </c>
      <c r="N18">
        <v>0.40610000000000002</v>
      </c>
      <c r="O18">
        <v>0.2354</v>
      </c>
      <c r="P18">
        <v>0.13769999999999999</v>
      </c>
      <c r="Q18">
        <v>7.8299999999999995E-2</v>
      </c>
      <c r="R18">
        <v>5.8099999999999999E-2</v>
      </c>
    </row>
    <row r="19" spans="1:18" x14ac:dyDescent="0.25">
      <c r="A19" t="s">
        <v>2</v>
      </c>
      <c r="B19" t="s">
        <v>14</v>
      </c>
      <c r="C19">
        <f>1/2</f>
        <v>0.5</v>
      </c>
      <c r="D19">
        <f>(C19/2)</f>
        <v>0.25</v>
      </c>
      <c r="E19">
        <f t="shared" ref="E19" si="18">(D19/2)</f>
        <v>0.125</v>
      </c>
      <c r="F19">
        <f t="shared" ref="F19" si="19">(E19/2)</f>
        <v>6.25E-2</v>
      </c>
      <c r="G19">
        <f t="shared" ref="G19" si="20">(F19/2)</f>
        <v>3.125E-2</v>
      </c>
      <c r="H19">
        <f t="shared" ref="H19" si="21">(G19/2)</f>
        <v>1.5625E-2</v>
      </c>
      <c r="I19">
        <f t="shared" ref="I19" si="22">(H19/2)</f>
        <v>7.8125E-3</v>
      </c>
      <c r="K19">
        <v>3.6248999999999998</v>
      </c>
      <c r="L19">
        <v>1.982</v>
      </c>
      <c r="M19">
        <v>0.80520000000000003</v>
      </c>
      <c r="N19">
        <v>0.35630000000000001</v>
      </c>
      <c r="O19">
        <v>0.19109999999999999</v>
      </c>
      <c r="P19">
        <v>0.11890000000000001</v>
      </c>
      <c r="Q19">
        <v>7.3499999999999996E-2</v>
      </c>
      <c r="R19">
        <v>5.2499999999999998E-2</v>
      </c>
    </row>
    <row r="20" spans="1:18" x14ac:dyDescent="0.25">
      <c r="B20">
        <v>1</v>
      </c>
      <c r="C20">
        <f>(K26/L26)</f>
        <v>1.9189839258477064</v>
      </c>
      <c r="D20">
        <f t="shared" ref="D20:I20" si="23">(L26/M26)</f>
        <v>2.293595263724435</v>
      </c>
      <c r="E20">
        <f t="shared" si="23"/>
        <v>2.5382513661202184</v>
      </c>
      <c r="F20">
        <f t="shared" si="23"/>
        <v>1.930125247198418</v>
      </c>
      <c r="G20">
        <f t="shared" si="23"/>
        <v>2.6944937833037299</v>
      </c>
      <c r="H20">
        <f t="shared" si="23"/>
        <v>5.4660194174757262</v>
      </c>
      <c r="I20">
        <f t="shared" si="23"/>
        <v>2.0196078431372553</v>
      </c>
      <c r="K20">
        <v>3.6128999999999998</v>
      </c>
      <c r="L20">
        <v>1.9558</v>
      </c>
      <c r="M20">
        <v>0.72460000000000002</v>
      </c>
      <c r="N20">
        <v>0.36249999999999999</v>
      </c>
      <c r="O20">
        <v>0.20949999999999999</v>
      </c>
      <c r="P20">
        <v>0.1159</v>
      </c>
      <c r="Q20">
        <v>6.9099999999999995E-2</v>
      </c>
      <c r="R20">
        <v>5.2900000000000003E-2</v>
      </c>
    </row>
    <row r="21" spans="1:18" x14ac:dyDescent="0.25">
      <c r="B21">
        <v>2</v>
      </c>
      <c r="C21">
        <f t="shared" ref="C21:C27" si="24">(K27/L27)</f>
        <v>1.8415160286166785</v>
      </c>
      <c r="D21">
        <f t="shared" ref="D21:D27" si="25">(L27/M27)</f>
        <v>2.5649250595321473</v>
      </c>
      <c r="E21">
        <f t="shared" ref="E21:E27" si="26">(M27/N27)</f>
        <v>2.5084328882642302</v>
      </c>
      <c r="F21">
        <f t="shared" ref="F21:F27" si="27">(N27/O27)</f>
        <v>2.3100649350649354</v>
      </c>
      <c r="G21">
        <f t="shared" ref="G21:G27" si="28">(O27/P27)</f>
        <v>2.6724511930585679</v>
      </c>
      <c r="H21">
        <f t="shared" ref="H21:H27" si="29">(P27/Q27)</f>
        <v>2.6647398843930645</v>
      </c>
      <c r="I21">
        <f t="shared" ref="I21:I27" si="30">(Q27/R27)</f>
        <v>3.3921568627450971</v>
      </c>
      <c r="K21">
        <v>3.5253000000000001</v>
      </c>
      <c r="L21">
        <v>1.8373999999999999</v>
      </c>
      <c r="M21">
        <v>0.71430000000000005</v>
      </c>
      <c r="N21">
        <v>0.41880000000000001</v>
      </c>
      <c r="O21">
        <v>0.2356</v>
      </c>
      <c r="P21">
        <v>0.1358</v>
      </c>
      <c r="Q21">
        <v>7.6899999999999996E-2</v>
      </c>
      <c r="R21">
        <v>5.9799999999999999E-2</v>
      </c>
    </row>
    <row r="22" spans="1:18" x14ac:dyDescent="0.25">
      <c r="B22">
        <v>3</v>
      </c>
      <c r="C22">
        <f t="shared" si="24"/>
        <v>1.8878084424709123</v>
      </c>
      <c r="D22">
        <f t="shared" si="25"/>
        <v>2.3838938764571886</v>
      </c>
      <c r="E22">
        <f t="shared" si="26"/>
        <v>2.569018932874354</v>
      </c>
      <c r="F22">
        <f t="shared" si="27"/>
        <v>2.3579545454545459</v>
      </c>
      <c r="G22">
        <f t="shared" si="28"/>
        <v>2.5142857142857138</v>
      </c>
      <c r="H22">
        <f t="shared" si="29"/>
        <v>2.6923076923076912</v>
      </c>
      <c r="I22">
        <f t="shared" si="30"/>
        <v>2.7164179104477606</v>
      </c>
      <c r="K22">
        <v>3.4969999999999999</v>
      </c>
      <c r="L22">
        <v>1.7490000000000001</v>
      </c>
      <c r="M22">
        <v>0.82920000000000005</v>
      </c>
      <c r="N22">
        <v>0.39639999999999997</v>
      </c>
      <c r="O22">
        <v>0.21629999999999999</v>
      </c>
      <c r="P22">
        <v>0.13020000000000001</v>
      </c>
      <c r="Q22">
        <v>7.5800000000000006E-2</v>
      </c>
      <c r="R22">
        <v>5.74E-2</v>
      </c>
    </row>
    <row r="23" spans="1:18" x14ac:dyDescent="0.25">
      <c r="B23">
        <v>4</v>
      </c>
      <c r="C23">
        <f t="shared" si="24"/>
        <v>1.8126589126318637</v>
      </c>
      <c r="D23">
        <f t="shared" si="25"/>
        <v>2.5510626552580731</v>
      </c>
      <c r="E23">
        <f t="shared" si="26"/>
        <v>2.4747267759562841</v>
      </c>
      <c r="F23">
        <f t="shared" si="27"/>
        <v>2.3843648208469053</v>
      </c>
      <c r="G23">
        <f t="shared" si="28"/>
        <v>2.7288888888888891</v>
      </c>
      <c r="H23">
        <f t="shared" si="29"/>
        <v>2.9220779220779214</v>
      </c>
      <c r="I23">
        <f t="shared" si="30"/>
        <v>4.3999999999999968</v>
      </c>
    </row>
    <row r="24" spans="1:18" x14ac:dyDescent="0.25">
      <c r="B24">
        <v>5</v>
      </c>
      <c r="C24">
        <f t="shared" si="24"/>
        <v>1.7816214487500666</v>
      </c>
      <c r="D24">
        <f t="shared" si="25"/>
        <v>2.5995566024663987</v>
      </c>
      <c r="E24">
        <f t="shared" si="26"/>
        <v>2.6690088757396446</v>
      </c>
      <c r="F24">
        <f t="shared" si="27"/>
        <v>2.2973661852166525</v>
      </c>
      <c r="G24">
        <f t="shared" si="28"/>
        <v>3.1897018970189706</v>
      </c>
      <c r="H24">
        <f t="shared" si="29"/>
        <v>1.4083969465648856</v>
      </c>
      <c r="I24">
        <f t="shared" si="30"/>
        <v>15.411764705882353</v>
      </c>
    </row>
    <row r="25" spans="1:18" x14ac:dyDescent="0.25">
      <c r="B25">
        <v>6</v>
      </c>
      <c r="C25">
        <f t="shared" si="24"/>
        <v>1.9144903829883244</v>
      </c>
      <c r="D25">
        <f t="shared" si="25"/>
        <v>2.3284738639348568</v>
      </c>
      <c r="E25">
        <f t="shared" si="26"/>
        <v>2.4049273531269741</v>
      </c>
      <c r="F25">
        <f t="shared" si="27"/>
        <v>2.5552865213882163</v>
      </c>
      <c r="G25">
        <f t="shared" si="28"/>
        <v>2.5758835758835756</v>
      </c>
      <c r="H25">
        <f t="shared" si="29"/>
        <v>2.5860215053763436</v>
      </c>
      <c r="I25">
        <f t="shared" si="30"/>
        <v>3.0491803278688527</v>
      </c>
      <c r="K25" t="s">
        <v>27</v>
      </c>
    </row>
    <row r="26" spans="1:18" x14ac:dyDescent="0.25">
      <c r="B26">
        <v>7</v>
      </c>
      <c r="C26">
        <f t="shared" si="24"/>
        <v>1.9261233379183862</v>
      </c>
      <c r="D26">
        <f t="shared" si="25"/>
        <v>2.309158284806776</v>
      </c>
      <c r="E26">
        <f t="shared" si="26"/>
        <v>2.2903910275841164</v>
      </c>
      <c r="F26">
        <f t="shared" si="27"/>
        <v>2.4804511278195491</v>
      </c>
      <c r="G26">
        <f t="shared" si="28"/>
        <v>2.5825242718446599</v>
      </c>
      <c r="H26">
        <f t="shared" si="29"/>
        <v>2.641025641025641</v>
      </c>
      <c r="I26">
        <f t="shared" si="30"/>
        <v>3.3050847457627111</v>
      </c>
      <c r="K26">
        <f>(K36-0.0455)</f>
        <v>3.2711000000000001</v>
      </c>
      <c r="L26">
        <f t="shared" ref="L26:R26" si="31">(L36-0.0455)</f>
        <v>1.7045999999999999</v>
      </c>
      <c r="M26">
        <f t="shared" si="31"/>
        <v>0.74319999999999997</v>
      </c>
      <c r="N26">
        <f t="shared" si="31"/>
        <v>0.2928</v>
      </c>
      <c r="O26">
        <f t="shared" si="31"/>
        <v>0.1517</v>
      </c>
      <c r="P26">
        <f t="shared" si="31"/>
        <v>5.6300000000000003E-2</v>
      </c>
      <c r="Q26">
        <f t="shared" si="31"/>
        <v>1.0300000000000004E-2</v>
      </c>
      <c r="R26">
        <f t="shared" si="31"/>
        <v>5.1000000000000004E-3</v>
      </c>
    </row>
    <row r="27" spans="1:18" x14ac:dyDescent="0.25">
      <c r="B27">
        <v>8</v>
      </c>
      <c r="C27">
        <f t="shared" si="24"/>
        <v>1.8518048349707474</v>
      </c>
      <c r="D27">
        <f t="shared" si="25"/>
        <v>2.4633582596872872</v>
      </c>
      <c r="E27">
        <f t="shared" si="26"/>
        <v>2.7474785207321633</v>
      </c>
      <c r="F27">
        <f t="shared" si="27"/>
        <v>2.1062155782848153</v>
      </c>
      <c r="G27">
        <f t="shared" si="28"/>
        <v>2.0238853503184715</v>
      </c>
      <c r="H27">
        <f t="shared" si="29"/>
        <v>2.50199203187251</v>
      </c>
      <c r="I27">
        <f t="shared" si="30"/>
        <v>2.8522727272727262</v>
      </c>
      <c r="K27">
        <f t="shared" ref="K27:R27" si="32">(K37-0.0455)</f>
        <v>3.3719999999999999</v>
      </c>
      <c r="L27">
        <f t="shared" si="32"/>
        <v>1.8310999999999999</v>
      </c>
      <c r="M27">
        <f t="shared" si="32"/>
        <v>0.71389999999999998</v>
      </c>
      <c r="N27">
        <f t="shared" si="32"/>
        <v>0.28460000000000002</v>
      </c>
      <c r="O27">
        <f t="shared" si="32"/>
        <v>0.12319999999999999</v>
      </c>
      <c r="P27">
        <f t="shared" si="32"/>
        <v>4.6100000000000002E-2</v>
      </c>
      <c r="Q27">
        <f t="shared" si="32"/>
        <v>1.7299999999999996E-2</v>
      </c>
      <c r="R27">
        <f t="shared" si="32"/>
        <v>5.1000000000000004E-3</v>
      </c>
    </row>
    <row r="28" spans="1:18" x14ac:dyDescent="0.25">
      <c r="B28" t="s">
        <v>3</v>
      </c>
      <c r="C28">
        <f>AVERAGE(C20:C27)-0.0455</f>
        <v>1.8213759142743358</v>
      </c>
      <c r="D28">
        <f t="shared" ref="D28" si="33">AVERAGE(D20:D27)-0.0455</f>
        <v>2.3912529832333953</v>
      </c>
      <c r="E28">
        <f t="shared" ref="E28" si="34">AVERAGE(E20:E27)-0.0455</f>
        <v>2.479779467549748</v>
      </c>
      <c r="F28">
        <f t="shared" ref="F28" si="35">AVERAGE(F20:F27)-0.0455</f>
        <v>2.2572286201592546</v>
      </c>
      <c r="G28">
        <f t="shared" ref="G28" si="36">AVERAGE(G20:G27)-0.0455</f>
        <v>2.5772643343253221</v>
      </c>
      <c r="H28">
        <f t="shared" ref="H28" si="37">AVERAGE(H20:H27)-0.0455</f>
        <v>2.8148226301367232</v>
      </c>
      <c r="I28">
        <f t="shared" ref="I28" si="38">AVERAGE(I20:I27)-0.0455</f>
        <v>4.5978106403895946</v>
      </c>
      <c r="K28">
        <f t="shared" ref="K28:R28" si="39">(K38-0.0455)</f>
        <v>3.3586</v>
      </c>
      <c r="L28">
        <f t="shared" si="39"/>
        <v>1.7790999999999999</v>
      </c>
      <c r="M28">
        <f t="shared" si="39"/>
        <v>0.74629999999999996</v>
      </c>
      <c r="N28">
        <f t="shared" si="39"/>
        <v>0.29050000000000004</v>
      </c>
      <c r="O28">
        <f t="shared" si="39"/>
        <v>0.12319999999999999</v>
      </c>
      <c r="P28">
        <f t="shared" si="39"/>
        <v>4.9000000000000002E-2</v>
      </c>
      <c r="Q28">
        <f t="shared" si="39"/>
        <v>1.8200000000000008E-2</v>
      </c>
      <c r="R28">
        <f t="shared" si="39"/>
        <v>6.7000000000000046E-3</v>
      </c>
    </row>
    <row r="29" spans="1:18" x14ac:dyDescent="0.25">
      <c r="B29" t="s">
        <v>4</v>
      </c>
      <c r="C29">
        <f>_xlfn.STDEV.S(C20:C27)</f>
        <v>5.3464111911071588E-2</v>
      </c>
      <c r="D29">
        <f t="shared" ref="D29:I29" si="40">_xlfn.STDEV.S(D20:D27)</f>
        <v>0.12421216526486729</v>
      </c>
      <c r="E29">
        <f t="shared" si="40"/>
        <v>0.1437301864753501</v>
      </c>
      <c r="F29">
        <f t="shared" si="40"/>
        <v>0.20093296027819946</v>
      </c>
      <c r="G29">
        <f t="shared" si="40"/>
        <v>0.31949407226496501</v>
      </c>
      <c r="H29">
        <f t="shared" si="40"/>
        <v>1.1476542770951654</v>
      </c>
      <c r="I29">
        <f t="shared" si="40"/>
        <v>4.4032591431031483</v>
      </c>
      <c r="K29">
        <f t="shared" ref="K29:R29" si="41">(K39-0.0455)</f>
        <v>3.3506999999999998</v>
      </c>
      <c r="L29">
        <f t="shared" si="41"/>
        <v>1.8484999999999998</v>
      </c>
      <c r="M29">
        <f t="shared" si="41"/>
        <v>0.72460000000000002</v>
      </c>
      <c r="N29">
        <f t="shared" si="41"/>
        <v>0.2928</v>
      </c>
      <c r="O29">
        <f t="shared" si="41"/>
        <v>0.12280000000000001</v>
      </c>
      <c r="P29">
        <f t="shared" si="41"/>
        <v>4.4999999999999998E-2</v>
      </c>
      <c r="Q29">
        <f t="shared" si="41"/>
        <v>1.5400000000000004E-2</v>
      </c>
      <c r="R29">
        <f t="shared" si="41"/>
        <v>3.5000000000000031E-3</v>
      </c>
    </row>
    <row r="30" spans="1:18" x14ac:dyDescent="0.25">
      <c r="B30" t="s">
        <v>7</v>
      </c>
      <c r="C30" s="1">
        <f>(C29/C28)</f>
        <v>2.9353694364829961E-2</v>
      </c>
      <c r="D30" s="1">
        <f t="shared" ref="D30:I30" si="42">(D29/D28)</f>
        <v>5.1944384862579684E-2</v>
      </c>
      <c r="E30" s="1">
        <f t="shared" si="42"/>
        <v>5.7960874487507898E-2</v>
      </c>
      <c r="F30" s="1">
        <f t="shared" si="42"/>
        <v>8.9017549433704685E-2</v>
      </c>
      <c r="G30" s="1">
        <f t="shared" si="42"/>
        <v>0.12396635766451267</v>
      </c>
      <c r="H30" s="1">
        <f t="shared" si="42"/>
        <v>0.4077181506244395</v>
      </c>
      <c r="I30" s="1">
        <f t="shared" si="42"/>
        <v>0.95768605701648446</v>
      </c>
      <c r="K30">
        <f t="shared" ref="K30:R30" si="43">(K40-0.0455)</f>
        <v>3.3424999999999998</v>
      </c>
      <c r="L30">
        <f t="shared" si="43"/>
        <v>1.8760999999999999</v>
      </c>
      <c r="M30">
        <f t="shared" si="43"/>
        <v>0.72170000000000001</v>
      </c>
      <c r="N30">
        <f t="shared" si="43"/>
        <v>0.27040000000000003</v>
      </c>
      <c r="O30">
        <f t="shared" si="43"/>
        <v>0.11770000000000001</v>
      </c>
      <c r="P30">
        <f t="shared" si="43"/>
        <v>3.6900000000000002E-2</v>
      </c>
      <c r="Q30">
        <f t="shared" si="43"/>
        <v>2.6200000000000001E-2</v>
      </c>
      <c r="R30">
        <f t="shared" si="43"/>
        <v>1.7000000000000001E-3</v>
      </c>
    </row>
    <row r="31" spans="1:18" x14ac:dyDescent="0.25">
      <c r="K31">
        <f t="shared" ref="K31:R31" si="44">(K41-0.0455)</f>
        <v>3.3942000000000001</v>
      </c>
      <c r="L31">
        <f t="shared" si="44"/>
        <v>1.7728999999999999</v>
      </c>
      <c r="M31">
        <f t="shared" si="44"/>
        <v>0.76139999999999997</v>
      </c>
      <c r="N31">
        <f t="shared" si="44"/>
        <v>0.31659999999999999</v>
      </c>
      <c r="O31">
        <f t="shared" si="44"/>
        <v>0.1239</v>
      </c>
      <c r="P31">
        <f t="shared" si="44"/>
        <v>4.8100000000000004E-2</v>
      </c>
      <c r="Q31">
        <f t="shared" si="44"/>
        <v>1.8600000000000005E-2</v>
      </c>
      <c r="R31">
        <f t="shared" si="44"/>
        <v>6.1000000000000013E-3</v>
      </c>
    </row>
    <row r="32" spans="1:18" x14ac:dyDescent="0.25">
      <c r="K32">
        <f t="shared" ref="K32:R32" si="45">(K42-0.0455)</f>
        <v>3.3607</v>
      </c>
      <c r="L32">
        <f t="shared" si="45"/>
        <v>1.7447999999999999</v>
      </c>
      <c r="M32">
        <f t="shared" si="45"/>
        <v>0.75560000000000005</v>
      </c>
      <c r="N32">
        <f t="shared" si="45"/>
        <v>0.32990000000000003</v>
      </c>
      <c r="O32">
        <f t="shared" si="45"/>
        <v>0.13300000000000001</v>
      </c>
      <c r="P32">
        <f t="shared" si="45"/>
        <v>5.1500000000000004E-2</v>
      </c>
      <c r="Q32">
        <f t="shared" si="45"/>
        <v>1.9500000000000003E-2</v>
      </c>
      <c r="R32">
        <f t="shared" si="45"/>
        <v>5.9000000000000025E-3</v>
      </c>
    </row>
    <row r="33" spans="11:18" x14ac:dyDescent="0.25">
      <c r="K33">
        <f t="shared" ref="K33:R33" si="46">(K43-0.0455)</f>
        <v>3.3550999999999997</v>
      </c>
      <c r="L33">
        <f t="shared" si="46"/>
        <v>1.8117999999999999</v>
      </c>
      <c r="M33">
        <f t="shared" si="46"/>
        <v>0.73550000000000004</v>
      </c>
      <c r="N33">
        <f t="shared" si="46"/>
        <v>0.26769999999999999</v>
      </c>
      <c r="O33">
        <f t="shared" si="46"/>
        <v>0.12709999999999999</v>
      </c>
      <c r="P33">
        <f t="shared" si="46"/>
        <v>6.2799999999999995E-2</v>
      </c>
      <c r="Q33">
        <f t="shared" si="46"/>
        <v>2.5099999999999997E-2</v>
      </c>
      <c r="R33">
        <f t="shared" si="46"/>
        <v>8.8000000000000023E-3</v>
      </c>
    </row>
    <row r="34" spans="11:18" x14ac:dyDescent="0.25">
      <c r="K34">
        <f t="shared" ref="K34:R34" si="47">(K44-0.0455)</f>
        <v>3.3266</v>
      </c>
      <c r="L34">
        <f t="shared" si="47"/>
        <v>1.8168</v>
      </c>
      <c r="M34">
        <f t="shared" si="47"/>
        <v>0.72420000000000007</v>
      </c>
      <c r="N34">
        <f t="shared" si="47"/>
        <v>0.2883</v>
      </c>
      <c r="O34">
        <f t="shared" si="47"/>
        <v>0.11970000000000001</v>
      </c>
      <c r="P34">
        <f t="shared" si="47"/>
        <v>4.8100000000000004E-2</v>
      </c>
      <c r="Q34">
        <f t="shared" si="47"/>
        <v>2.0000000000000004E-2</v>
      </c>
      <c r="R34">
        <f t="shared" si="47"/>
        <v>1.1500000000000003E-2</v>
      </c>
    </row>
    <row r="35" spans="11:18" x14ac:dyDescent="0.25">
      <c r="K35" t="s">
        <v>28</v>
      </c>
    </row>
    <row r="36" spans="11:18" x14ac:dyDescent="0.25">
      <c r="K36">
        <v>3.3166000000000002</v>
      </c>
      <c r="L36">
        <v>1.7501</v>
      </c>
      <c r="M36">
        <v>0.78869999999999996</v>
      </c>
      <c r="N36">
        <v>0.33829999999999999</v>
      </c>
      <c r="O36">
        <v>0.19719999999999999</v>
      </c>
      <c r="P36">
        <v>0.1018</v>
      </c>
      <c r="Q36">
        <v>5.5800000000000002E-2</v>
      </c>
      <c r="R36">
        <v>5.0599999999999999E-2</v>
      </c>
    </row>
    <row r="37" spans="11:18" x14ac:dyDescent="0.25">
      <c r="K37">
        <v>3.4175</v>
      </c>
      <c r="L37">
        <v>1.8766</v>
      </c>
      <c r="M37">
        <v>0.75939999999999996</v>
      </c>
      <c r="N37">
        <v>0.3301</v>
      </c>
      <c r="O37">
        <v>0.16869999999999999</v>
      </c>
      <c r="P37">
        <v>9.1600000000000001E-2</v>
      </c>
      <c r="Q37">
        <v>6.2799999999999995E-2</v>
      </c>
      <c r="R37">
        <v>5.0599999999999999E-2</v>
      </c>
    </row>
    <row r="38" spans="11:18" x14ac:dyDescent="0.25">
      <c r="K38">
        <v>3.4041000000000001</v>
      </c>
      <c r="L38">
        <v>1.8246</v>
      </c>
      <c r="M38">
        <v>0.79179999999999995</v>
      </c>
      <c r="N38">
        <v>0.33600000000000002</v>
      </c>
      <c r="O38">
        <v>0.16869999999999999</v>
      </c>
      <c r="P38">
        <v>9.4500000000000001E-2</v>
      </c>
      <c r="Q38">
        <v>6.3700000000000007E-2</v>
      </c>
      <c r="R38">
        <v>5.2200000000000003E-2</v>
      </c>
    </row>
    <row r="39" spans="11:18" x14ac:dyDescent="0.25">
      <c r="K39">
        <v>3.3961999999999999</v>
      </c>
      <c r="L39">
        <v>1.8939999999999999</v>
      </c>
      <c r="M39">
        <v>0.77010000000000001</v>
      </c>
      <c r="N39">
        <v>0.33829999999999999</v>
      </c>
      <c r="O39">
        <v>0.16830000000000001</v>
      </c>
      <c r="P39">
        <v>9.0499999999999997E-2</v>
      </c>
      <c r="Q39">
        <v>6.0900000000000003E-2</v>
      </c>
      <c r="R39">
        <v>4.9000000000000002E-2</v>
      </c>
    </row>
    <row r="40" spans="11:18" x14ac:dyDescent="0.25">
      <c r="K40">
        <v>3.3879999999999999</v>
      </c>
      <c r="L40">
        <v>1.9216</v>
      </c>
      <c r="M40">
        <v>0.76719999999999999</v>
      </c>
      <c r="N40">
        <v>0.31590000000000001</v>
      </c>
      <c r="O40">
        <v>0.16320000000000001</v>
      </c>
      <c r="P40">
        <v>8.2400000000000001E-2</v>
      </c>
      <c r="Q40">
        <v>7.17E-2</v>
      </c>
      <c r="R40">
        <v>4.7199999999999999E-2</v>
      </c>
    </row>
    <row r="41" spans="11:18" x14ac:dyDescent="0.25">
      <c r="K41">
        <v>3.4397000000000002</v>
      </c>
      <c r="L41">
        <v>1.8184</v>
      </c>
      <c r="M41">
        <v>0.80689999999999995</v>
      </c>
      <c r="N41">
        <v>0.36209999999999998</v>
      </c>
      <c r="O41">
        <v>0.1694</v>
      </c>
      <c r="P41">
        <v>9.3600000000000003E-2</v>
      </c>
      <c r="Q41">
        <v>6.4100000000000004E-2</v>
      </c>
      <c r="R41">
        <v>5.16E-2</v>
      </c>
    </row>
    <row r="42" spans="11:18" x14ac:dyDescent="0.25">
      <c r="K42">
        <v>3.4062000000000001</v>
      </c>
      <c r="L42">
        <v>1.7903</v>
      </c>
      <c r="M42">
        <v>0.80110000000000003</v>
      </c>
      <c r="N42">
        <v>0.37540000000000001</v>
      </c>
      <c r="O42">
        <v>0.17849999999999999</v>
      </c>
      <c r="P42">
        <v>9.7000000000000003E-2</v>
      </c>
      <c r="Q42">
        <v>6.5000000000000002E-2</v>
      </c>
      <c r="R42">
        <v>5.1400000000000001E-2</v>
      </c>
    </row>
    <row r="43" spans="11:18" x14ac:dyDescent="0.25">
      <c r="K43">
        <v>3.4005999999999998</v>
      </c>
      <c r="L43">
        <v>1.8573</v>
      </c>
      <c r="M43">
        <v>0.78100000000000003</v>
      </c>
      <c r="N43">
        <v>0.31319999999999998</v>
      </c>
      <c r="O43">
        <v>0.1726</v>
      </c>
      <c r="P43">
        <v>0.10829999999999999</v>
      </c>
      <c r="Q43">
        <v>7.0599999999999996E-2</v>
      </c>
      <c r="R43">
        <v>5.4300000000000001E-2</v>
      </c>
    </row>
    <row r="44" spans="11:18" x14ac:dyDescent="0.25">
      <c r="K44">
        <v>3.3721000000000001</v>
      </c>
      <c r="L44">
        <v>1.8623000000000001</v>
      </c>
      <c r="M44">
        <v>0.76970000000000005</v>
      </c>
      <c r="N44">
        <v>0.33379999999999999</v>
      </c>
      <c r="O44">
        <v>0.16520000000000001</v>
      </c>
      <c r="P44">
        <v>9.3600000000000003E-2</v>
      </c>
      <c r="Q44">
        <v>6.5500000000000003E-2</v>
      </c>
      <c r="R44">
        <v>5.7000000000000002E-2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8425-9FB0-489F-8217-44FFF1BE0B2B}">
  <dimension ref="A3:I15"/>
  <sheetViews>
    <sheetView workbookViewId="0">
      <selection activeCell="B13" sqref="B13"/>
    </sheetView>
  </sheetViews>
  <sheetFormatPr defaultRowHeight="15" x14ac:dyDescent="0.25"/>
  <sheetData>
    <row r="3" spans="1:9" x14ac:dyDescent="0.25">
      <c r="B3" s="3" t="s">
        <v>8</v>
      </c>
      <c r="C3" s="3"/>
      <c r="D3" s="3"/>
      <c r="E3" s="3"/>
      <c r="F3" s="3"/>
      <c r="G3" s="3"/>
      <c r="H3" s="3"/>
      <c r="I3" s="3"/>
    </row>
    <row r="4" spans="1:9" x14ac:dyDescent="0.25">
      <c r="A4" t="s">
        <v>2</v>
      </c>
      <c r="B4">
        <v>1</v>
      </c>
      <c r="C4">
        <f>1/2</f>
        <v>0.5</v>
      </c>
      <c r="D4">
        <f>(C4/2)</f>
        <v>0.25</v>
      </c>
      <c r="E4">
        <f t="shared" ref="E4:I4" si="0">(D4/2)</f>
        <v>0.125</v>
      </c>
      <c r="F4">
        <f t="shared" si="0"/>
        <v>6.25E-2</v>
      </c>
      <c r="G4">
        <f t="shared" si="0"/>
        <v>3.125E-2</v>
      </c>
      <c r="H4">
        <f t="shared" si="0"/>
        <v>1.5625E-2</v>
      </c>
      <c r="I4">
        <f t="shared" si="0"/>
        <v>7.8125E-3</v>
      </c>
    </row>
    <row r="5" spans="1:9" x14ac:dyDescent="0.25">
      <c r="A5" t="s">
        <v>0</v>
      </c>
      <c r="B5">
        <v>3.5385124999999999</v>
      </c>
      <c r="C5">
        <v>1.7669125000000001</v>
      </c>
      <c r="D5">
        <v>0.74856250000000002</v>
      </c>
      <c r="E5">
        <v>0.36227499999999996</v>
      </c>
      <c r="F5">
        <v>0.18367500000000003</v>
      </c>
      <c r="G5">
        <v>8.5237500000000008E-2</v>
      </c>
      <c r="H5">
        <v>2.982499999999999E-2</v>
      </c>
      <c r="I5">
        <v>1.0887500000000001E-2</v>
      </c>
    </row>
    <row r="6" spans="1:9" x14ac:dyDescent="0.25">
      <c r="A6" t="s">
        <v>26</v>
      </c>
      <c r="B6">
        <v>3.3575499999999998</v>
      </c>
      <c r="C6">
        <v>1.8101375</v>
      </c>
      <c r="D6">
        <v>0.73540000000000005</v>
      </c>
      <c r="E6">
        <v>0.29260000000000003</v>
      </c>
      <c r="F6">
        <v>0.123825</v>
      </c>
      <c r="G6">
        <v>4.8437500000000008E-2</v>
      </c>
      <c r="H6">
        <v>2.00375E-2</v>
      </c>
      <c r="I6">
        <v>6.1625000000000022E-3</v>
      </c>
    </row>
    <row r="7" spans="1:9" x14ac:dyDescent="0.25">
      <c r="A7" t="s">
        <v>2</v>
      </c>
      <c r="B7">
        <v>1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I7">
        <v>128</v>
      </c>
    </row>
    <row r="8" spans="1:9" x14ac:dyDescent="0.25">
      <c r="B8" s="3" t="s">
        <v>9</v>
      </c>
      <c r="C8" s="3"/>
      <c r="D8" s="3"/>
      <c r="E8" s="3"/>
      <c r="F8" s="3"/>
      <c r="G8" s="3"/>
      <c r="H8" s="3"/>
      <c r="I8" s="3"/>
    </row>
    <row r="9" spans="1:9" x14ac:dyDescent="0.25">
      <c r="A9" t="s">
        <v>0</v>
      </c>
      <c r="B9">
        <v>4.7849121129412003E-2</v>
      </c>
      <c r="C9">
        <v>0.10620640870493644</v>
      </c>
      <c r="D9">
        <v>6.442816459326732E-2</v>
      </c>
      <c r="E9">
        <v>3.8731410287480408E-2</v>
      </c>
      <c r="F9">
        <v>2.1515957533222375E-2</v>
      </c>
      <c r="G9">
        <v>9.577792394015289E-3</v>
      </c>
      <c r="H9">
        <v>3.1435875774571422E-3</v>
      </c>
      <c r="I9">
        <v>2.5413368248114717E-3</v>
      </c>
    </row>
    <row r="10" spans="1:9" x14ac:dyDescent="0.25">
      <c r="A10" t="s">
        <v>26</v>
      </c>
      <c r="B10">
        <v>2.0001357096814401E-2</v>
      </c>
      <c r="C10">
        <v>4.2975505897462754E-2</v>
      </c>
      <c r="D10">
        <v>1.7299380666040365E-2</v>
      </c>
      <c r="E10">
        <v>2.1270637037945055E-2</v>
      </c>
      <c r="F10">
        <v>4.6487325461586045E-3</v>
      </c>
      <c r="G10">
        <v>7.2367983252263797E-3</v>
      </c>
      <c r="H10">
        <v>3.7481185756513685E-3</v>
      </c>
      <c r="I10">
        <v>3.022268542478836E-3</v>
      </c>
    </row>
    <row r="12" spans="1:9" x14ac:dyDescent="0.25">
      <c r="B12" s="3" t="s">
        <v>29</v>
      </c>
      <c r="C12" s="3"/>
      <c r="D12" s="3"/>
      <c r="E12" s="3"/>
      <c r="F12" s="3"/>
      <c r="G12" s="3"/>
      <c r="H12" s="3"/>
    </row>
    <row r="13" spans="1:9" x14ac:dyDescent="0.25">
      <c r="A13" t="s">
        <v>10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</row>
    <row r="14" spans="1:9" x14ac:dyDescent="0.25">
      <c r="A14" t="s">
        <v>0</v>
      </c>
      <c r="B14">
        <v>2.0026529327287004</v>
      </c>
      <c r="C14">
        <v>2.3604074476079151</v>
      </c>
      <c r="D14">
        <v>2.0662825201849429</v>
      </c>
      <c r="E14">
        <v>1.9723696746971546</v>
      </c>
      <c r="F14">
        <v>2.1548614166300046</v>
      </c>
      <c r="G14">
        <v>2.8579212070410742</v>
      </c>
      <c r="H14">
        <v>2.7393800229621115</v>
      </c>
    </row>
    <row r="15" spans="1:9" x14ac:dyDescent="0.25">
      <c r="A15" t="s">
        <v>26</v>
      </c>
      <c r="B15">
        <v>1.8548590921960351</v>
      </c>
      <c r="C15">
        <v>2.4614325537122657</v>
      </c>
      <c r="D15">
        <v>2.513328776486671</v>
      </c>
      <c r="E15">
        <v>2.3630123157682212</v>
      </c>
      <c r="F15">
        <v>2.556387096774194</v>
      </c>
      <c r="G15">
        <v>2.4173424828446661</v>
      </c>
      <c r="H15">
        <v>3.2515212981744415</v>
      </c>
    </row>
  </sheetData>
  <mergeCells count="3">
    <mergeCell ref="B3:I3"/>
    <mergeCell ref="B8:I8"/>
    <mergeCell ref="B12:H12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2592a10-8bc2-45ea-880e-f62ba16d46ed}" enabled="0" method="" siteId="{92592a10-8bc2-45ea-880e-f62ba16d46e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Sheet5</vt:lpstr>
      <vt:lpstr>Fold DIfference</vt:lpstr>
      <vt:lpstr>Charts</vt:lpstr>
    </vt:vector>
  </TitlesOfParts>
  <Company>Fujifilm Diosynth Biotechnologies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Dziuba</dc:creator>
  <cp:lastModifiedBy>Nate Dziuba</cp:lastModifiedBy>
  <dcterms:created xsi:type="dcterms:W3CDTF">2024-02-22T20:44:39Z</dcterms:created>
  <dcterms:modified xsi:type="dcterms:W3CDTF">2024-02-28T15:10:57Z</dcterms:modified>
</cp:coreProperties>
</file>