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ate Dziuba\DLS Innovation\Dye Spectrum\"/>
    </mc:Choice>
  </mc:AlternateContent>
  <xr:revisionPtr revIDLastSave="0" documentId="13_ncr:1_{88F09C1F-A595-4FDF-A6EC-45556B85D1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iment 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3" i="1" s="1"/>
  <c r="N12" i="1"/>
  <c r="F13" i="1"/>
  <c r="F15" i="1" s="1"/>
  <c r="J12" i="1"/>
  <c r="J13" i="1" s="1"/>
  <c r="I12" i="1"/>
  <c r="I13" i="1" s="1"/>
  <c r="H12" i="1"/>
  <c r="H13" i="1" s="1"/>
  <c r="G12" i="1"/>
  <c r="G13" i="1" s="1"/>
  <c r="G15" i="1" s="1"/>
  <c r="F12" i="1"/>
  <c r="E12" i="1"/>
  <c r="E13" i="1" s="1"/>
  <c r="D12" i="1"/>
  <c r="D13" i="1" s="1"/>
  <c r="C12" i="1"/>
  <c r="C13" i="1" s="1"/>
  <c r="H16" i="1" s="1"/>
  <c r="K12" i="1"/>
  <c r="E15" i="1" l="1"/>
  <c r="H15" i="1"/>
  <c r="I16" i="1"/>
  <c r="I15" i="1"/>
  <c r="J16" i="1"/>
  <c r="J15" i="1"/>
  <c r="K16" i="1"/>
  <c r="D16" i="1"/>
  <c r="E16" i="1"/>
  <c r="F16" i="1"/>
  <c r="G16" i="1"/>
  <c r="D14" i="1"/>
  <c r="E14" i="1"/>
  <c r="D15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<sst xmlns="http://schemas.openxmlformats.org/spreadsheetml/2006/main" count="18" uniqueCount="18">
  <si>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</si>
  <si>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</si>
  <si>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</si>
  <si>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</si>
  <si>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</si>
  <si>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</si>
  <si>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</si>
  <si>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</si>
  <si>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</si>
  <si>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Original Filename: Experiment 05; Date Last Saved: 1/25/2024 3:21:20 PM</t>
  </si>
  <si>
    <t>Average</t>
  </si>
  <si>
    <t>Blanked</t>
  </si>
  <si>
    <t>DF to next</t>
  </si>
  <si>
    <t>Recoveries</t>
  </si>
  <si>
    <t>Recovers from stock</t>
  </si>
  <si>
    <t>avg</t>
  </si>
  <si>
    <t>SD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</si>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</sst>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workbookViewId="0">
      <selection activeCell="N11" sqref="N11"/>
    </sheetView>
  </sheetViews>
  <sheetFormatPr defaultRowHeight="14.5" x14ac:dyDescent="0.35"/>
  <cols>
    <col min="3" max="5" width="12" bestFit="1" customWidth="1"/>
    <col min="6" max="6" width="11" bestFit="1" customWidth="1"/>
    <col min="7" max="10" width="12" bestFit="1" customWidth="1"/>
  </cols>
  <sheetData>
    <row r="1" spans="1:26" x14ac:dyDescent="0.35">
      <c r="A1" t="s">
        <v>0</v>
      </c>
    </row>
    <row r="2" spans="1:26" x14ac:dyDescent="0.3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500</v>
      </c>
      <c r="Q2">
        <v>1</v>
      </c>
      <c r="R2">
        <v>9</v>
      </c>
      <c r="S2">
        <v>384</v>
      </c>
      <c r="T2">
        <v>1</v>
      </c>
      <c r="U2">
        <v>8</v>
      </c>
    </row>
    <row r="3" spans="1:26" x14ac:dyDescent="0.3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1:26" x14ac:dyDescent="0.35">
      <c r="B4">
        <v>24.2</v>
      </c>
      <c r="C4">
        <v>3.6602000000000001</v>
      </c>
      <c r="D4">
        <v>2.0762</v>
      </c>
      <c r="E4">
        <v>1.0681</v>
      </c>
      <c r="F4">
        <v>0.56669999999999998</v>
      </c>
      <c r="G4">
        <v>0.39</v>
      </c>
      <c r="H4">
        <v>0.2445</v>
      </c>
      <c r="I4">
        <v>0.1623</v>
      </c>
      <c r="J4">
        <v>0.23530000000000001</v>
      </c>
      <c r="K4">
        <v>4.6399999999999997E-2</v>
      </c>
    </row>
    <row r="5" spans="1:26" x14ac:dyDescent="0.35">
      <c r="C5">
        <v>3.6606000000000001</v>
      </c>
      <c r="D5">
        <v>1.9493</v>
      </c>
      <c r="E5">
        <v>1.0533999999999999</v>
      </c>
      <c r="F5">
        <v>0.65820000000000001</v>
      </c>
      <c r="G5">
        <v>0.41089999999999999</v>
      </c>
      <c r="H5">
        <v>0.26479999999999998</v>
      </c>
      <c r="I5">
        <v>0.1704</v>
      </c>
      <c r="J5">
        <v>0.22309999999999999</v>
      </c>
      <c r="K5">
        <v>4.8800000000000003E-2</v>
      </c>
    </row>
    <row r="6" spans="1:26" x14ac:dyDescent="0.35">
      <c r="C6">
        <v>3.7098</v>
      </c>
      <c r="D6">
        <v>1.7571000000000001</v>
      </c>
      <c r="E6">
        <v>1.1933</v>
      </c>
      <c r="F6">
        <v>0.69789999999999996</v>
      </c>
      <c r="G6">
        <v>0.435</v>
      </c>
      <c r="H6">
        <v>0.27450000000000002</v>
      </c>
      <c r="I6">
        <v>0.192</v>
      </c>
      <c r="J6">
        <v>0.25030000000000002</v>
      </c>
      <c r="K6">
        <v>4.7E-2</v>
      </c>
    </row>
    <row r="7" spans="1:26" x14ac:dyDescent="0.35">
      <c r="C7">
        <v>3.7050999999999998</v>
      </c>
      <c r="D7">
        <v>1.8442000000000001</v>
      </c>
      <c r="E7">
        <v>1.113</v>
      </c>
      <c r="F7">
        <v>0.71199999999999997</v>
      </c>
      <c r="G7">
        <v>0.44209999999999999</v>
      </c>
      <c r="H7">
        <v>0.28129999999999999</v>
      </c>
      <c r="I7">
        <v>0.1804</v>
      </c>
      <c r="J7">
        <v>0.23519999999999999</v>
      </c>
      <c r="K7">
        <v>4.58E-2</v>
      </c>
    </row>
    <row r="8" spans="1:26" x14ac:dyDescent="0.35">
      <c r="C8">
        <v>3.7549000000000001</v>
      </c>
      <c r="D8">
        <v>1.917</v>
      </c>
      <c r="E8">
        <v>1.1362000000000001</v>
      </c>
      <c r="F8">
        <v>0.66479999999999995</v>
      </c>
      <c r="G8">
        <v>0.40289999999999998</v>
      </c>
      <c r="H8">
        <v>0.25440000000000002</v>
      </c>
      <c r="I8">
        <v>0.1678</v>
      </c>
      <c r="J8">
        <v>0.19969999999999999</v>
      </c>
      <c r="K8">
        <v>4.7E-2</v>
      </c>
    </row>
    <row r="9" spans="1:26" x14ac:dyDescent="0.35">
      <c r="C9">
        <v>3.7534999999999998</v>
      </c>
      <c r="D9">
        <v>1.9322999999999999</v>
      </c>
      <c r="E9">
        <v>1.1415</v>
      </c>
      <c r="F9">
        <v>0.67769999999999997</v>
      </c>
      <c r="G9">
        <v>0.41510000000000002</v>
      </c>
      <c r="H9">
        <v>0.26490000000000002</v>
      </c>
      <c r="I9">
        <v>0.17119999999999999</v>
      </c>
      <c r="J9">
        <v>0.20200000000000001</v>
      </c>
      <c r="K9">
        <v>4.6899999999999997E-2</v>
      </c>
    </row>
    <row r="10" spans="1:26" x14ac:dyDescent="0.35">
      <c r="C10">
        <v>3.9605999999999999</v>
      </c>
      <c r="D10">
        <v>1.8833</v>
      </c>
      <c r="E10">
        <v>1.1125</v>
      </c>
      <c r="F10">
        <v>0.69440000000000002</v>
      </c>
      <c r="G10">
        <v>0.43009999999999998</v>
      </c>
      <c r="H10">
        <v>0.26800000000000002</v>
      </c>
      <c r="I10">
        <v>0.1807</v>
      </c>
      <c r="J10">
        <v>0.21870000000000001</v>
      </c>
      <c r="K10">
        <v>4.7199999999999999E-2</v>
      </c>
    </row>
    <row r="11" spans="1:26" x14ac:dyDescent="0.35">
      <c r="C11">
        <v>3.9472999999999998</v>
      </c>
      <c r="D11">
        <v>1.8955</v>
      </c>
      <c r="E11">
        <v>1.1942999999999999</v>
      </c>
      <c r="F11">
        <v>0.6835</v>
      </c>
      <c r="G11">
        <v>0.41830000000000001</v>
      </c>
      <c r="H11">
        <v>0.24690000000000001</v>
      </c>
      <c r="I11">
        <v>0.17069999999999999</v>
      </c>
      <c r="J11">
        <v>0.19089999999999999</v>
      </c>
      <c r="K11">
        <v>4.7800000000000002E-2</v>
      </c>
      <c r="M11" t="s">
        <v>15</v>
      </c>
      <c r="N11">
        <f>AVERAGE(K4:K11)-0.0455</f>
        <v>1.6125000000000028E-3</v>
      </c>
    </row>
    <row r="12" spans="1:26" x14ac:dyDescent="0.35">
      <c r="B12" t="s">
        <v>10</v>
      </c>
      <c r="C12">
        <f t="shared" ref="C12:I12" si="0">AVERAGE(C4:C11)</f>
        <v>3.7689999999999997</v>
      </c>
      <c r="D12">
        <f t="shared" si="0"/>
        <v>1.9068625000000001</v>
      </c>
      <c r="E12">
        <f t="shared" si="0"/>
        <v>1.1265375</v>
      </c>
      <c r="F12">
        <f t="shared" si="0"/>
        <v>0.6694</v>
      </c>
      <c r="G12">
        <f t="shared" si="0"/>
        <v>0.41804999999999992</v>
      </c>
      <c r="H12">
        <f t="shared" si="0"/>
        <v>0.26241249999999999</v>
      </c>
      <c r="I12">
        <f t="shared" si="0"/>
        <v>0.17443750000000002</v>
      </c>
      <c r="J12">
        <f>AVERAGE(J4:J11)/2</f>
        <v>0.10970000000000002</v>
      </c>
      <c r="K12">
        <f>AVERAGE(K4:K11)</f>
        <v>4.7112500000000002E-2</v>
      </c>
      <c r="M12" t="s">
        <v>16</v>
      </c>
      <c r="N12">
        <f>_xlfn.STDEV.S(K4:K11)</f>
        <v>8.9672021436853165E-4</v>
      </c>
    </row>
    <row r="13" spans="1:26" x14ac:dyDescent="0.35">
      <c r="B13" t="s">
        <v>11</v>
      </c>
      <c r="C13">
        <f>(C12-0.09)</f>
        <v>3.6789999999999998</v>
      </c>
      <c r="D13">
        <f t="shared" ref="D13:J13" si="1">(D12-0.09)</f>
        <v>1.8168625</v>
      </c>
      <c r="E13">
        <f t="shared" si="1"/>
        <v>1.0365374999999999</v>
      </c>
      <c r="F13">
        <f t="shared" si="1"/>
        <v>0.57940000000000003</v>
      </c>
      <c r="G13">
        <f t="shared" si="1"/>
        <v>0.32804999999999995</v>
      </c>
      <c r="H13">
        <f t="shared" si="1"/>
        <v>0.1724125</v>
      </c>
      <c r="I13">
        <f t="shared" si="1"/>
        <v>8.4437500000000026E-2</v>
      </c>
      <c r="J13">
        <f t="shared" si="1"/>
        <v>1.9700000000000023E-2</v>
      </c>
      <c r="M13" t="s">
        <v>17</v>
      </c>
      <c r="N13" s="1">
        <f>(N12/N11)</f>
        <v>0.55610555929831318</v>
      </c>
    </row>
    <row r="14" spans="1:26" x14ac:dyDescent="0.35">
      <c r="B14" t="s">
        <v>12</v>
      </c>
      <c r="D14">
        <f t="shared" ref="D14:J14" si="2">(C13/D13)</f>
        <v>2.0249193320903478</v>
      </c>
      <c r="E14">
        <f t="shared" si="2"/>
        <v>1.7528188801659372</v>
      </c>
      <c r="F14">
        <f t="shared" si="2"/>
        <v>1.7889842940973417</v>
      </c>
      <c r="G14">
        <f t="shared" si="2"/>
        <v>1.7661941777168118</v>
      </c>
      <c r="H14">
        <f t="shared" si="2"/>
        <v>1.9027042702820269</v>
      </c>
      <c r="I14">
        <f t="shared" si="2"/>
        <v>2.0418948926720941</v>
      </c>
      <c r="J14">
        <f t="shared" si="2"/>
        <v>4.2861675126903513</v>
      </c>
    </row>
    <row r="15" spans="1:26" x14ac:dyDescent="0.35">
      <c r="B15" t="s">
        <v>13</v>
      </c>
      <c r="D15">
        <f>(D13/(C13/2))*100-(C13/2)</f>
        <v>96.929866675727112</v>
      </c>
      <c r="E15">
        <f>(E13/(D13/2))*100-(D13/2)</f>
        <v>113.19348895584935</v>
      </c>
      <c r="F15">
        <f t="shared" ref="F15:J15" si="3">(F13/(E13/2))*100-(E13/2)</f>
        <v>111.27701120851575</v>
      </c>
      <c r="G15">
        <f t="shared" si="3"/>
        <v>112.94813224024851</v>
      </c>
      <c r="H15">
        <f t="shared" si="3"/>
        <v>104.94952476375553</v>
      </c>
      <c r="I15">
        <f t="shared" si="3"/>
        <v>97.862028361759613</v>
      </c>
      <c r="J15">
        <f t="shared" si="3"/>
        <v>46.619513300333125</v>
      </c>
    </row>
    <row r="16" spans="1:26" x14ac:dyDescent="0.35">
      <c r="B16" t="s">
        <v>14</v>
      </c>
      <c r="D16">
        <f>((D13*2)/$C$13)*100</f>
        <v>98.769366675727113</v>
      </c>
      <c r="E16">
        <f>((E13*4)/$C$13)*100</f>
        <v>112.69774395216091</v>
      </c>
      <c r="F16">
        <f>((F13*8)/$C$13)*100</f>
        <v>125.99075835824954</v>
      </c>
      <c r="G16">
        <f>((G13*16)/$C$13)*100</f>
        <v>142.66920358793149</v>
      </c>
      <c r="H16">
        <f>((H13*32)/$C$13)*100</f>
        <v>149.96466431095408</v>
      </c>
      <c r="I16">
        <f>((I13*64)/$C$13)*100</f>
        <v>146.88774123403104</v>
      </c>
      <c r="J16">
        <f>((J13*128)/$C$13)*100</f>
        <v>68.540364229410244</v>
      </c>
      <c r="K16">
        <f t="shared" ref="K16" si="4">((K13*2)/$C$13)*100</f>
        <v>0</v>
      </c>
    </row>
    <row r="21" spans="1:1" x14ac:dyDescent="0.35">
      <c r="A21" t="s">
        <v>8</v>
      </c>
    </row>
    <row r="22" spans="1:1" x14ac:dyDescent="0.35">
      <c r="A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Dziuba</cp:lastModifiedBy>
  <dcterms:created xsi:type="dcterms:W3CDTF">2024-01-30T15:21:27Z</dcterms:created>
  <dcterms:modified xsi:type="dcterms:W3CDTF">2024-02-14T15:20:37Z</dcterms:modified>
</cp:coreProperties>
</file>