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EC IT\OLD\"/>
    </mc:Choice>
  </mc:AlternateContent>
  <bookViews>
    <workbookView xWindow="0" yWindow="0" windowWidth="11670" windowHeight="4545"/>
  </bookViews>
  <sheets>
    <sheet name="Individual Tracking" sheetId="1" r:id="rId1"/>
    <sheet name="Sheet1" sheetId="4" state="hidden" r:id="rId2"/>
    <sheet name="LookUp" sheetId="2" r:id="rId3"/>
    <sheet name="Sheet3" sheetId="3" r:id="rId4"/>
  </sheets>
  <calcPr calcId="171027"/>
</workbook>
</file>

<file path=xl/calcChain.xml><?xml version="1.0" encoding="utf-8"?>
<calcChain xmlns="http://schemas.openxmlformats.org/spreadsheetml/2006/main">
  <c r="D12" i="1" l="1"/>
  <c r="H13" i="1" l="1"/>
  <c r="G13" i="1" s="1"/>
  <c r="E13" i="1"/>
  <c r="D19" i="1" l="1"/>
  <c r="E19" i="1"/>
  <c r="F19" i="1"/>
  <c r="H19" i="1"/>
  <c r="D20" i="1"/>
  <c r="E20" i="1"/>
  <c r="F20" i="1"/>
  <c r="H20" i="1"/>
  <c r="D21" i="1"/>
  <c r="E21" i="1"/>
  <c r="F21" i="1"/>
  <c r="H21" i="1"/>
  <c r="F21" i="2"/>
  <c r="F12" i="2"/>
  <c r="G20" i="1" l="1"/>
  <c r="G21" i="1"/>
  <c r="G19" i="1"/>
  <c r="H8" i="1"/>
  <c r="H9" i="1"/>
  <c r="H10" i="1"/>
  <c r="H11" i="1"/>
  <c r="H12" i="1"/>
  <c r="H14" i="1"/>
  <c r="H15" i="1"/>
  <c r="H16" i="1"/>
  <c r="H17" i="1"/>
  <c r="H18" i="1"/>
  <c r="H22" i="1"/>
  <c r="H23" i="1"/>
  <c r="H24" i="1"/>
  <c r="H6" i="1"/>
  <c r="D7" i="1" l="1"/>
  <c r="D8" i="1"/>
  <c r="D9" i="1"/>
  <c r="D10" i="1"/>
  <c r="D11" i="1"/>
  <c r="D14" i="1"/>
  <c r="D15" i="1"/>
  <c r="D16" i="1"/>
  <c r="D17" i="1"/>
  <c r="D18" i="1"/>
  <c r="D22" i="1"/>
  <c r="D23" i="1"/>
  <c r="D24" i="1"/>
  <c r="D4" i="3"/>
  <c r="D5" i="3"/>
  <c r="D6" i="3"/>
  <c r="D7" i="3"/>
  <c r="D8" i="3"/>
  <c r="D9" i="3"/>
  <c r="D10" i="3"/>
  <c r="D3" i="3"/>
  <c r="E7" i="1" l="1"/>
  <c r="F7" i="1"/>
  <c r="E8" i="1"/>
  <c r="F8" i="1"/>
  <c r="E9" i="1"/>
  <c r="F9" i="1"/>
  <c r="E10" i="1"/>
  <c r="F10" i="1"/>
  <c r="E11" i="1"/>
  <c r="F11" i="1"/>
  <c r="E12" i="1"/>
  <c r="F12" i="1"/>
  <c r="E14" i="1"/>
  <c r="F14" i="1"/>
  <c r="E15" i="1"/>
  <c r="F15" i="1"/>
  <c r="E16" i="1"/>
  <c r="F16" i="1"/>
  <c r="E17" i="1"/>
  <c r="F17" i="1"/>
  <c r="E18" i="1"/>
  <c r="F18" i="1"/>
  <c r="E22" i="1"/>
  <c r="F22" i="1"/>
  <c r="E23" i="1"/>
  <c r="F23" i="1"/>
  <c r="E24" i="1"/>
  <c r="F24" i="1"/>
  <c r="F6" i="1"/>
  <c r="E6" i="1"/>
  <c r="F22" i="2"/>
  <c r="D6" i="1"/>
  <c r="F27" i="1" l="1"/>
  <c r="F28" i="1"/>
  <c r="F26" i="1"/>
  <c r="F25" i="1"/>
  <c r="G8" i="1"/>
  <c r="G9" i="1"/>
  <c r="G10" i="1"/>
  <c r="G11" i="1"/>
  <c r="G12" i="1"/>
  <c r="G14" i="1"/>
  <c r="G15" i="1"/>
  <c r="G16" i="1"/>
  <c r="G17" i="1"/>
  <c r="G18" i="1"/>
  <c r="G22" i="1"/>
  <c r="G23" i="1"/>
  <c r="G24" i="1"/>
  <c r="G6" i="1"/>
  <c r="G7" i="1"/>
  <c r="G28" i="1" l="1"/>
  <c r="G27" i="1"/>
  <c r="G26" i="1"/>
</calcChain>
</file>

<file path=xl/sharedStrings.xml><?xml version="1.0" encoding="utf-8"?>
<sst xmlns="http://schemas.openxmlformats.org/spreadsheetml/2006/main" count="437" uniqueCount="190">
  <si>
    <t>Name:</t>
  </si>
  <si>
    <t>ID:</t>
  </si>
  <si>
    <t>Course:</t>
  </si>
  <si>
    <t>Unit</t>
  </si>
  <si>
    <t>Credit</t>
  </si>
  <si>
    <t>Total</t>
  </si>
  <si>
    <t>Overall</t>
  </si>
  <si>
    <t>P1</t>
  </si>
  <si>
    <t>P2</t>
  </si>
  <si>
    <t>P3</t>
  </si>
  <si>
    <t>P4</t>
  </si>
  <si>
    <t>M1</t>
  </si>
  <si>
    <t>M2</t>
  </si>
  <si>
    <t>M3</t>
  </si>
  <si>
    <t>D1</t>
  </si>
  <si>
    <t>D2</t>
  </si>
  <si>
    <t>D3</t>
  </si>
  <si>
    <t>Level</t>
  </si>
  <si>
    <t>Y</t>
  </si>
  <si>
    <t>N/A</t>
  </si>
  <si>
    <t>N</t>
  </si>
  <si>
    <t>Semester</t>
  </si>
  <si>
    <t>Apprentice</t>
  </si>
  <si>
    <t>Points</t>
  </si>
  <si>
    <t>Computer Systems</t>
  </si>
  <si>
    <t>U01</t>
  </si>
  <si>
    <t>U02</t>
  </si>
  <si>
    <t>U17</t>
  </si>
  <si>
    <t>Unit Name</t>
  </si>
  <si>
    <t>Unit Grade</t>
  </si>
  <si>
    <t>R</t>
  </si>
  <si>
    <t>Apprentice Units</t>
  </si>
  <si>
    <t>Main Qualification Units</t>
  </si>
  <si>
    <t>Reference</t>
  </si>
  <si>
    <t>L1</t>
  </si>
  <si>
    <t>Y/500/7183</t>
  </si>
  <si>
    <t>101</t>
  </si>
  <si>
    <t>Health and Safety in ICT</t>
  </si>
  <si>
    <t>L4</t>
  </si>
  <si>
    <t>K601/3502</t>
  </si>
  <si>
    <t>402</t>
  </si>
  <si>
    <t>Develop Own Effectiveness and
Professionalism Level 4</t>
  </si>
  <si>
    <t>F/500/7159</t>
  </si>
  <si>
    <t>303</t>
  </si>
  <si>
    <t>Customer Care in ICT</t>
  </si>
  <si>
    <t>L3</t>
  </si>
  <si>
    <t>L/601/3203</t>
  </si>
  <si>
    <t>304</t>
  </si>
  <si>
    <t>Data Modelling</t>
  </si>
  <si>
    <t>T/502/4556</t>
  </si>
  <si>
    <t>326</t>
  </si>
  <si>
    <t>Database Software</t>
  </si>
  <si>
    <t>F/601/3179</t>
  </si>
  <si>
    <t>313</t>
  </si>
  <si>
    <t>Creating an Event-driven Computer Program</t>
  </si>
  <si>
    <t>J/601/3300</t>
  </si>
  <si>
    <t>413</t>
  </si>
  <si>
    <t>Designing and Developing Event-driven Computer Programs</t>
  </si>
  <si>
    <t>L/500/7391</t>
  </si>
  <si>
    <t>406</t>
  </si>
  <si>
    <t>Technical Fault Diagnosis</t>
  </si>
  <si>
    <t>M/500/7383</t>
  </si>
  <si>
    <t>307</t>
  </si>
  <si>
    <t>Working with ICT Hardware and Equipment</t>
  </si>
  <si>
    <t>T/500/7384</t>
  </si>
  <si>
    <t>407</t>
  </si>
  <si>
    <t>R/601/3249</t>
  </si>
  <si>
    <t>308</t>
  </si>
  <si>
    <t>Investigating and Defining Customer Requirements for ICT Systems</t>
  </si>
  <si>
    <t>R/602/1772</t>
  </si>
  <si>
    <t>408</t>
  </si>
  <si>
    <t>A/500/7208</t>
  </si>
  <si>
    <t>Interpersonal and Written Communication</t>
  </si>
  <si>
    <t>T/500/6798</t>
  </si>
  <si>
    <t>309</t>
  </si>
  <si>
    <t>Managing Software Development</t>
  </si>
  <si>
    <t>L/601/3184</t>
  </si>
  <si>
    <t>312</t>
  </si>
  <si>
    <t>Creating an Object-oriented Computer Program</t>
  </si>
  <si>
    <t>H/502/4620</t>
  </si>
  <si>
    <t>333</t>
  </si>
  <si>
    <t>Project Management Software</t>
  </si>
  <si>
    <t>R/500/7330</t>
  </si>
  <si>
    <t>318</t>
  </si>
  <si>
    <t>Software Installation and Upgrade</t>
  </si>
  <si>
    <t>J/502/4626</t>
  </si>
  <si>
    <t>330</t>
  </si>
  <si>
    <t>Spreadsheet Software</t>
  </si>
  <si>
    <t>J/601/3507</t>
  </si>
  <si>
    <t>321</t>
  </si>
  <si>
    <t>Technical Advice and Guidance</t>
  </si>
  <si>
    <t>Y/500/7345</t>
  </si>
  <si>
    <t>421</t>
  </si>
  <si>
    <t>F/500/7355</t>
  </si>
  <si>
    <t>322</t>
  </si>
  <si>
    <t>Testing ICT Systems</t>
  </si>
  <si>
    <t>L601/3315</t>
  </si>
  <si>
    <t>425</t>
  </si>
  <si>
    <t>Designing and Developing a Website</t>
  </si>
  <si>
    <t>Y/502/4629</t>
  </si>
  <si>
    <t>332</t>
  </si>
  <si>
    <t>Word Processing Software</t>
  </si>
  <si>
    <t>GLH</t>
  </si>
  <si>
    <t>C</t>
  </si>
  <si>
    <t>A</t>
  </si>
  <si>
    <t>B</t>
  </si>
  <si>
    <t>Notes</t>
  </si>
  <si>
    <t>P</t>
  </si>
  <si>
    <t>M</t>
  </si>
  <si>
    <t>D</t>
  </si>
  <si>
    <t>In</t>
  </si>
  <si>
    <t>Top 5 units</t>
  </si>
  <si>
    <t>Min</t>
  </si>
  <si>
    <t>Max</t>
  </si>
  <si>
    <t>Overall Grade</t>
  </si>
  <si>
    <t>Tom</t>
  </si>
  <si>
    <t>Dick</t>
  </si>
  <si>
    <t>Harry</t>
  </si>
  <si>
    <t>Tracy</t>
  </si>
  <si>
    <t>Maths</t>
  </si>
  <si>
    <t>English</t>
  </si>
  <si>
    <t>Average</t>
  </si>
  <si>
    <t>Grade</t>
  </si>
  <si>
    <t>Percent</t>
  </si>
  <si>
    <t>P5</t>
  </si>
  <si>
    <t>P6</t>
  </si>
  <si>
    <t>P7</t>
  </si>
  <si>
    <t>P8</t>
  </si>
  <si>
    <t>P9</t>
  </si>
  <si>
    <t>M4</t>
  </si>
  <si>
    <t>Employability</t>
  </si>
  <si>
    <t>U05</t>
  </si>
  <si>
    <t>U06</t>
  </si>
  <si>
    <t>Software Dev</t>
  </si>
  <si>
    <t>U08</t>
  </si>
  <si>
    <t>E-Commerce</t>
  </si>
  <si>
    <t>U11</t>
  </si>
  <si>
    <t>SAD</t>
  </si>
  <si>
    <t>Project Planning</t>
  </si>
  <si>
    <t>BTEC Nationals</t>
  </si>
  <si>
    <t>Managing Network</t>
  </si>
  <si>
    <t>Group:</t>
  </si>
  <si>
    <t>Subsidiary</t>
  </si>
  <si>
    <t>Diploma</t>
  </si>
  <si>
    <t>Ex. Diploma</t>
  </si>
  <si>
    <t>D*</t>
  </si>
  <si>
    <t>PP</t>
  </si>
  <si>
    <t>MP</t>
  </si>
  <si>
    <t>MM</t>
  </si>
  <si>
    <t>DM</t>
  </si>
  <si>
    <t>DD</t>
  </si>
  <si>
    <t>D*D</t>
  </si>
  <si>
    <t>D*D*</t>
  </si>
  <si>
    <t>PPP</t>
  </si>
  <si>
    <t>MPP</t>
  </si>
  <si>
    <t>MMP</t>
  </si>
  <si>
    <t>MMM</t>
  </si>
  <si>
    <t>DMM</t>
  </si>
  <si>
    <t>DDM</t>
  </si>
  <si>
    <t>DDD</t>
  </si>
  <si>
    <t>D*DD</t>
  </si>
  <si>
    <t>D*D*D</t>
  </si>
  <si>
    <t>D*D*D*</t>
  </si>
  <si>
    <t>Sub</t>
  </si>
  <si>
    <t>Dip</t>
  </si>
  <si>
    <t>Ex.Dip</t>
  </si>
  <si>
    <t>T2</t>
  </si>
  <si>
    <t>T3</t>
  </si>
  <si>
    <t>Y1T1</t>
  </si>
  <si>
    <t>Y1T2</t>
  </si>
  <si>
    <t>U03</t>
  </si>
  <si>
    <t>Information System</t>
  </si>
  <si>
    <t>Completed</t>
  </si>
  <si>
    <t>U13</t>
  </si>
  <si>
    <t>Troubleshooting in IT</t>
  </si>
  <si>
    <t>y</t>
  </si>
  <si>
    <t>Correct P4, P5, P7, P8 and M3</t>
  </si>
  <si>
    <t>Correct P2, P3, P5, P6, M2, M3 and D1</t>
  </si>
  <si>
    <t>Correct P4 and M3</t>
  </si>
  <si>
    <t>Correct P2, P5, P6, M1, M3 and D2</t>
  </si>
  <si>
    <t>in</t>
  </si>
  <si>
    <t xml:space="preserve"> </t>
  </si>
  <si>
    <t>*</t>
  </si>
  <si>
    <t>* ADD HARDWARE PICTURES</t>
  </si>
  <si>
    <t>**</t>
  </si>
  <si>
    <t>** GO THRU THE CHECKLIST AND ADD THINGS TO IT</t>
  </si>
  <si>
    <t>***</t>
  </si>
  <si>
    <t>*** FIX PARA WITH UNDERLINE</t>
  </si>
  <si>
    <t>Nathan Windisch</t>
  </si>
  <si>
    <t>Wait for corrections.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</si>
</sst>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3" xfId="0" applyFill="1" applyBorder="1" applyAlignment="1"/>
    <xf numFmtId="0" fontId="0" fillId="5" borderId="4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/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0" borderId="5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0" borderId="6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3" borderId="3" xfId="0" applyFill="1" applyBorder="1" applyAlignment="1"/>
    <xf numFmtId="0" fontId="0" fillId="13" borderId="4" xfId="0" applyFill="1" applyBorder="1" applyAlignment="1"/>
    <xf numFmtId="0" fontId="1" fillId="1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2" xfId="0" applyBorder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Normal" xfId="0" builtinId="0"/>
    <cellStyle name="Normal_LookUp" xfId="1"/>
  </cellStyles>
  <dxfs count="7"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" Type="http://schemas.openxmlformats.org/officeDocument/2006/relationships/image" Target="NULL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438315</xdr:colOff>
      <xdr:row>5</xdr:row>
      <xdr:rowOff>142725</xdr:rowOff>
    </xdr:from>
    <xdr:to>
      <xdr:col>7</xdr:col>
      <xdr:colOff>438675</xdr:colOff>
      <xdr:row>5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6</xdr:row>
      <xdr:rowOff>142725</xdr:rowOff>
    </xdr:from>
    <xdr:to>
      <xdr:col>7</xdr:col>
      <xdr:colOff>438675</xdr:colOff>
      <xdr:row>6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7</xdr:row>
      <xdr:rowOff>142725</xdr:rowOff>
    </xdr:from>
    <xdr:to>
      <xdr:col>7</xdr:col>
      <xdr:colOff>438675</xdr:colOff>
      <xdr:row>7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8</xdr:row>
      <xdr:rowOff>142725</xdr:rowOff>
    </xdr:from>
    <xdr:to>
      <xdr:col>7</xdr:col>
      <xdr:colOff>438675</xdr:colOff>
      <xdr:row>8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9</xdr:row>
      <xdr:rowOff>142725</xdr:rowOff>
    </xdr:from>
    <xdr:to>
      <xdr:col>7</xdr:col>
      <xdr:colOff>438675</xdr:colOff>
      <xdr:row>9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10</xdr:row>
      <xdr:rowOff>142725</xdr:rowOff>
    </xdr:from>
    <xdr:to>
      <xdr:col>7</xdr:col>
      <xdr:colOff>438675</xdr:colOff>
      <xdr:row>10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11</xdr:row>
      <xdr:rowOff>142725</xdr:rowOff>
    </xdr:from>
    <xdr:to>
      <xdr:col>7</xdr:col>
      <xdr:colOff>438675</xdr:colOff>
      <xdr:row>11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13</xdr:row>
      <xdr:rowOff>142725</xdr:rowOff>
    </xdr:from>
    <xdr:to>
      <xdr:col>7</xdr:col>
      <xdr:colOff>438675</xdr:colOff>
      <xdr:row>13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14</xdr:row>
      <xdr:rowOff>142725</xdr:rowOff>
    </xdr:from>
    <xdr:to>
      <xdr:col>7</xdr:col>
      <xdr:colOff>438675</xdr:colOff>
      <xdr:row>14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15</xdr:row>
      <xdr:rowOff>142725</xdr:rowOff>
    </xdr:from>
    <xdr:to>
      <xdr:col>7</xdr:col>
      <xdr:colOff>438675</xdr:colOff>
      <xdr:row>15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Ink 11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16</xdr:row>
      <xdr:rowOff>142725</xdr:rowOff>
    </xdr:from>
    <xdr:to>
      <xdr:col>7</xdr:col>
      <xdr:colOff>438675</xdr:colOff>
      <xdr:row>16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Ink 12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17</xdr:row>
      <xdr:rowOff>142725</xdr:rowOff>
    </xdr:from>
    <xdr:to>
      <xdr:col>7</xdr:col>
      <xdr:colOff>438675</xdr:colOff>
      <xdr:row>17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20</xdr:row>
      <xdr:rowOff>142725</xdr:rowOff>
    </xdr:from>
    <xdr:to>
      <xdr:col>7</xdr:col>
      <xdr:colOff>438675</xdr:colOff>
      <xdr:row>20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" name="Ink 14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21</xdr:row>
      <xdr:rowOff>142725</xdr:rowOff>
    </xdr:from>
    <xdr:to>
      <xdr:col>7</xdr:col>
      <xdr:colOff>438675</xdr:colOff>
      <xdr:row>21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22</xdr:row>
      <xdr:rowOff>142725</xdr:rowOff>
    </xdr:from>
    <xdr:to>
      <xdr:col>7</xdr:col>
      <xdr:colOff>438675</xdr:colOff>
      <xdr:row>22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7" name="Ink 16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23</xdr:row>
      <xdr:rowOff>142725</xdr:rowOff>
    </xdr:from>
    <xdr:to>
      <xdr:col>7</xdr:col>
      <xdr:colOff>438675</xdr:colOff>
      <xdr:row>23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18</xdr:row>
      <xdr:rowOff>142725</xdr:rowOff>
    </xdr:from>
    <xdr:to>
      <xdr:col>7</xdr:col>
      <xdr:colOff>438675</xdr:colOff>
      <xdr:row>18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Ink 18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19</xdr:row>
      <xdr:rowOff>142725</xdr:rowOff>
    </xdr:from>
    <xdr:to>
      <xdr:col>7</xdr:col>
      <xdr:colOff>438675</xdr:colOff>
      <xdr:row>19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Ink 19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20</xdr:row>
      <xdr:rowOff>142725</xdr:rowOff>
    </xdr:from>
    <xdr:to>
      <xdr:col>7</xdr:col>
      <xdr:colOff>438675</xdr:colOff>
      <xdr:row>20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" name="Ink 20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438315</xdr:colOff>
      <xdr:row>12</xdr:row>
      <xdr:rowOff>142725</xdr:rowOff>
    </xdr:from>
    <xdr:to>
      <xdr:col>7</xdr:col>
      <xdr:colOff>438675</xdr:colOff>
      <xdr:row>12</xdr:row>
      <xdr:rowOff>143085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Ink 21"/>
            <xdr14:cNvContentPartPr/>
          </xdr14:nvContentPartPr>
          <xdr14:nvPr macro=""/>
          <xdr14:xfrm>
            <a:off x="7067715" y="1095225"/>
            <a:ext cx="360" cy="360"/>
          </xdr14:xfrm>
        </xdr:contentPart>
      </mc:Choice>
      <mc:Fallback xmlns="">
        <xdr:pic>
          <xdr:nvPicPr>
            <xdr:cNvPr id="6" name="Ink 5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5835" y="1083345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4-09-23T09:48:39.22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92654580-E173-4AEB-BBAA-29AAE389E2AE}" emma:medium="tactile" emma:mode="ink">
          <msink:context xmlns:msink="http://schemas.microsoft.com/ink/2010/main" type="writingRegion" rotatedBoundingBox="19632,3042 19647,3042 19647,3057 19632,3057"/>
        </emma:interpretation>
      </emma:emma>
    </inkml:annotationXML>
    <inkml:traceGroup>
      <inkml:annotationXML>
        <emma:emma xmlns:emma="http://www.w3.org/2003/04/emma" version="1.0">
          <emma:interpretation id="{6BABEFE2-6D98-4351-9DC7-D143F1110763}" emma:medium="tactile" emma:mode="ink">
            <msink:context xmlns:msink="http://schemas.microsoft.com/ink/2010/main" type="paragraph" rotatedBoundingBox="19632,3042 19647,3042 19647,3057 19632,305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552B45F-BD90-4778-89A8-58E42512821F}" emma:medium="tactile" emma:mode="ink">
              <msink:context xmlns:msink="http://schemas.microsoft.com/ink/2010/main" type="line" rotatedBoundingBox="19632,3042 19647,3042 19647,3057 19632,3057"/>
            </emma:interpretation>
          </emma:emma>
        </inkml:annotationXML>
        <inkml:traceGroup>
          <inkml:annotationXML>
            <emma:emma xmlns:emma="http://www.w3.org/2003/04/emma" version="1.0">
              <emma:interpretation id="{C2B14676-55BC-4C9A-89D9-98E7840A7110}" emma:medium="tactile" emma:mode="ink">
                <msink:context xmlns:msink="http://schemas.microsoft.com/ink/2010/main" type="inkWord" rotatedBoundingBox="19632,3042 19647,3042 19647,3057 19632,3057"/>
              </emma:interpretation>
              <emma:one-of disjunction-type="recognition" id="oneOf0">
                <emma:interpretation id="interp0" emma:lang="en-GB" emma:confidence="0">
                  <emma:literal>.</emma:literal>
                </emma:interpretation>
                <emma:interpretation id="interp1" emma:lang="en-GB" emma:confidence="0">
                  <emma:literal>`</emma:literal>
                </emma:interpretation>
                <emma:interpretation id="interp2" emma:lang="en-GB" emma:confidence="0">
                  <emma:literal>'</emma:literal>
                </emma:interpretation>
                <emma:interpretation id="interp3" emma:lang="en-GB" emma:confidence="0">
                  <emma:literal>l</emma:literal>
                </emma:interpretation>
                <emma:interpretation id="interp4" emma:lang="en-GB" emma:confidence="0">
                  <emma:literal>,</emma:literal>
                </emma:interpretation>
              </emma:one-of>
            </emma:emma>
          </inkml:annotationXML>
          <inkml:trace contextRef="#ctx0" brushRef="#br0">0 0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471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18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33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49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64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80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596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11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27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43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58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74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75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689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19T08:44:55.705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20T14:41:12.583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20T14:41:12.599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1-20T14:41:12.614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1200" units="cm"/>
        </inkml:traceFormat>
        <inkml:channelProperties>
          <inkml:channelProperty channel="X" name="resolution" value="28.36879" units="1/cm"/>
          <inkml:channelProperty channel="Y" name="resolution" value="28.36879" units="1/cm"/>
        </inkml:channelProperties>
      </inkml:inkSource>
      <inkml:timestamp xml:id="ts0" timeString="2016-05-18T08:05:34.037"/>
    </inkml:context>
    <inkml:brush xml:id="br0">
      <inkml:brushProperty name="width" value="0.06667" units="cm"/>
      <inkml:brushProperty name="height" value="0.06667" units="cm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8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2.7109375" style="3" customWidth="1"/>
    <col min="2" max="2" width="10.85546875" style="3" bestFit="1" customWidth="1"/>
    <col min="3" max="3" width="7" bestFit="1" customWidth="1"/>
    <col min="4" max="4" width="25.28515625" bestFit="1" customWidth="1"/>
    <col min="5" max="5" width="6.5703125" bestFit="1" customWidth="1"/>
    <col min="8" max="8" width="8.140625" customWidth="1"/>
    <col min="9" max="12" width="4.5703125" bestFit="1" customWidth="1"/>
    <col min="13" max="17" width="4.5703125" style="3" customWidth="1"/>
    <col min="18" max="19" width="4.5703125" bestFit="1" customWidth="1"/>
    <col min="20" max="20" width="4.5703125" style="3" customWidth="1"/>
    <col min="21" max="24" width="4.5703125" bestFit="1" customWidth="1"/>
    <col min="25" max="25" width="48" bestFit="1" customWidth="1"/>
  </cols>
  <sheetData>
    <row r="1" spans="1:25" x14ac:dyDescent="0.25">
      <c r="B1" s="2" t="s">
        <v>0</v>
      </c>
      <c r="C1" s="67" t="s">
        <v>188</v>
      </c>
      <c r="D1" s="67"/>
      <c r="E1" s="1"/>
    </row>
    <row r="2" spans="1:25" x14ac:dyDescent="0.25">
      <c r="B2" s="2" t="s">
        <v>1</v>
      </c>
      <c r="C2" s="66"/>
      <c r="D2" s="66"/>
      <c r="E2" s="1"/>
    </row>
    <row r="3" spans="1:25" x14ac:dyDescent="0.25">
      <c r="B3" s="2" t="s">
        <v>2</v>
      </c>
      <c r="C3" s="66" t="s">
        <v>139</v>
      </c>
      <c r="D3" s="66"/>
      <c r="E3" s="1"/>
    </row>
    <row r="4" spans="1:25" s="3" customFormat="1" x14ac:dyDescent="0.25">
      <c r="B4" s="2" t="s">
        <v>141</v>
      </c>
      <c r="C4" s="65"/>
      <c r="D4" s="65"/>
    </row>
    <row r="5" spans="1:25" x14ac:dyDescent="0.25">
      <c r="B5" s="9" t="s">
        <v>21</v>
      </c>
      <c r="C5" s="20" t="s">
        <v>3</v>
      </c>
      <c r="D5" s="22" t="s">
        <v>28</v>
      </c>
      <c r="E5" s="10" t="s">
        <v>17</v>
      </c>
      <c r="F5" s="9" t="s">
        <v>4</v>
      </c>
      <c r="G5" s="32" t="s">
        <v>23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124</v>
      </c>
      <c r="N5" s="9" t="s">
        <v>125</v>
      </c>
      <c r="O5" s="9" t="s">
        <v>126</v>
      </c>
      <c r="P5" s="9" t="s">
        <v>127</v>
      </c>
      <c r="Q5" s="9" t="s">
        <v>128</v>
      </c>
      <c r="R5" s="9" t="s">
        <v>11</v>
      </c>
      <c r="S5" s="9" t="s">
        <v>12</v>
      </c>
      <c r="T5" s="9" t="s">
        <v>13</v>
      </c>
      <c r="U5" s="9" t="s">
        <v>129</v>
      </c>
      <c r="V5" s="9" t="s">
        <v>14</v>
      </c>
      <c r="W5" s="9" t="s">
        <v>15</v>
      </c>
      <c r="X5" s="9" t="s">
        <v>16</v>
      </c>
      <c r="Y5" s="33" t="s">
        <v>106</v>
      </c>
    </row>
    <row r="6" spans="1:25" x14ac:dyDescent="0.25">
      <c r="A6" s="49" t="s">
        <v>181</v>
      </c>
      <c r="B6" s="58" t="s">
        <v>168</v>
      </c>
      <c r="C6" s="59" t="s">
        <v>25</v>
      </c>
      <c r="D6" s="60" t="str">
        <f>IFERROR(VLOOKUP(C6,LookUp!$B$4:$E$21,2,FALSE),"")</f>
        <v>Employability</v>
      </c>
      <c r="E6" s="12">
        <f>IFERROR(VLOOKUP(C6,LookUp!$B$4:$E$21,3,FALSE),"")</f>
        <v>3</v>
      </c>
      <c r="F6" s="12">
        <f>IFERROR(VLOOKUP(C6,LookUp!$B$4:$E$21,4,FALSE),"")</f>
        <v>10</v>
      </c>
      <c r="G6" s="12">
        <f>IFERROR(F6*VLOOKUP(H6,LookUp!$I$3:$J$8,2,FALSE),0)</f>
        <v>90</v>
      </c>
      <c r="H6" s="12" t="str">
        <f>IF(AND(COUNTIF(I6:Q6,"Y")+COUNTIF(I6:Q6,"N/A")=9,
COUNTIF(R6:U6,"Y")+COUNTIF(R6:U6,"N/A")=4,COUNTIF(V6:X6,"Y")+COUNTIF(V6:X6,"N/A")=3),"D",IF(AND(COUNTIF(I6:Q6,"Y")+COUNTIF(I6:Q6,"N/A")=9,COUNTIF(R6:U6,"Y")+COUNTIF(R6:U6,"N/A")=4),"M",IF(COUNTIF(I6:Q6,"Y")+COUNTIF(I6:Q6,"N/A")=9,"P","R")))</f>
        <v>D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19</v>
      </c>
      <c r="R6" s="4" t="s">
        <v>18</v>
      </c>
      <c r="S6" s="4" t="s">
        <v>18</v>
      </c>
      <c r="T6" s="4" t="s">
        <v>18</v>
      </c>
      <c r="U6" s="4" t="s">
        <v>19</v>
      </c>
      <c r="V6" s="4" t="s">
        <v>18</v>
      </c>
      <c r="W6" s="4" t="s">
        <v>18</v>
      </c>
      <c r="X6" s="4" t="s">
        <v>19</v>
      </c>
      <c r="Y6" s="52" t="s">
        <v>172</v>
      </c>
    </row>
    <row r="7" spans="1:25" x14ac:dyDescent="0.25">
      <c r="A7" s="49" t="s">
        <v>181</v>
      </c>
      <c r="B7" s="58" t="s">
        <v>168</v>
      </c>
      <c r="C7" s="59" t="s">
        <v>26</v>
      </c>
      <c r="D7" s="60" t="str">
        <f>IFERROR(VLOOKUP(C7,LookUp!$B$4:$E$21,2,FALSE),"")</f>
        <v>Computer Systems</v>
      </c>
      <c r="E7" s="12">
        <f>IFERROR(VLOOKUP(C7,LookUp!$B$4:$E$21,3,FALSE),"")</f>
        <v>3</v>
      </c>
      <c r="F7" s="12">
        <f>IFERROR(VLOOKUP(C7,LookUp!$B$4:$E$21,4,FALSE),"")</f>
        <v>10</v>
      </c>
      <c r="G7" s="12">
        <f>IFERROR(F7*VLOOKUP(H7,LookUp!$I$3:$J$8,2,FALSE),0)</f>
        <v>0</v>
      </c>
      <c r="H7" s="12" t="s">
        <v>30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182</v>
      </c>
      <c r="N7" s="4" t="s">
        <v>18</v>
      </c>
      <c r="O7" s="4" t="s">
        <v>182</v>
      </c>
      <c r="P7" s="4" t="s">
        <v>182</v>
      </c>
      <c r="Q7" s="4" t="s">
        <v>19</v>
      </c>
      <c r="R7" s="4" t="s">
        <v>18</v>
      </c>
      <c r="S7" s="4" t="s">
        <v>18</v>
      </c>
      <c r="T7" s="4" t="s">
        <v>182</v>
      </c>
      <c r="U7" s="4" t="s">
        <v>19</v>
      </c>
      <c r="V7" s="4" t="s">
        <v>18</v>
      </c>
      <c r="W7" s="4" t="s">
        <v>18</v>
      </c>
      <c r="X7" s="4" t="s">
        <v>19</v>
      </c>
      <c r="Y7" s="52" t="s">
        <v>176</v>
      </c>
    </row>
    <row r="8" spans="1:25" x14ac:dyDescent="0.25">
      <c r="A8" s="49" t="s">
        <v>181</v>
      </c>
      <c r="B8" s="58" t="s">
        <v>169</v>
      </c>
      <c r="C8" s="59" t="s">
        <v>170</v>
      </c>
      <c r="D8" s="60" t="str">
        <f>IFERROR(VLOOKUP(C8,LookUp!$B$4:$E$21,2,FALSE),"")</f>
        <v>Information System</v>
      </c>
      <c r="E8" s="12">
        <f>IFERROR(VLOOKUP(C8,LookUp!$B$4:$E$21,3,FALSE),"")</f>
        <v>3</v>
      </c>
      <c r="F8" s="12">
        <f>IFERROR(VLOOKUP(C8,LookUp!$B$4:$E$21,4,FALSE),"")</f>
        <v>10</v>
      </c>
      <c r="G8" s="12">
        <f>IFERROR(F8*VLOOKUP(H8,LookUp!$I$3:$J$8,2,FALSE),0)</f>
        <v>0</v>
      </c>
      <c r="H8" s="12" t="str">
        <f t="shared" ref="H8:H24" si="0">IF(AND(COUNTIF(I8:Q8,"Y")+COUNTIF(I8:Q8,"N/A")=9,
COUNTIF(R8:U8,"Y")+COUNTIF(R8:U8,"N/A")=4,COUNTIF(V8:X8,"Y")+COUNTIF(V8:X8,"N/A")=3),"D",IF(AND(COUNTIF(I8:Q8,"Y")+COUNTIF(I8:Q8,"N/A")=9,COUNTIF(R8:U8,"Y")+COUNTIF(R8:U8,"N/A")=4),"M",IF(COUNTIF(I8:Q8,"Y")+COUNTIF(I8:Q8,"N/A")=9,"P","R")))</f>
        <v>R</v>
      </c>
      <c r="I8" s="4" t="s">
        <v>180</v>
      </c>
      <c r="J8" s="4" t="s">
        <v>180</v>
      </c>
      <c r="K8" s="4" t="s">
        <v>180</v>
      </c>
      <c r="L8" s="4" t="s">
        <v>180</v>
      </c>
      <c r="M8" s="4" t="s">
        <v>180</v>
      </c>
      <c r="N8" s="4" t="s">
        <v>180</v>
      </c>
      <c r="O8" s="4" t="s">
        <v>180</v>
      </c>
      <c r="P8" s="4" t="s">
        <v>19</v>
      </c>
      <c r="Q8" s="4" t="s">
        <v>19</v>
      </c>
      <c r="R8" s="4" t="s">
        <v>180</v>
      </c>
      <c r="S8" s="4" t="s">
        <v>180</v>
      </c>
      <c r="T8" s="4" t="s">
        <v>180</v>
      </c>
      <c r="U8" s="4" t="s">
        <v>19</v>
      </c>
      <c r="V8" s="4" t="s">
        <v>180</v>
      </c>
      <c r="W8" s="4" t="s">
        <v>180</v>
      </c>
      <c r="X8" s="4" t="s">
        <v>19</v>
      </c>
      <c r="Y8" s="52" t="s">
        <v>189</v>
      </c>
    </row>
    <row r="9" spans="1:25" x14ac:dyDescent="0.25">
      <c r="A9" s="49" t="s">
        <v>181</v>
      </c>
      <c r="B9" s="58" t="s">
        <v>168</v>
      </c>
      <c r="C9" s="59" t="s">
        <v>131</v>
      </c>
      <c r="D9" s="60" t="str">
        <f>IFERROR(VLOOKUP(C9,LookUp!$B$4:$E$21,2,FALSE),"")</f>
        <v>Managing Network</v>
      </c>
      <c r="E9" s="12">
        <f>IFERROR(VLOOKUP(C9,LookUp!$B$4:$E$21,3,FALSE),"")</f>
        <v>3</v>
      </c>
      <c r="F9" s="12">
        <f>IFERROR(VLOOKUP(C9,LookUp!$B$4:$E$21,4,FALSE),"")</f>
        <v>10</v>
      </c>
      <c r="G9" s="12">
        <f>IFERROR(F9*VLOOKUP(H9,LookUp!$I$3:$J$8,2,FALSE),0)</f>
        <v>0</v>
      </c>
      <c r="H9" s="12" t="str">
        <f t="shared" si="0"/>
        <v>R</v>
      </c>
      <c r="I9" s="4" t="s">
        <v>18</v>
      </c>
      <c r="J9" s="4" t="s">
        <v>180</v>
      </c>
      <c r="K9" s="4" t="s">
        <v>18</v>
      </c>
      <c r="L9" s="4" t="s">
        <v>18</v>
      </c>
      <c r="M9" s="4" t="s">
        <v>180</v>
      </c>
      <c r="N9" s="4" t="s">
        <v>180</v>
      </c>
      <c r="O9" s="4" t="s">
        <v>19</v>
      </c>
      <c r="P9" s="4" t="s">
        <v>19</v>
      </c>
      <c r="Q9" s="4" t="s">
        <v>19</v>
      </c>
      <c r="R9" s="4" t="s">
        <v>180</v>
      </c>
      <c r="S9" s="4" t="s">
        <v>18</v>
      </c>
      <c r="T9" s="4" t="s">
        <v>180</v>
      </c>
      <c r="U9" s="4" t="s">
        <v>19</v>
      </c>
      <c r="V9" s="4" t="s">
        <v>18</v>
      </c>
      <c r="W9" s="4" t="s">
        <v>180</v>
      </c>
      <c r="X9" s="4" t="s">
        <v>19</v>
      </c>
      <c r="Y9" s="52" t="s">
        <v>179</v>
      </c>
    </row>
    <row r="10" spans="1:25" x14ac:dyDescent="0.25">
      <c r="A10" s="49"/>
      <c r="B10" s="58" t="s">
        <v>169</v>
      </c>
      <c r="C10" s="59" t="s">
        <v>132</v>
      </c>
      <c r="D10" s="60" t="str">
        <f>IFERROR(VLOOKUP(C10,LookUp!$B$4:$E$21,2,FALSE),"")</f>
        <v>Software Dev</v>
      </c>
      <c r="E10" s="59">
        <f>IFERROR(VLOOKUP(C10,LookUp!$B$4:$E$21,3,FALSE),"")</f>
        <v>3</v>
      </c>
      <c r="F10" s="59">
        <f>IFERROR(VLOOKUP(C10,LookUp!$B$4:$E$21,4,FALSE),"")</f>
        <v>10</v>
      </c>
      <c r="G10" s="59">
        <f>IFERROR(F10*VLOOKUP(H10,LookUp!$I$3:$J$8,2,FALSE),0)</f>
        <v>90</v>
      </c>
      <c r="H10" s="12" t="str">
        <f t="shared" si="0"/>
        <v>D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19</v>
      </c>
      <c r="P10" s="4" t="s">
        <v>19</v>
      </c>
      <c r="Q10" s="4" t="s">
        <v>19</v>
      </c>
      <c r="R10" s="4" t="s">
        <v>18</v>
      </c>
      <c r="S10" s="4" t="s">
        <v>18</v>
      </c>
      <c r="T10" s="4" t="s">
        <v>19</v>
      </c>
      <c r="U10" s="4" t="s">
        <v>19</v>
      </c>
      <c r="V10" s="4" t="s">
        <v>18</v>
      </c>
      <c r="W10" s="4" t="s">
        <v>18</v>
      </c>
      <c r="X10" s="4" t="s">
        <v>19</v>
      </c>
      <c r="Y10" s="62" t="s">
        <v>172</v>
      </c>
    </row>
    <row r="11" spans="1:25" x14ac:dyDescent="0.25">
      <c r="A11" s="49"/>
      <c r="B11" s="58" t="s">
        <v>168</v>
      </c>
      <c r="C11" s="59" t="s">
        <v>134</v>
      </c>
      <c r="D11" s="60" t="str">
        <f>IFERROR(VLOOKUP(C11,LookUp!$B$4:$E$21,2,FALSE),"")</f>
        <v>E-Commerce</v>
      </c>
      <c r="E11" s="59">
        <f>IFERROR(VLOOKUP(C11,LookUp!$B$4:$E$21,3,FALSE),"")</f>
        <v>3</v>
      </c>
      <c r="F11" s="59">
        <f>IFERROR(VLOOKUP(C11,LookUp!$B$4:$E$21,4,FALSE),"")</f>
        <v>10</v>
      </c>
      <c r="G11" s="59">
        <f>IFERROR(F11*VLOOKUP(H11,LookUp!$I$3:$J$8,2,FALSE),0)</f>
        <v>90</v>
      </c>
      <c r="H11" s="12" t="str">
        <f t="shared" si="0"/>
        <v>D</v>
      </c>
      <c r="I11" s="4" t="s">
        <v>18</v>
      </c>
      <c r="J11" s="4" t="s">
        <v>18</v>
      </c>
      <c r="K11" s="4" t="s">
        <v>18</v>
      </c>
      <c r="L11" s="4" t="s">
        <v>175</v>
      </c>
      <c r="M11" s="4" t="s">
        <v>175</v>
      </c>
      <c r="N11" s="4" t="s">
        <v>18</v>
      </c>
      <c r="O11" s="4" t="s">
        <v>19</v>
      </c>
      <c r="P11" s="4" t="s">
        <v>19</v>
      </c>
      <c r="Q11" s="4" t="s">
        <v>19</v>
      </c>
      <c r="R11" s="4" t="s">
        <v>18</v>
      </c>
      <c r="S11" s="4" t="s">
        <v>18</v>
      </c>
      <c r="T11" s="4" t="s">
        <v>18</v>
      </c>
      <c r="U11" s="4" t="s">
        <v>19</v>
      </c>
      <c r="V11" s="4" t="s">
        <v>18</v>
      </c>
      <c r="W11" s="4" t="s">
        <v>18</v>
      </c>
      <c r="X11" s="4" t="s">
        <v>19</v>
      </c>
      <c r="Y11" s="52" t="s">
        <v>172</v>
      </c>
    </row>
    <row r="12" spans="1:25" x14ac:dyDescent="0.25">
      <c r="A12" s="49"/>
      <c r="B12" s="58" t="s">
        <v>169</v>
      </c>
      <c r="C12" s="59" t="s">
        <v>136</v>
      </c>
      <c r="D12" s="60" t="str">
        <f>IFERROR(VLOOKUP(C12,LookUp!$B$4:$E$21,2,FALSE),"")</f>
        <v>SAD</v>
      </c>
      <c r="E12" s="59">
        <f>IFERROR(VLOOKUP(C12,LookUp!$B$4:$E$21,3,FALSE),"")</f>
        <v>3</v>
      </c>
      <c r="F12" s="59">
        <f>IFERROR(VLOOKUP(C12,LookUp!$B$4:$E$21,4,FALSE),"")</f>
        <v>10</v>
      </c>
      <c r="G12" s="59">
        <f>IFERROR(F12*VLOOKUP(H12,LookUp!$I$3:$J$8,2,FALSE),0)</f>
        <v>80</v>
      </c>
      <c r="H12" s="12" t="str">
        <f t="shared" si="0"/>
        <v>M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19</v>
      </c>
      <c r="P12" s="4" t="s">
        <v>19</v>
      </c>
      <c r="Q12" s="4" t="s">
        <v>19</v>
      </c>
      <c r="R12" s="4" t="s">
        <v>18</v>
      </c>
      <c r="S12" s="4" t="s">
        <v>18</v>
      </c>
      <c r="T12" s="4" t="s">
        <v>18</v>
      </c>
      <c r="U12" s="4" t="s">
        <v>19</v>
      </c>
      <c r="V12" s="4" t="s">
        <v>30</v>
      </c>
      <c r="W12" s="4" t="s">
        <v>30</v>
      </c>
      <c r="X12" s="4" t="s">
        <v>19</v>
      </c>
      <c r="Y12" s="52" t="s">
        <v>172</v>
      </c>
    </row>
    <row r="13" spans="1:25" s="3" customFormat="1" x14ac:dyDescent="0.25">
      <c r="A13" s="49"/>
      <c r="B13" s="58" t="s">
        <v>169</v>
      </c>
      <c r="C13" s="59" t="s">
        <v>173</v>
      </c>
      <c r="D13" s="60" t="s">
        <v>174</v>
      </c>
      <c r="E13" s="59">
        <f>IFERROR(VLOOKUP(C13,LookUp!$B$4:$E$21,3,FALSE),"")</f>
        <v>3</v>
      </c>
      <c r="F13" s="59">
        <v>10</v>
      </c>
      <c r="G13" s="59">
        <f>IFERROR(F13*VLOOKUP(H13,LookUp!$I$3:$J$8,2,FALSE),0)</f>
        <v>0</v>
      </c>
      <c r="H13" s="12" t="str">
        <f t="shared" si="0"/>
        <v>R</v>
      </c>
      <c r="I13" s="4" t="s">
        <v>18</v>
      </c>
      <c r="J13" s="4" t="s">
        <v>18</v>
      </c>
      <c r="K13" s="4" t="s">
        <v>18</v>
      </c>
      <c r="L13" s="4" t="s">
        <v>180</v>
      </c>
      <c r="M13" s="4" t="s">
        <v>18</v>
      </c>
      <c r="N13" s="4" t="s">
        <v>175</v>
      </c>
      <c r="O13" s="4" t="s">
        <v>18</v>
      </c>
      <c r="P13" s="4" t="s">
        <v>175</v>
      </c>
      <c r="Q13" s="4" t="s">
        <v>175</v>
      </c>
      <c r="R13" s="4" t="s">
        <v>18</v>
      </c>
      <c r="S13" s="4" t="s">
        <v>175</v>
      </c>
      <c r="T13" s="4" t="s">
        <v>180</v>
      </c>
      <c r="U13" s="4" t="s">
        <v>175</v>
      </c>
      <c r="V13" s="4" t="s">
        <v>18</v>
      </c>
      <c r="W13" s="4" t="s">
        <v>175</v>
      </c>
      <c r="X13" s="4" t="s">
        <v>19</v>
      </c>
      <c r="Y13" s="61" t="s">
        <v>178</v>
      </c>
    </row>
    <row r="14" spans="1:25" x14ac:dyDescent="0.25">
      <c r="A14" s="49"/>
      <c r="B14" s="58" t="s">
        <v>169</v>
      </c>
      <c r="C14" s="59" t="s">
        <v>27</v>
      </c>
      <c r="D14" s="60" t="str">
        <f>IFERROR(VLOOKUP(C14,LookUp!$B$4:$E$21,2,FALSE),"")</f>
        <v>Project Planning</v>
      </c>
      <c r="E14" s="59">
        <f>IFERROR(VLOOKUP(C14,LookUp!$B$4:$E$21,3,FALSE),"")</f>
        <v>3</v>
      </c>
      <c r="F14" s="59">
        <f>IFERROR(VLOOKUP(C14,LookUp!$B$4:$E$21,4,FALSE),"")</f>
        <v>10</v>
      </c>
      <c r="G14" s="59">
        <f>IFERROR(F14*VLOOKUP(H14,LookUp!$I$3:$J$8,2,FALSE),0)</f>
        <v>0</v>
      </c>
      <c r="H14" s="12" t="str">
        <f t="shared" si="0"/>
        <v>R</v>
      </c>
      <c r="I14" s="4" t="s">
        <v>18</v>
      </c>
      <c r="J14" s="4" t="s">
        <v>184</v>
      </c>
      <c r="K14" s="4" t="s">
        <v>186</v>
      </c>
      <c r="L14" s="4" t="s">
        <v>18</v>
      </c>
      <c r="M14" s="4" t="s">
        <v>30</v>
      </c>
      <c r="N14" s="4" t="s">
        <v>30</v>
      </c>
      <c r="O14" s="4" t="s">
        <v>18</v>
      </c>
      <c r="P14" s="4" t="s">
        <v>19</v>
      </c>
      <c r="Q14" s="4" t="s">
        <v>19</v>
      </c>
      <c r="R14" s="4" t="s">
        <v>18</v>
      </c>
      <c r="S14" s="4" t="s">
        <v>30</v>
      </c>
      <c r="T14" s="4" t="s">
        <v>30</v>
      </c>
      <c r="U14" s="4" t="s">
        <v>19</v>
      </c>
      <c r="V14" s="4" t="s">
        <v>30</v>
      </c>
      <c r="W14" s="4" t="s">
        <v>18</v>
      </c>
      <c r="X14" s="4" t="s">
        <v>19</v>
      </c>
      <c r="Y14" s="52" t="s">
        <v>177</v>
      </c>
    </row>
    <row r="15" spans="1:25" x14ac:dyDescent="0.25">
      <c r="A15" s="49"/>
      <c r="B15" s="45" t="s">
        <v>166</v>
      </c>
      <c r="C15" s="47"/>
      <c r="D15" s="48" t="str">
        <f>IFERROR(VLOOKUP(C15,LookUp!$B$4:$E$21,2,FALSE),"")</f>
        <v/>
      </c>
      <c r="E15" s="47" t="str">
        <f>IFERROR(VLOOKUP(C15,LookUp!$B$4:$E$21,3,FALSE),"")</f>
        <v/>
      </c>
      <c r="F15" s="47" t="str">
        <f>IFERROR(VLOOKUP(C15,LookUp!$B$4:$E$21,4,FALSE),"")</f>
        <v/>
      </c>
      <c r="G15" s="47">
        <f>IFERROR(F15*VLOOKUP(H15,LookUp!$I$3:$J$8,2,FALSE),0)</f>
        <v>0</v>
      </c>
      <c r="H15" s="46" t="str">
        <f t="shared" si="0"/>
        <v>R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2"/>
    </row>
    <row r="16" spans="1:25" x14ac:dyDescent="0.25">
      <c r="A16" s="49"/>
      <c r="B16" s="45" t="s">
        <v>166</v>
      </c>
      <c r="C16" s="47"/>
      <c r="D16" s="48" t="str">
        <f>IFERROR(VLOOKUP(C16,LookUp!$B$4:$E$21,2,FALSE),"")</f>
        <v/>
      </c>
      <c r="E16" s="47" t="str">
        <f>IFERROR(VLOOKUP(C16,LookUp!$B$4:$E$21,3,FALSE),"")</f>
        <v/>
      </c>
      <c r="F16" s="47" t="str">
        <f>IFERROR(VLOOKUP(C16,LookUp!$B$4:$E$21,4,FALSE),"")</f>
        <v/>
      </c>
      <c r="G16" s="47">
        <f>IFERROR(F16*VLOOKUP(H16,LookUp!$I$3:$J$8,2,FALSE),0)</f>
        <v>0</v>
      </c>
      <c r="H16" s="46" t="str">
        <f t="shared" si="0"/>
        <v>R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2"/>
    </row>
    <row r="17" spans="1:25" x14ac:dyDescent="0.25">
      <c r="A17" s="49"/>
      <c r="B17" s="45" t="s">
        <v>166</v>
      </c>
      <c r="C17" s="47"/>
      <c r="D17" s="48" t="str">
        <f>IFERROR(VLOOKUP(C17,LookUp!$B$4:$E$21,2,FALSE),"")</f>
        <v/>
      </c>
      <c r="E17" s="47" t="str">
        <f>IFERROR(VLOOKUP(C17,LookUp!$B$4:$E$21,3,FALSE),"")</f>
        <v/>
      </c>
      <c r="F17" s="47" t="str">
        <f>IFERROR(VLOOKUP(C17,LookUp!$B$4:$E$21,4,FALSE),"")</f>
        <v/>
      </c>
      <c r="G17" s="47">
        <f>IFERROR(F17*VLOOKUP(H17,LookUp!$I$3:$J$8,2,FALSE),0)</f>
        <v>0</v>
      </c>
      <c r="H17" s="46" t="str">
        <f t="shared" si="0"/>
        <v>R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2"/>
    </row>
    <row r="18" spans="1:25" x14ac:dyDescent="0.25">
      <c r="A18" s="49"/>
      <c r="B18" s="45" t="s">
        <v>166</v>
      </c>
      <c r="C18" s="47"/>
      <c r="D18" s="48" t="str">
        <f>IFERROR(VLOOKUP(C18,LookUp!$B$4:$E$21,2,FALSE),"")</f>
        <v/>
      </c>
      <c r="E18" s="47" t="str">
        <f>IFERROR(VLOOKUP(C18,LookUp!$B$4:$E$21,3,FALSE),"")</f>
        <v/>
      </c>
      <c r="F18" s="47" t="str">
        <f>IFERROR(VLOOKUP(C18,LookUp!$B$4:$E$21,4,FALSE),"")</f>
        <v/>
      </c>
      <c r="G18" s="47">
        <f>IFERROR(F18*VLOOKUP(H18,LookUp!$I$3:$J$8,2,FALSE),0)</f>
        <v>0</v>
      </c>
      <c r="H18" s="46" t="str">
        <f t="shared" si="0"/>
        <v>R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2"/>
    </row>
    <row r="19" spans="1:25" s="3" customFormat="1" x14ac:dyDescent="0.25">
      <c r="A19" s="49"/>
      <c r="B19" s="45" t="s">
        <v>167</v>
      </c>
      <c r="C19" s="47"/>
      <c r="D19" s="48" t="str">
        <f>IFERROR(VLOOKUP(C19,LookUp!$B$4:$E$21,2,FALSE),"")</f>
        <v/>
      </c>
      <c r="E19" s="47" t="str">
        <f>IFERROR(VLOOKUP(C19,LookUp!$B$4:$E$21,3,FALSE),"")</f>
        <v/>
      </c>
      <c r="F19" s="47" t="str">
        <f>IFERROR(VLOOKUP(C19,LookUp!$B$4:$E$21,4,FALSE),"")</f>
        <v/>
      </c>
      <c r="G19" s="47">
        <f>IFERROR(F19*VLOOKUP(H19,LookUp!$I$3:$J$8,2,FALSE),0)</f>
        <v>0</v>
      </c>
      <c r="H19" s="46" t="str">
        <f t="shared" ref="H19:H21" si="1">IF(AND(COUNTIF(I19:Q19,"Y")+COUNTIF(I19:Q19,"N/A")=9,
COUNTIF(R19:U19,"Y")+COUNTIF(R19:U19,"N/A")=4,COUNTIF(V19:X19,"Y")+COUNTIF(V19:X19,"N/A")=3),"D",IF(AND(COUNTIF(I19:Q19,"Y")+COUNTIF(I19:Q19,"N/A")=9,COUNTIF(R19:U19,"Y")+COUNTIF(R19:U19,"N/A")=4),"M",IF(COUNTIF(I19:Q19,"Y")+COUNTIF(I19:Q19,"N/A")=9,"P","R")))</f>
        <v>R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2"/>
    </row>
    <row r="20" spans="1:25" s="3" customFormat="1" x14ac:dyDescent="0.25">
      <c r="A20" s="49"/>
      <c r="B20" s="45" t="s">
        <v>167</v>
      </c>
      <c r="C20" s="47"/>
      <c r="D20" s="48" t="str">
        <f>IFERROR(VLOOKUP(C20,LookUp!$B$4:$E$21,2,FALSE),"")</f>
        <v/>
      </c>
      <c r="E20" s="47" t="str">
        <f>IFERROR(VLOOKUP(C20,LookUp!$B$4:$E$21,3,FALSE),"")</f>
        <v/>
      </c>
      <c r="F20" s="47" t="str">
        <f>IFERROR(VLOOKUP(C20,LookUp!$B$4:$E$21,4,FALSE),"")</f>
        <v/>
      </c>
      <c r="G20" s="47">
        <f>IFERROR(F20*VLOOKUP(H20,LookUp!$I$3:$J$8,2,FALSE),0)</f>
        <v>0</v>
      </c>
      <c r="H20" s="46" t="str">
        <f t="shared" si="1"/>
        <v>R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2" t="s">
        <v>183</v>
      </c>
    </row>
    <row r="21" spans="1:25" x14ac:dyDescent="0.25">
      <c r="A21" s="49"/>
      <c r="B21" s="45" t="s">
        <v>167</v>
      </c>
      <c r="C21" s="47"/>
      <c r="D21" s="48" t="str">
        <f>IFERROR(VLOOKUP(C21,LookUp!$B$4:$E$21,2,FALSE),"")</f>
        <v/>
      </c>
      <c r="E21" s="47" t="str">
        <f>IFERROR(VLOOKUP(C21,LookUp!$B$4:$E$21,3,FALSE),"")</f>
        <v/>
      </c>
      <c r="F21" s="47" t="str">
        <f>IFERROR(VLOOKUP(C21,LookUp!$B$4:$E$21,4,FALSE),"")</f>
        <v/>
      </c>
      <c r="G21" s="47">
        <f>IFERROR(F21*VLOOKUP(H21,LookUp!$I$3:$J$8,2,FALSE),0)</f>
        <v>0</v>
      </c>
      <c r="H21" s="46" t="str">
        <f t="shared" si="1"/>
        <v>R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2" t="s">
        <v>185</v>
      </c>
    </row>
    <row r="22" spans="1:25" x14ac:dyDescent="0.25">
      <c r="A22" s="49"/>
      <c r="B22" s="45" t="s">
        <v>167</v>
      </c>
      <c r="C22" s="47"/>
      <c r="D22" s="48" t="str">
        <f>IFERROR(VLOOKUP(C22,LookUp!$B$4:$E$21,2,FALSE),"")</f>
        <v/>
      </c>
      <c r="E22" s="47" t="str">
        <f>IFERROR(VLOOKUP(C22,LookUp!$B$4:$E$21,3,FALSE),"")</f>
        <v/>
      </c>
      <c r="F22" s="47" t="str">
        <f>IFERROR(VLOOKUP(C22,LookUp!$B$4:$E$21,4,FALSE),"")</f>
        <v/>
      </c>
      <c r="G22" s="47">
        <f>IFERROR(F22*VLOOKUP(H22,LookUp!$I$3:$J$8,2,FALSE),0)</f>
        <v>0</v>
      </c>
      <c r="H22" s="46" t="str">
        <f t="shared" si="0"/>
        <v>R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2" t="s">
        <v>187</v>
      </c>
    </row>
    <row r="23" spans="1:25" x14ac:dyDescent="0.25">
      <c r="A23" s="49"/>
      <c r="B23" s="45" t="s">
        <v>167</v>
      </c>
      <c r="C23" s="47"/>
      <c r="D23" s="48" t="str">
        <f>IFERROR(VLOOKUP(C23,LookUp!$B$4:$E$21,2,FALSE),"")</f>
        <v/>
      </c>
      <c r="E23" s="47" t="str">
        <f>IFERROR(VLOOKUP(C23,LookUp!$B$4:$E$21,3,FALSE),"")</f>
        <v/>
      </c>
      <c r="F23" s="47" t="str">
        <f>IFERROR(VLOOKUP(C23,LookUp!$B$4:$E$21,4,FALSE),"")</f>
        <v/>
      </c>
      <c r="G23" s="47">
        <f>IFERROR(F23*VLOOKUP(H23,LookUp!$I$3:$J$8,2,FALSE),0)</f>
        <v>0</v>
      </c>
      <c r="H23" s="46" t="str">
        <f t="shared" si="0"/>
        <v>R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2"/>
    </row>
    <row r="24" spans="1:25" x14ac:dyDescent="0.25">
      <c r="A24" s="49"/>
      <c r="B24" s="45" t="s">
        <v>167</v>
      </c>
      <c r="C24" s="47"/>
      <c r="D24" s="48" t="str">
        <f>IFERROR(VLOOKUP(C24,LookUp!$B$4:$E$21,2,FALSE),"")</f>
        <v/>
      </c>
      <c r="E24" s="47" t="str">
        <f>IFERROR(VLOOKUP(C24,LookUp!$B$4:$E$21,3,FALSE),"")</f>
        <v/>
      </c>
      <c r="F24" s="47" t="str">
        <f>IFERROR(VLOOKUP(C24,LookUp!$B$4:$E$21,4,FALSE),"")</f>
        <v/>
      </c>
      <c r="G24" s="47">
        <f>IFERROR(F24*VLOOKUP(H24,LookUp!$I$3:$J$8,2,FALSE),0)</f>
        <v>0</v>
      </c>
      <c r="H24" s="46" t="str">
        <f t="shared" si="0"/>
        <v>R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2"/>
    </row>
    <row r="25" spans="1:25" ht="15.75" thickBot="1" x14ac:dyDescent="0.3">
      <c r="B25" s="5"/>
      <c r="C25" s="68"/>
      <c r="D25" s="69"/>
      <c r="E25" s="23" t="s">
        <v>5</v>
      </c>
      <c r="F25" s="23">
        <f>SUM(F6:F24)</f>
        <v>90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5" ht="15.75" thickBot="1" x14ac:dyDescent="0.3">
      <c r="B26" s="5"/>
      <c r="C26" s="70" t="s">
        <v>111</v>
      </c>
      <c r="D26" s="71"/>
      <c r="E26" s="23" t="s">
        <v>163</v>
      </c>
      <c r="F26" s="24">
        <f>SUM(F6:F11)</f>
        <v>60</v>
      </c>
      <c r="G26" s="35">
        <f>SUM(LARGE(G6:G24,{1,2,3,4,5,6}))</f>
        <v>350</v>
      </c>
      <c r="H26" s="3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5" s="3" customFormat="1" ht="15.75" thickBot="1" x14ac:dyDescent="0.3">
      <c r="B27" s="5"/>
      <c r="C27" s="44"/>
      <c r="D27" s="44"/>
      <c r="E27" s="23" t="s">
        <v>164</v>
      </c>
      <c r="F27" s="24">
        <f>SUM(F6:F18)</f>
        <v>90</v>
      </c>
      <c r="G27" s="35">
        <f>SUM(LARGE(G6:G24,{1,2,3,4,5,6,7,8,9,10,11,12}))</f>
        <v>350</v>
      </c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5" ht="15.75" thickBot="1" x14ac:dyDescent="0.3">
      <c r="B28" s="7"/>
      <c r="C28" s="63" t="s">
        <v>111</v>
      </c>
      <c r="D28" s="64"/>
      <c r="E28" s="23" t="s">
        <v>165</v>
      </c>
      <c r="F28" s="24">
        <f>SUM(F6:F24)</f>
        <v>90</v>
      </c>
      <c r="G28" s="35">
        <f>SUM(G6:G24)</f>
        <v>350</v>
      </c>
      <c r="H28" s="3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</sheetData>
  <mergeCells count="7">
    <mergeCell ref="C28:D28"/>
    <mergeCell ref="C4:D4"/>
    <mergeCell ref="C3:D3"/>
    <mergeCell ref="C1:D1"/>
    <mergeCell ref="C2:D2"/>
    <mergeCell ref="C25:D25"/>
    <mergeCell ref="C26:D26"/>
  </mergeCells>
  <conditionalFormatting sqref="H28 Y10 I6:X28">
    <cfRule type="containsText" dxfId="6" priority="7" operator="containsText" text="Y">
      <formula>NOT(ISERROR(SEARCH("Y",H6)))</formula>
    </cfRule>
  </conditionalFormatting>
  <conditionalFormatting sqref="H28 Y10 I6:X28">
    <cfRule type="beginsWith" dxfId="5" priority="5" operator="beginsWith" text="N">
      <formula>LEFT(H6,LEN("N"))="N"</formula>
    </cfRule>
  </conditionalFormatting>
  <conditionalFormatting sqref="H28 Y10 I6:X28">
    <cfRule type="containsText" dxfId="4" priority="4" operator="containsText" text="/">
      <formula>NOT(ISERROR(SEARCH("/",H6)))</formula>
    </cfRule>
  </conditionalFormatting>
  <conditionalFormatting sqref="Y10 I6:X24">
    <cfRule type="beginsWith" dxfId="3" priority="3" operator="beginsWith" text="I">
      <formula>LEFT(I6,LEN("I"))="I"</formula>
    </cfRule>
  </conditionalFormatting>
  <conditionalFormatting sqref="A6:A24">
    <cfRule type="beginsWith" dxfId="2" priority="2" operator="beginsWith" text="C">
      <formula>LEFT(A6,LEN("C"))="C"</formula>
    </cfRule>
  </conditionalFormatting>
  <conditionalFormatting sqref="A1:XFD1048576">
    <cfRule type="cellIs" dxfId="1" priority="1" operator="equal">
      <formula>"R"</formula>
    </cfRule>
  </conditionalFormatting>
  <dataValidations count="1">
    <dataValidation type="list" allowBlank="1" showInputMessage="1" showErrorMessage="1" sqref="E6:E24">
      <formula1>#REF!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Header>&amp;LHNC/D in Computing and Systems Development</oddHeader>
    <oddFooter>&amp;CPage &amp;P of 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LookUp!$B$4:$B$21</xm:f>
          </x14:formula1>
          <xm:sqref>C6:C24</xm:sqref>
        </x14:dataValidation>
        <x14:dataValidation type="list" allowBlank="1" showInputMessage="1" showErrorMessage="1">
          <x14:formula1>
            <xm:f>LookUp!$G$3:$G$7</xm:f>
          </x14:formula1>
          <xm:sqref>I6:X24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"/>
  <sheetViews>
    <sheetView topLeftCell="A7" workbookViewId="0">
      <selection activeCell="F3" activeCellId="1" sqref="D3:D10 F3:F10"/>
    </sheetView>
  </sheetViews>
  <sheetFormatPr defaultRowHeight="15" x14ac:dyDescent="0.25"/>
  <cols>
    <col min="1" max="1" width="4.85546875" customWidth="1"/>
    <col min="2" max="2" width="4.85546875" bestFit="1" customWidth="1"/>
    <col min="3" max="3" width="61" customWidth="1"/>
    <col min="4" max="4" width="5.7109375" bestFit="1" customWidth="1"/>
    <col min="5" max="5" width="6.42578125" bestFit="1" customWidth="1"/>
    <col min="6" max="6" width="11.42578125" bestFit="1" customWidth="1"/>
    <col min="7" max="7" width="6.5703125" customWidth="1"/>
    <col min="8" max="8" width="7.85546875" customWidth="1"/>
    <col min="9" max="10" width="7" customWidth="1"/>
    <col min="11" max="11" width="7.85546875" bestFit="1" customWidth="1"/>
    <col min="12" max="13" width="7" customWidth="1"/>
  </cols>
  <sheetData>
    <row r="2" spans="1:13" s="3" customFormat="1" x14ac:dyDescent="0.25">
      <c r="B2" s="38" t="s">
        <v>32</v>
      </c>
      <c r="G2" s="74" t="s">
        <v>29</v>
      </c>
      <c r="H2" s="75"/>
      <c r="I2" s="73" t="s">
        <v>23</v>
      </c>
      <c r="J2" s="73"/>
    </row>
    <row r="3" spans="1:13" x14ac:dyDescent="0.25">
      <c r="A3" s="19"/>
      <c r="B3" s="21" t="s">
        <v>3</v>
      </c>
      <c r="C3" s="22" t="s">
        <v>28</v>
      </c>
      <c r="D3" s="11" t="s">
        <v>17</v>
      </c>
      <c r="E3" s="9" t="s">
        <v>4</v>
      </c>
      <c r="G3" s="25" t="s">
        <v>18</v>
      </c>
      <c r="I3" s="29" t="s">
        <v>107</v>
      </c>
      <c r="J3" s="29">
        <v>7</v>
      </c>
    </row>
    <row r="4" spans="1:13" x14ac:dyDescent="0.25">
      <c r="A4" s="49" t="s">
        <v>103</v>
      </c>
      <c r="B4" s="55" t="s">
        <v>25</v>
      </c>
      <c r="C4" s="56" t="s">
        <v>130</v>
      </c>
      <c r="D4" s="57">
        <v>3</v>
      </c>
      <c r="E4" s="57">
        <v>10</v>
      </c>
      <c r="G4" s="25" t="s">
        <v>20</v>
      </c>
      <c r="I4" s="29" t="s">
        <v>108</v>
      </c>
      <c r="J4" s="29">
        <v>8</v>
      </c>
    </row>
    <row r="5" spans="1:13" x14ac:dyDescent="0.25">
      <c r="A5" s="49" t="s">
        <v>103</v>
      </c>
      <c r="B5" s="55" t="s">
        <v>26</v>
      </c>
      <c r="C5" s="56" t="s">
        <v>24</v>
      </c>
      <c r="D5" s="57">
        <v>3</v>
      </c>
      <c r="E5" s="57">
        <v>10</v>
      </c>
      <c r="G5" s="25" t="s">
        <v>30</v>
      </c>
      <c r="I5" s="29" t="s">
        <v>109</v>
      </c>
      <c r="J5" s="29">
        <v>9</v>
      </c>
    </row>
    <row r="6" spans="1:13" x14ac:dyDescent="0.25">
      <c r="A6" s="49" t="s">
        <v>103</v>
      </c>
      <c r="B6" s="55" t="s">
        <v>170</v>
      </c>
      <c r="C6" s="56" t="s">
        <v>171</v>
      </c>
      <c r="D6" s="57">
        <v>3</v>
      </c>
      <c r="E6" s="57">
        <v>10</v>
      </c>
      <c r="G6" s="25" t="s">
        <v>110</v>
      </c>
      <c r="I6" s="29" t="s">
        <v>110</v>
      </c>
      <c r="J6" s="29">
        <v>0</v>
      </c>
    </row>
    <row r="7" spans="1:13" x14ac:dyDescent="0.25">
      <c r="A7" s="49"/>
      <c r="B7" s="55" t="s">
        <v>131</v>
      </c>
      <c r="C7" s="56" t="s">
        <v>140</v>
      </c>
      <c r="D7" s="57">
        <v>3</v>
      </c>
      <c r="E7" s="57">
        <v>10</v>
      </c>
      <c r="G7" s="25" t="s">
        <v>19</v>
      </c>
      <c r="I7" s="29" t="s">
        <v>30</v>
      </c>
      <c r="J7" s="29">
        <v>0</v>
      </c>
    </row>
    <row r="8" spans="1:13" x14ac:dyDescent="0.25">
      <c r="A8" s="49"/>
      <c r="B8" s="55" t="s">
        <v>132</v>
      </c>
      <c r="C8" s="56" t="s">
        <v>133</v>
      </c>
      <c r="D8" s="57">
        <v>3</v>
      </c>
      <c r="E8" s="57">
        <v>10</v>
      </c>
      <c r="G8" s="74" t="s">
        <v>22</v>
      </c>
      <c r="H8" s="74"/>
      <c r="J8" s="34">
        <v>0</v>
      </c>
    </row>
    <row r="9" spans="1:13" x14ac:dyDescent="0.25">
      <c r="A9" s="49"/>
      <c r="B9" s="55" t="s">
        <v>134</v>
      </c>
      <c r="C9" s="56" t="s">
        <v>135</v>
      </c>
      <c r="D9" s="57">
        <v>3</v>
      </c>
      <c r="E9" s="57">
        <v>10</v>
      </c>
      <c r="G9" s="25" t="s">
        <v>18</v>
      </c>
      <c r="H9" s="19">
        <v>1</v>
      </c>
      <c r="I9" s="73" t="s">
        <v>23</v>
      </c>
      <c r="J9" s="73"/>
    </row>
    <row r="10" spans="1:13" x14ac:dyDescent="0.25">
      <c r="A10" s="49"/>
      <c r="B10" s="13" t="s">
        <v>136</v>
      </c>
      <c r="C10" s="14" t="s">
        <v>137</v>
      </c>
      <c r="D10" s="54">
        <v>3</v>
      </c>
      <c r="E10" s="54">
        <v>10</v>
      </c>
      <c r="G10" s="25" t="s">
        <v>30</v>
      </c>
      <c r="H10" s="19">
        <v>0</v>
      </c>
      <c r="I10" s="29" t="s">
        <v>107</v>
      </c>
      <c r="J10" s="29">
        <v>1</v>
      </c>
    </row>
    <row r="11" spans="1:13" x14ac:dyDescent="0.25">
      <c r="A11" s="49"/>
      <c r="B11" s="13" t="s">
        <v>27</v>
      </c>
      <c r="C11" s="14" t="s">
        <v>138</v>
      </c>
      <c r="D11" s="54">
        <v>3</v>
      </c>
      <c r="E11" s="54">
        <v>10</v>
      </c>
      <c r="G11" s="31"/>
    </row>
    <row r="12" spans="1:13" ht="15.75" x14ac:dyDescent="0.25">
      <c r="A12" s="49"/>
      <c r="B12" s="13" t="s">
        <v>173</v>
      </c>
      <c r="C12" s="14" t="s">
        <v>174</v>
      </c>
      <c r="D12" s="54">
        <v>3</v>
      </c>
      <c r="E12" s="54">
        <v>10</v>
      </c>
      <c r="F12" s="30">
        <f>SUM(E4:E12)</f>
        <v>90</v>
      </c>
      <c r="H12" s="38" t="s">
        <v>114</v>
      </c>
    </row>
    <row r="13" spans="1:13" x14ac:dyDescent="0.25">
      <c r="A13" s="49"/>
      <c r="B13" s="15"/>
      <c r="C13" s="16"/>
      <c r="D13" s="53">
        <v>3</v>
      </c>
      <c r="E13" s="53">
        <v>10</v>
      </c>
      <c r="I13" s="72" t="s">
        <v>142</v>
      </c>
      <c r="J13" s="72"/>
      <c r="L13" s="72" t="s">
        <v>144</v>
      </c>
      <c r="M13" s="72"/>
    </row>
    <row r="14" spans="1:13" x14ac:dyDescent="0.25">
      <c r="A14" s="49"/>
      <c r="B14" s="15"/>
      <c r="C14" s="16"/>
      <c r="D14" s="53">
        <v>3</v>
      </c>
      <c r="E14" s="53">
        <v>10</v>
      </c>
      <c r="I14" s="50" t="s">
        <v>112</v>
      </c>
      <c r="J14" s="50" t="s">
        <v>113</v>
      </c>
      <c r="L14" s="50" t="s">
        <v>112</v>
      </c>
      <c r="M14" s="50" t="s">
        <v>113</v>
      </c>
    </row>
    <row r="15" spans="1:13" x14ac:dyDescent="0.25">
      <c r="A15" s="49"/>
      <c r="B15" s="15"/>
      <c r="C15" s="16"/>
      <c r="D15" s="53">
        <v>3</v>
      </c>
      <c r="E15" s="53">
        <v>10</v>
      </c>
      <c r="H15" s="42" t="s">
        <v>107</v>
      </c>
      <c r="I15" s="50">
        <v>420</v>
      </c>
      <c r="J15" s="50">
        <v>459</v>
      </c>
      <c r="K15" s="51" t="s">
        <v>153</v>
      </c>
      <c r="L15" s="50"/>
      <c r="M15" s="50"/>
    </row>
    <row r="16" spans="1:13" x14ac:dyDescent="0.25">
      <c r="A16" s="49"/>
      <c r="B16" s="17"/>
      <c r="C16" s="18"/>
      <c r="D16" s="12">
        <v>3</v>
      </c>
      <c r="E16" s="12">
        <v>10</v>
      </c>
      <c r="H16" s="42" t="s">
        <v>108</v>
      </c>
      <c r="I16" s="50">
        <v>460</v>
      </c>
      <c r="J16" s="50">
        <v>499</v>
      </c>
      <c r="K16" s="51" t="s">
        <v>154</v>
      </c>
      <c r="L16" s="50"/>
      <c r="M16" s="50"/>
    </row>
    <row r="17" spans="1:13" x14ac:dyDescent="0.25">
      <c r="A17" s="49"/>
      <c r="B17" s="17"/>
      <c r="C17" s="18"/>
      <c r="D17" s="12">
        <v>3</v>
      </c>
      <c r="E17" s="12">
        <v>10</v>
      </c>
      <c r="H17" s="42" t="s">
        <v>109</v>
      </c>
      <c r="I17" s="50">
        <v>500</v>
      </c>
      <c r="J17" s="50">
        <v>519</v>
      </c>
      <c r="K17" s="51" t="s">
        <v>155</v>
      </c>
      <c r="L17" s="50"/>
      <c r="M17" s="50"/>
    </row>
    <row r="18" spans="1:13" s="3" customFormat="1" x14ac:dyDescent="0.25">
      <c r="A18" s="49"/>
      <c r="B18" s="17"/>
      <c r="C18" s="18"/>
      <c r="D18" s="12">
        <v>3</v>
      </c>
      <c r="E18" s="12">
        <v>10</v>
      </c>
      <c r="H18" s="51" t="s">
        <v>145</v>
      </c>
      <c r="I18" s="50">
        <v>520</v>
      </c>
      <c r="J18" s="50"/>
      <c r="K18" s="51" t="s">
        <v>156</v>
      </c>
      <c r="L18" s="50"/>
      <c r="M18" s="50"/>
    </row>
    <row r="19" spans="1:13" s="3" customFormat="1" x14ac:dyDescent="0.25">
      <c r="A19" s="49"/>
      <c r="B19" s="17"/>
      <c r="C19" s="18"/>
      <c r="D19" s="12">
        <v>3</v>
      </c>
      <c r="E19" s="12">
        <v>10</v>
      </c>
      <c r="I19" s="72" t="s">
        <v>143</v>
      </c>
      <c r="J19" s="72"/>
      <c r="K19" s="51" t="s">
        <v>157</v>
      </c>
      <c r="L19" s="50"/>
      <c r="M19" s="50"/>
    </row>
    <row r="20" spans="1:13" x14ac:dyDescent="0.25">
      <c r="A20" s="49"/>
      <c r="B20" s="17"/>
      <c r="C20" s="18"/>
      <c r="D20" s="12">
        <v>3</v>
      </c>
      <c r="E20" s="12">
        <v>10</v>
      </c>
      <c r="I20" s="50" t="s">
        <v>112</v>
      </c>
      <c r="J20" s="50" t="s">
        <v>113</v>
      </c>
      <c r="K20" s="51" t="s">
        <v>158</v>
      </c>
      <c r="L20" s="50"/>
      <c r="M20" s="50"/>
    </row>
    <row r="21" spans="1:13" ht="15.75" x14ac:dyDescent="0.25">
      <c r="A21" s="49"/>
      <c r="B21" s="17"/>
      <c r="C21" s="18"/>
      <c r="D21" s="12">
        <v>3</v>
      </c>
      <c r="E21" s="12">
        <v>10</v>
      </c>
      <c r="F21" s="30">
        <f>SUM(E13:E21)</f>
        <v>90</v>
      </c>
      <c r="G21" s="31"/>
      <c r="H21" s="51" t="s">
        <v>146</v>
      </c>
      <c r="I21" s="50">
        <v>840</v>
      </c>
      <c r="J21" s="50">
        <v>879</v>
      </c>
      <c r="K21" s="51" t="s">
        <v>159</v>
      </c>
      <c r="L21" s="50"/>
      <c r="M21" s="50"/>
    </row>
    <row r="22" spans="1:13" ht="15.75" x14ac:dyDescent="0.25">
      <c r="A22" s="19"/>
      <c r="E22" s="28" t="s">
        <v>5</v>
      </c>
      <c r="F22" s="30">
        <f>SUM(E4:E21)</f>
        <v>180</v>
      </c>
      <c r="H22" s="51" t="s">
        <v>147</v>
      </c>
      <c r="I22" s="50"/>
      <c r="J22" s="50"/>
      <c r="K22" s="51" t="s">
        <v>160</v>
      </c>
      <c r="L22" s="50"/>
      <c r="M22" s="50"/>
    </row>
    <row r="23" spans="1:13" x14ac:dyDescent="0.25">
      <c r="A23" s="19"/>
      <c r="H23" s="51" t="s">
        <v>148</v>
      </c>
      <c r="I23" s="50"/>
      <c r="J23" s="50"/>
      <c r="K23" s="51" t="s">
        <v>161</v>
      </c>
      <c r="L23" s="50"/>
      <c r="M23" s="50"/>
    </row>
    <row r="24" spans="1:13" x14ac:dyDescent="0.25">
      <c r="A24" s="19"/>
      <c r="H24" s="51" t="s">
        <v>149</v>
      </c>
      <c r="I24" s="50"/>
      <c r="J24" s="50"/>
      <c r="K24" s="51" t="s">
        <v>162</v>
      </c>
      <c r="L24" s="50"/>
      <c r="M24" s="50"/>
    </row>
    <row r="25" spans="1:13" x14ac:dyDescent="0.25">
      <c r="A25" s="19"/>
      <c r="H25" s="51" t="s">
        <v>150</v>
      </c>
      <c r="I25" s="50"/>
      <c r="J25" s="50"/>
    </row>
    <row r="26" spans="1:13" ht="15.75" x14ac:dyDescent="0.25">
      <c r="A26" s="19"/>
      <c r="B26" s="26" t="s">
        <v>31</v>
      </c>
      <c r="H26" s="51" t="s">
        <v>151</v>
      </c>
      <c r="I26" s="50"/>
      <c r="J26" s="50"/>
    </row>
    <row r="27" spans="1:13" x14ac:dyDescent="0.25">
      <c r="A27" s="19"/>
      <c r="B27" s="20" t="s">
        <v>3</v>
      </c>
      <c r="C27" s="22" t="s">
        <v>28</v>
      </c>
      <c r="D27" s="32" t="s">
        <v>17</v>
      </c>
      <c r="E27" s="9" t="s">
        <v>4</v>
      </c>
      <c r="F27" s="9" t="s">
        <v>33</v>
      </c>
      <c r="G27" s="9" t="s">
        <v>102</v>
      </c>
      <c r="H27" s="51" t="s">
        <v>152</v>
      </c>
      <c r="I27" s="50"/>
      <c r="J27" s="50"/>
    </row>
    <row r="28" spans="1:13" x14ac:dyDescent="0.25">
      <c r="A28" s="27" t="s">
        <v>103</v>
      </c>
      <c r="B28" s="39" t="s">
        <v>36</v>
      </c>
      <c r="C28" s="40" t="s">
        <v>37</v>
      </c>
      <c r="D28" s="39" t="s">
        <v>34</v>
      </c>
      <c r="E28" s="41">
        <v>3</v>
      </c>
      <c r="F28" s="40" t="s">
        <v>35</v>
      </c>
      <c r="G28" s="41">
        <v>15</v>
      </c>
    </row>
    <row r="29" spans="1:13" x14ac:dyDescent="0.25">
      <c r="A29" s="27" t="s">
        <v>103</v>
      </c>
      <c r="B29" s="39" t="s">
        <v>40</v>
      </c>
      <c r="C29" s="40" t="s">
        <v>41</v>
      </c>
      <c r="D29" s="39" t="s">
        <v>38</v>
      </c>
      <c r="E29" s="41">
        <v>12</v>
      </c>
      <c r="F29" s="40" t="s">
        <v>39</v>
      </c>
      <c r="G29" s="41">
        <v>60</v>
      </c>
    </row>
    <row r="30" spans="1:13" x14ac:dyDescent="0.25">
      <c r="A30" s="19" t="s">
        <v>104</v>
      </c>
      <c r="B30" s="39" t="s">
        <v>43</v>
      </c>
      <c r="C30" s="40" t="s">
        <v>44</v>
      </c>
      <c r="D30" s="39" t="s">
        <v>38</v>
      </c>
      <c r="E30" s="41">
        <v>12</v>
      </c>
      <c r="F30" s="40" t="s">
        <v>42</v>
      </c>
      <c r="G30" s="41">
        <v>0</v>
      </c>
    </row>
    <row r="31" spans="1:13" x14ac:dyDescent="0.25">
      <c r="A31" s="19" t="s">
        <v>104</v>
      </c>
      <c r="B31" s="39" t="s">
        <v>47</v>
      </c>
      <c r="C31" s="40" t="s">
        <v>48</v>
      </c>
      <c r="D31" s="39" t="s">
        <v>45</v>
      </c>
      <c r="E31" s="41">
        <v>9</v>
      </c>
      <c r="F31" s="40" t="s">
        <v>46</v>
      </c>
      <c r="G31" s="41">
        <v>75</v>
      </c>
    </row>
    <row r="32" spans="1:13" x14ac:dyDescent="0.25">
      <c r="A32" s="19" t="s">
        <v>104</v>
      </c>
      <c r="B32" s="39" t="s">
        <v>50</v>
      </c>
      <c r="C32" s="40" t="s">
        <v>51</v>
      </c>
      <c r="D32" s="39" t="s">
        <v>45</v>
      </c>
      <c r="E32" s="41">
        <v>6</v>
      </c>
      <c r="F32" s="40" t="s">
        <v>49</v>
      </c>
      <c r="G32" s="41">
        <v>45</v>
      </c>
    </row>
    <row r="33" spans="1:7" x14ac:dyDescent="0.25">
      <c r="A33" s="19" t="s">
        <v>104</v>
      </c>
      <c r="B33" s="39" t="s">
        <v>53</v>
      </c>
      <c r="C33" s="40" t="s">
        <v>54</v>
      </c>
      <c r="D33" s="39" t="s">
        <v>45</v>
      </c>
      <c r="E33" s="41">
        <v>12</v>
      </c>
      <c r="F33" s="40" t="s">
        <v>52</v>
      </c>
      <c r="G33" s="41">
        <v>90</v>
      </c>
    </row>
    <row r="34" spans="1:7" x14ac:dyDescent="0.25">
      <c r="A34" s="19" t="s">
        <v>104</v>
      </c>
      <c r="B34" s="39" t="s">
        <v>56</v>
      </c>
      <c r="C34" s="40" t="s">
        <v>57</v>
      </c>
      <c r="D34" s="39" t="s">
        <v>38</v>
      </c>
      <c r="E34" s="41">
        <v>10</v>
      </c>
      <c r="F34" s="40" t="s">
        <v>55</v>
      </c>
      <c r="G34" s="41">
        <v>90</v>
      </c>
    </row>
    <row r="35" spans="1:7" x14ac:dyDescent="0.25">
      <c r="A35" s="19" t="s">
        <v>104</v>
      </c>
      <c r="B35" s="39" t="s">
        <v>59</v>
      </c>
      <c r="C35" s="40" t="s">
        <v>60</v>
      </c>
      <c r="D35" s="39" t="s">
        <v>38</v>
      </c>
      <c r="E35" s="41">
        <v>15</v>
      </c>
      <c r="F35" s="40" t="s">
        <v>58</v>
      </c>
      <c r="G35" s="41">
        <v>90</v>
      </c>
    </row>
    <row r="36" spans="1:7" x14ac:dyDescent="0.25">
      <c r="A36" s="19" t="s">
        <v>104</v>
      </c>
      <c r="B36" s="39" t="s">
        <v>62</v>
      </c>
      <c r="C36" s="40" t="s">
        <v>63</v>
      </c>
      <c r="D36" s="39" t="s">
        <v>45</v>
      </c>
      <c r="E36" s="41">
        <v>12</v>
      </c>
      <c r="F36" s="40" t="s">
        <v>61</v>
      </c>
      <c r="G36" s="41">
        <v>100</v>
      </c>
    </row>
    <row r="37" spans="1:7" x14ac:dyDescent="0.25">
      <c r="A37" s="19" t="s">
        <v>104</v>
      </c>
      <c r="B37" s="39" t="s">
        <v>65</v>
      </c>
      <c r="C37" s="40" t="s">
        <v>63</v>
      </c>
      <c r="D37" s="39" t="s">
        <v>38</v>
      </c>
      <c r="E37" s="41">
        <v>15</v>
      </c>
      <c r="F37" s="40" t="s">
        <v>64</v>
      </c>
      <c r="G37" s="41">
        <v>90</v>
      </c>
    </row>
    <row r="38" spans="1:7" x14ac:dyDescent="0.25">
      <c r="A38" s="19" t="s">
        <v>104</v>
      </c>
      <c r="B38" s="39" t="s">
        <v>67</v>
      </c>
      <c r="C38" s="40" t="s">
        <v>68</v>
      </c>
      <c r="D38" s="39" t="s">
        <v>45</v>
      </c>
      <c r="E38" s="41">
        <v>12</v>
      </c>
      <c r="F38" s="40" t="s">
        <v>66</v>
      </c>
      <c r="G38" s="41">
        <v>90</v>
      </c>
    </row>
    <row r="39" spans="1:7" x14ac:dyDescent="0.25">
      <c r="A39" s="19" t="s">
        <v>104</v>
      </c>
      <c r="B39" s="39" t="s">
        <v>70</v>
      </c>
      <c r="C39" s="40" t="s">
        <v>68</v>
      </c>
      <c r="D39" s="39" t="s">
        <v>38</v>
      </c>
      <c r="E39" s="41">
        <v>15</v>
      </c>
      <c r="F39" s="40" t="s">
        <v>69</v>
      </c>
      <c r="G39" s="41">
        <v>90</v>
      </c>
    </row>
    <row r="40" spans="1:7" x14ac:dyDescent="0.25">
      <c r="A40" s="19" t="s">
        <v>104</v>
      </c>
      <c r="B40" s="39" t="s">
        <v>47</v>
      </c>
      <c r="C40" s="40" t="s">
        <v>72</v>
      </c>
      <c r="D40" s="39" t="s">
        <v>45</v>
      </c>
      <c r="E40" s="41">
        <v>12</v>
      </c>
      <c r="F40" s="40" t="s">
        <v>71</v>
      </c>
      <c r="G40" s="41">
        <v>100</v>
      </c>
    </row>
    <row r="41" spans="1:7" x14ac:dyDescent="0.25">
      <c r="A41" s="19" t="s">
        <v>104</v>
      </c>
      <c r="B41" s="39" t="s">
        <v>74</v>
      </c>
      <c r="C41" s="40" t="s">
        <v>75</v>
      </c>
      <c r="D41" s="39" t="s">
        <v>45</v>
      </c>
      <c r="E41" s="41">
        <v>12</v>
      </c>
      <c r="F41" s="40" t="s">
        <v>73</v>
      </c>
      <c r="G41" s="41">
        <v>90</v>
      </c>
    </row>
    <row r="42" spans="1:7" x14ac:dyDescent="0.25">
      <c r="A42" s="19" t="s">
        <v>104</v>
      </c>
      <c r="B42" s="39" t="s">
        <v>77</v>
      </c>
      <c r="C42" s="40" t="s">
        <v>78</v>
      </c>
      <c r="D42" s="39" t="s">
        <v>45</v>
      </c>
      <c r="E42" s="41">
        <v>12</v>
      </c>
      <c r="F42" s="40" t="s">
        <v>76</v>
      </c>
      <c r="G42" s="41">
        <v>90</v>
      </c>
    </row>
    <row r="43" spans="1:7" x14ac:dyDescent="0.25">
      <c r="A43" s="19" t="s">
        <v>104</v>
      </c>
      <c r="B43" s="39" t="s">
        <v>80</v>
      </c>
      <c r="C43" s="40" t="s">
        <v>81</v>
      </c>
      <c r="D43" s="39" t="s">
        <v>45</v>
      </c>
      <c r="E43" s="41">
        <v>5</v>
      </c>
      <c r="F43" s="40" t="s">
        <v>79</v>
      </c>
      <c r="G43" s="41">
        <v>40</v>
      </c>
    </row>
    <row r="44" spans="1:7" x14ac:dyDescent="0.25">
      <c r="A44" s="19" t="s">
        <v>104</v>
      </c>
      <c r="B44" s="39" t="s">
        <v>83</v>
      </c>
      <c r="C44" s="40" t="s">
        <v>84</v>
      </c>
      <c r="D44" s="39" t="s">
        <v>45</v>
      </c>
      <c r="E44" s="41">
        <v>12</v>
      </c>
      <c r="F44" s="40" t="s">
        <v>82</v>
      </c>
      <c r="G44" s="41">
        <v>100</v>
      </c>
    </row>
    <row r="45" spans="1:7" x14ac:dyDescent="0.25">
      <c r="A45" s="19" t="s">
        <v>105</v>
      </c>
      <c r="B45" s="39" t="s">
        <v>86</v>
      </c>
      <c r="C45" s="40" t="s">
        <v>87</v>
      </c>
      <c r="D45" s="39" t="s">
        <v>45</v>
      </c>
      <c r="E45" s="41">
        <v>6</v>
      </c>
      <c r="F45" s="40" t="s">
        <v>85</v>
      </c>
      <c r="G45" s="41">
        <v>45</v>
      </c>
    </row>
    <row r="46" spans="1:7" x14ac:dyDescent="0.25">
      <c r="A46" s="19" t="s">
        <v>104</v>
      </c>
      <c r="B46" s="39" t="s">
        <v>89</v>
      </c>
      <c r="C46" s="40" t="s">
        <v>90</v>
      </c>
      <c r="D46" s="39" t="s">
        <v>45</v>
      </c>
      <c r="E46" s="41">
        <v>12</v>
      </c>
      <c r="F46" s="40" t="s">
        <v>88</v>
      </c>
      <c r="G46" s="41">
        <v>75</v>
      </c>
    </row>
    <row r="47" spans="1:7" x14ac:dyDescent="0.25">
      <c r="A47" s="19" t="s">
        <v>104</v>
      </c>
      <c r="B47" s="39" t="s">
        <v>92</v>
      </c>
      <c r="C47" s="40" t="s">
        <v>90</v>
      </c>
      <c r="D47" s="39" t="s">
        <v>38</v>
      </c>
      <c r="E47" s="41">
        <v>15</v>
      </c>
      <c r="F47" s="40" t="s">
        <v>91</v>
      </c>
      <c r="G47" s="41">
        <v>90</v>
      </c>
    </row>
    <row r="48" spans="1:7" x14ac:dyDescent="0.25">
      <c r="A48" s="19" t="s">
        <v>104</v>
      </c>
      <c r="B48" s="39" t="s">
        <v>94</v>
      </c>
      <c r="C48" s="40" t="s">
        <v>95</v>
      </c>
      <c r="D48" s="39" t="s">
        <v>45</v>
      </c>
      <c r="E48" s="41">
        <v>12</v>
      </c>
      <c r="F48" s="40" t="s">
        <v>93</v>
      </c>
      <c r="G48" s="41">
        <v>100</v>
      </c>
    </row>
    <row r="49" spans="1:7" x14ac:dyDescent="0.25">
      <c r="A49" s="19" t="s">
        <v>104</v>
      </c>
      <c r="B49" s="39" t="s">
        <v>97</v>
      </c>
      <c r="C49" s="40" t="s">
        <v>98</v>
      </c>
      <c r="D49" s="39" t="s">
        <v>38</v>
      </c>
      <c r="E49" s="41">
        <v>15</v>
      </c>
      <c r="F49" s="40" t="s">
        <v>96</v>
      </c>
      <c r="G49" s="41">
        <v>90</v>
      </c>
    </row>
    <row r="50" spans="1:7" x14ac:dyDescent="0.25">
      <c r="A50" s="19" t="s">
        <v>105</v>
      </c>
      <c r="B50" s="39" t="s">
        <v>100</v>
      </c>
      <c r="C50" s="40" t="s">
        <v>101</v>
      </c>
      <c r="D50" s="39" t="s">
        <v>45</v>
      </c>
      <c r="E50" s="41">
        <v>6</v>
      </c>
      <c r="F50" s="40" t="s">
        <v>99</v>
      </c>
      <c r="G50" s="41">
        <v>45</v>
      </c>
    </row>
  </sheetData>
  <mergeCells count="7">
    <mergeCell ref="I19:J19"/>
    <mergeCell ref="L13:M13"/>
    <mergeCell ref="I2:J2"/>
    <mergeCell ref="G8:H8"/>
    <mergeCell ref="G2:H2"/>
    <mergeCell ref="I9:J9"/>
    <mergeCell ref="I13:J13"/>
  </mergeCells>
  <conditionalFormatting sqref="A4:A21">
    <cfRule type="beginsWith" dxfId="0" priority="1" operator="beginsWith" text="C">
      <formula>LEFT(A4,LEN("C"))="C"</formula>
    </cfRule>
  </conditionalFormatting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F3" activeCellId="1" sqref="D3:D10 F3:F10"/>
    </sheetView>
  </sheetViews>
  <sheetFormatPr defaultRowHeight="15" x14ac:dyDescent="0.25"/>
  <cols>
    <col min="4" max="4" width="9.140625" style="3"/>
    <col min="6" max="6" width="9.140625" style="3"/>
  </cols>
  <sheetData>
    <row r="1" spans="2:8" x14ac:dyDescent="0.25">
      <c r="C1">
        <v>48</v>
      </c>
      <c r="E1">
        <v>52</v>
      </c>
    </row>
    <row r="2" spans="2:8" x14ac:dyDescent="0.25">
      <c r="C2" t="s">
        <v>119</v>
      </c>
      <c r="D2" s="3" t="s">
        <v>123</v>
      </c>
      <c r="E2" t="s">
        <v>120</v>
      </c>
      <c r="F2" s="3" t="s">
        <v>123</v>
      </c>
      <c r="G2" t="s">
        <v>121</v>
      </c>
      <c r="H2" t="s">
        <v>122</v>
      </c>
    </row>
    <row r="3" spans="2:8" x14ac:dyDescent="0.25">
      <c r="B3" t="s">
        <v>115</v>
      </c>
      <c r="C3">
        <v>24</v>
      </c>
      <c r="D3" s="43">
        <f>C3/$C$1</f>
        <v>0.5</v>
      </c>
    </row>
    <row r="4" spans="2:8" x14ac:dyDescent="0.25">
      <c r="B4" t="s">
        <v>116</v>
      </c>
      <c r="C4">
        <v>45</v>
      </c>
      <c r="D4" s="43">
        <f t="shared" ref="D4:D10" si="0">C4/$C$1</f>
        <v>0.9375</v>
      </c>
    </row>
    <row r="5" spans="2:8" x14ac:dyDescent="0.25">
      <c r="B5" t="s">
        <v>117</v>
      </c>
      <c r="C5">
        <v>36</v>
      </c>
      <c r="D5" s="43">
        <f t="shared" si="0"/>
        <v>0.75</v>
      </c>
    </row>
    <row r="6" spans="2:8" x14ac:dyDescent="0.25">
      <c r="B6" t="s">
        <v>118</v>
      </c>
      <c r="C6" s="3">
        <v>24</v>
      </c>
      <c r="D6" s="43">
        <f t="shared" si="0"/>
        <v>0.5</v>
      </c>
    </row>
    <row r="7" spans="2:8" x14ac:dyDescent="0.25">
      <c r="B7" s="3" t="s">
        <v>115</v>
      </c>
      <c r="C7" s="3">
        <v>45</v>
      </c>
      <c r="D7" s="43">
        <f t="shared" si="0"/>
        <v>0.9375</v>
      </c>
    </row>
    <row r="8" spans="2:8" x14ac:dyDescent="0.25">
      <c r="B8" s="3" t="s">
        <v>116</v>
      </c>
      <c r="C8" s="3">
        <v>36</v>
      </c>
      <c r="D8" s="43">
        <f t="shared" si="0"/>
        <v>0.75</v>
      </c>
    </row>
    <row r="9" spans="2:8" x14ac:dyDescent="0.25">
      <c r="B9" s="3" t="s">
        <v>117</v>
      </c>
      <c r="C9" s="3">
        <v>24</v>
      </c>
      <c r="D9" s="43">
        <f t="shared" si="0"/>
        <v>0.5</v>
      </c>
    </row>
    <row r="10" spans="2:8" x14ac:dyDescent="0.25">
      <c r="B10" s="3" t="s">
        <v>118</v>
      </c>
      <c r="C10" s="3">
        <v>45</v>
      </c>
      <c r="D10" s="43">
        <f t="shared" si="0"/>
        <v>0.9375</v>
      </c>
    </row>
    <row r="11" spans="2:8" x14ac:dyDescent="0.25"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Tracking</vt:lpstr>
      <vt:lpstr>Sheet1</vt:lpstr>
      <vt:lpstr>LookUp</vt:lpstr>
      <vt:lpstr>Sheet3</vt:lpstr>
    </vt:vector>
  </TitlesOfParts>
  <Company>East Berkshire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189097</dc:creator>
  <cp:lastModifiedBy>Natfan</cp:lastModifiedBy>
  <cp:lastPrinted>2016-01-20T14:11:57Z</cp:lastPrinted>
  <dcterms:created xsi:type="dcterms:W3CDTF">2013-06-11T10:35:29Z</dcterms:created>
  <dcterms:modified xsi:type="dcterms:W3CDTF">2016-12-14T19:10:27Z</dcterms:modified>
</cp:coreProperties>
</file>