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dividual Tracking" sheetId="1" state="visible" r:id="rId2"/>
    <sheet name="Sheet1" sheetId="2" state="hidden" r:id="rId3"/>
    <sheet name="LookUp" sheetId="3" state="visible" r:id="rId4"/>
    <sheet name="Sheet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<sst xmlns="http://schemas.openxmlformats.org/spreadsheetml/2006/main" count="424" uniqueCount="176">
  <si>
    <t xml:space="preserve">Name:</t>
  </si>
  <si>
    <t xml:space="preserve">Nathan Windisch</t>
  </si>
  <si>
    <t xml:space="preserve">ID:</t>
  </si>
  <si>
    <t xml:space="preserve">Course:</t>
  </si>
  <si>
    <t xml:space="preserve">BTEC Nationals</t>
  </si>
  <si>
    <t xml:space="preserve">Group:</t>
  </si>
  <si>
    <t xml:space="preserve">Semester</t>
  </si>
  <si>
    <t xml:space="preserve">Unit</t>
  </si>
  <si>
    <t xml:space="preserve">Unit Name</t>
  </si>
  <si>
    <t xml:space="preserve">Level</t>
  </si>
  <si>
    <t xml:space="preserve">Credit</t>
  </si>
  <si>
    <t xml:space="preserve">Points</t>
  </si>
  <si>
    <t xml:space="preserve">Overall</t>
  </si>
  <si>
    <t xml:space="preserve">P1</t>
  </si>
  <si>
    <t xml:space="preserve">P2</t>
  </si>
  <si>
    <t xml:space="preserve">P3</t>
  </si>
  <si>
    <t xml:space="preserve">P4</t>
  </si>
  <si>
    <t xml:space="preserve">P5</t>
  </si>
  <si>
    <t xml:space="preserve">P6</t>
  </si>
  <si>
    <t xml:space="preserve">P7</t>
  </si>
  <si>
    <t xml:space="preserve">P8</t>
  </si>
  <si>
    <t xml:space="preserve">P9</t>
  </si>
  <si>
    <t xml:space="preserve">M1</t>
  </si>
  <si>
    <t xml:space="preserve">M2</t>
  </si>
  <si>
    <t xml:space="preserve">M3</t>
  </si>
  <si>
    <t xml:space="preserve">M4</t>
  </si>
  <si>
    <t xml:space="preserve">D1</t>
  </si>
  <si>
    <t xml:space="preserve">D2</t>
  </si>
  <si>
    <t xml:space="preserve">D3</t>
  </si>
  <si>
    <t xml:space="preserve">Notes</t>
  </si>
  <si>
    <t xml:space="preserve"> </t>
  </si>
  <si>
    <t xml:space="preserve">Y1T1</t>
  </si>
  <si>
    <t xml:space="preserve">U01</t>
  </si>
  <si>
    <t xml:space="preserve">Y</t>
  </si>
  <si>
    <t xml:space="preserve">N/A</t>
  </si>
  <si>
    <t xml:space="preserve">U02</t>
  </si>
  <si>
    <t xml:space="preserve">Y1T2</t>
  </si>
  <si>
    <t xml:space="preserve">U03</t>
  </si>
  <si>
    <t xml:space="preserve">U05</t>
  </si>
  <si>
    <t xml:space="preserve">U06</t>
  </si>
  <si>
    <t xml:space="preserve">U08</t>
  </si>
  <si>
    <t xml:space="preserve">U11</t>
  </si>
  <si>
    <t xml:space="preserve">U13</t>
  </si>
  <si>
    <t xml:space="preserve">Troubleshooting in IT</t>
  </si>
  <si>
    <t xml:space="preserve">U17</t>
  </si>
  <si>
    <t xml:space="preserve">T2</t>
  </si>
  <si>
    <t xml:space="preserve">T3</t>
  </si>
  <si>
    <t xml:space="preserve">Total</t>
  </si>
  <si>
    <t xml:space="preserve">Top 5 units</t>
  </si>
  <si>
    <t xml:space="preserve">Sub</t>
  </si>
  <si>
    <t xml:space="preserve">Dip</t>
  </si>
  <si>
    <t xml:space="preserve">Ex.Dip</t>
  </si>
  <si>
    <t xml:space="preserve">Main Qualification Units</t>
  </si>
  <si>
    <t xml:space="preserve">Unit Grade</t>
  </si>
  <si>
    <t xml:space="preserve">P</t>
  </si>
  <si>
    <t xml:space="preserve">C</t>
  </si>
  <si>
    <t xml:space="preserve">Employability</t>
  </si>
  <si>
    <t xml:space="preserve">N</t>
  </si>
  <si>
    <t xml:space="preserve">M</t>
  </si>
  <si>
    <t xml:space="preserve">Computer Systems</t>
  </si>
  <si>
    <t xml:space="preserve">R</t>
  </si>
  <si>
    <t xml:space="preserve">D</t>
  </si>
  <si>
    <t xml:space="preserve">Information System</t>
  </si>
  <si>
    <t xml:space="preserve">In</t>
  </si>
  <si>
    <t xml:space="preserve">Managing Network</t>
  </si>
  <si>
    <t xml:space="preserve">Software Dev</t>
  </si>
  <si>
    <t xml:space="preserve">Apprentice</t>
  </si>
  <si>
    <t xml:space="preserve">E-Commerce</t>
  </si>
  <si>
    <t xml:space="preserve">SAD</t>
  </si>
  <si>
    <t xml:space="preserve">Project Planning</t>
  </si>
  <si>
    <t xml:space="preserve">Overall Grade</t>
  </si>
  <si>
    <t xml:space="preserve">Subsidiary</t>
  </si>
  <si>
    <t xml:space="preserve">Ex. Diploma</t>
  </si>
  <si>
    <t xml:space="preserve">Min</t>
  </si>
  <si>
    <t xml:space="preserve">Max</t>
  </si>
  <si>
    <t xml:space="preserve">PPP</t>
  </si>
  <si>
    <t xml:space="preserve">MPP</t>
  </si>
  <si>
    <t xml:space="preserve">MMP</t>
  </si>
  <si>
    <t xml:space="preserve">D*</t>
  </si>
  <si>
    <t xml:space="preserve">MMM</t>
  </si>
  <si>
    <t xml:space="preserve">Diploma</t>
  </si>
  <si>
    <t xml:space="preserve">DMM</t>
  </si>
  <si>
    <t xml:space="preserve">DDM</t>
  </si>
  <si>
    <t xml:space="preserve">PP</t>
  </si>
  <si>
    <t xml:space="preserve">DDD</t>
  </si>
  <si>
    <t xml:space="preserve">MP</t>
  </si>
  <si>
    <t xml:space="preserve">D*DD</t>
  </si>
  <si>
    <t xml:space="preserve">MM</t>
  </si>
  <si>
    <t xml:space="preserve">D*D*D</t>
  </si>
  <si>
    <t xml:space="preserve">DM</t>
  </si>
  <si>
    <t xml:space="preserve">D*D*D*</t>
  </si>
  <si>
    <t xml:space="preserve">DD</t>
  </si>
  <si>
    <t xml:space="preserve">Apprentice Units</t>
  </si>
  <si>
    <t xml:space="preserve">D*D</t>
  </si>
  <si>
    <t xml:space="preserve">Reference</t>
  </si>
  <si>
    <t xml:space="preserve">GLH</t>
  </si>
  <si>
    <t xml:space="preserve">D*D*</t>
  </si>
  <si>
    <t xml:space="preserve">101</t>
  </si>
  <si>
    <t xml:space="preserve">Health and Safety in ICT</t>
  </si>
  <si>
    <t xml:space="preserve">L1</t>
  </si>
  <si>
    <t xml:space="preserve">Y/500/7183</t>
  </si>
  <si>
    <t xml:space="preserve">402</t>
  </si>
  <si>
    <t xml:space="preserve">Develop Own Effectiveness and
Professionalism Level 4</t>
  </si>
  <si>
    <t xml:space="preserve">L4</t>
  </si>
  <si>
    <t xml:space="preserve">K601/3502</t>
  </si>
  <si>
    <t xml:space="preserve">A</t>
  </si>
  <si>
    <t xml:space="preserve">303</t>
  </si>
  <si>
    <t xml:space="preserve">Customer Care in ICT</t>
  </si>
  <si>
    <t xml:space="preserve">F/500/7159</t>
  </si>
  <si>
    <t xml:space="preserve">304</t>
  </si>
  <si>
    <t xml:space="preserve">Data Modelling</t>
  </si>
  <si>
    <t xml:space="preserve">L3</t>
  </si>
  <si>
    <t xml:space="preserve">L/601/3203</t>
  </si>
  <si>
    <t xml:space="preserve">326</t>
  </si>
  <si>
    <t xml:space="preserve">Database Software</t>
  </si>
  <si>
    <t xml:space="preserve">T/502/4556</t>
  </si>
  <si>
    <t xml:space="preserve">313</t>
  </si>
  <si>
    <t xml:space="preserve">Creating an Event-driven Computer Program</t>
  </si>
  <si>
    <t xml:space="preserve">F/601/3179</t>
  </si>
  <si>
    <t xml:space="preserve">413</t>
  </si>
  <si>
    <t xml:space="preserve">Designing and Developing Event-driven Computer Programs</t>
  </si>
  <si>
    <t xml:space="preserve">J/601/3300</t>
  </si>
  <si>
    <t xml:space="preserve">406</t>
  </si>
  <si>
    <t xml:space="preserve">Technical Fault Diagnosis</t>
  </si>
  <si>
    <t xml:space="preserve">L/500/7391</t>
  </si>
  <si>
    <t xml:space="preserve">307</t>
  </si>
  <si>
    <t xml:space="preserve">Working with ICT Hardware and Equipment</t>
  </si>
  <si>
    <t xml:space="preserve">M/500/7383</t>
  </si>
  <si>
    <t xml:space="preserve">407</t>
  </si>
  <si>
    <t xml:space="preserve">T/500/7384</t>
  </si>
  <si>
    <t xml:space="preserve">308</t>
  </si>
  <si>
    <t xml:space="preserve">Investigating and Defining Customer Requirements for ICT Systems</t>
  </si>
  <si>
    <t xml:space="preserve">R/601/3249</t>
  </si>
  <si>
    <t xml:space="preserve">408</t>
  </si>
  <si>
    <t xml:space="preserve">R/602/1772</t>
  </si>
  <si>
    <t xml:space="preserve">Interpersonal and Written Communication</t>
  </si>
  <si>
    <t xml:space="preserve">A/500/7208</t>
  </si>
  <si>
    <t xml:space="preserve">309</t>
  </si>
  <si>
    <t xml:space="preserve">Managing Software Development</t>
  </si>
  <si>
    <t xml:space="preserve">T/500/6798</t>
  </si>
  <si>
    <t xml:space="preserve">312</t>
  </si>
  <si>
    <t xml:space="preserve">Creating an Object-oriented Computer Program</t>
  </si>
  <si>
    <t xml:space="preserve">L/601/3184</t>
  </si>
  <si>
    <t xml:space="preserve">333</t>
  </si>
  <si>
    <t xml:space="preserve">Project Management Software</t>
  </si>
  <si>
    <t xml:space="preserve">H/502/4620</t>
  </si>
  <si>
    <t xml:space="preserve">318</t>
  </si>
  <si>
    <t xml:space="preserve">Software Installation and Upgrade</t>
  </si>
  <si>
    <t xml:space="preserve">R/500/7330</t>
  </si>
  <si>
    <t xml:space="preserve">B</t>
  </si>
  <si>
    <t xml:space="preserve">330</t>
  </si>
  <si>
    <t xml:space="preserve">Spreadsheet Software</t>
  </si>
  <si>
    <t xml:space="preserve">J/502/4626</t>
  </si>
  <si>
    <t xml:space="preserve">321</t>
  </si>
  <si>
    <t xml:space="preserve">Technical Advice and Guidance</t>
  </si>
  <si>
    <t xml:space="preserve">J/601/3507</t>
  </si>
  <si>
    <t xml:space="preserve">421</t>
  </si>
  <si>
    <t xml:space="preserve">Y/500/7345</t>
  </si>
  <si>
    <t xml:space="preserve">322</t>
  </si>
  <si>
    <t xml:space="preserve">Testing ICT Systems</t>
  </si>
  <si>
    <t xml:space="preserve">F/500/7355</t>
  </si>
  <si>
    <t xml:space="preserve">425</t>
  </si>
  <si>
    <t xml:space="preserve">Designing and Developing a Website</t>
  </si>
  <si>
    <t xml:space="preserve">L601/3315</t>
  </si>
  <si>
    <t xml:space="preserve">332</t>
  </si>
  <si>
    <t xml:space="preserve">Word Processing Software</t>
  </si>
  <si>
    <t xml:space="preserve">Y/502/4629</t>
  </si>
  <si>
    <t xml:space="preserve">Maths</t>
  </si>
  <si>
    <t xml:space="preserve">Percent</t>
  </si>
  <si>
    <t xml:space="preserve">English</t>
  </si>
  <si>
    <t xml:space="preserve">Average</t>
  </si>
  <si>
    <t xml:space="preserve">Grade</t>
  </si>
  <si>
    <t xml:space="preserve">Tom</t>
  </si>
  <si>
    <t xml:space="preserve">Dick</t>
  </si>
  <si>
    <t xml:space="preserve">Harry</t>
  </si>
  <si>
    <t xml:space="preserve">Tracy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</si>
</sst>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FFCC"/>
        <bgColor rgb="FFFDEADA"/>
      </patternFill>
    </fill>
    <fill>
      <patternFill patternType="solid">
        <fgColor rgb="FFCCFFCC"/>
        <bgColor rgb="FFD7E4BD"/>
      </patternFill>
    </fill>
    <fill>
      <patternFill patternType="solid">
        <fgColor rgb="FFFFCCCC"/>
        <bgColor rgb="FFF2DCDB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D9D9D9"/>
      </patternFill>
    </fill>
    <fill>
      <patternFill patternType="solid">
        <fgColor rgb="FFD9D9D9"/>
        <bgColor rgb="FFDDDDDD"/>
      </patternFill>
    </fill>
    <fill>
      <patternFill patternType="solid">
        <fgColor rgb="FFC6D9F1"/>
        <bgColor rgb="FFB7DEE8"/>
      </patternFill>
    </fill>
    <fill>
      <patternFill patternType="solid">
        <fgColor rgb="FFEEECE1"/>
        <bgColor rgb="FFFDEADA"/>
      </patternFill>
    </fill>
    <fill>
      <patternFill patternType="solid">
        <fgColor rgb="FF92D050"/>
        <bgColor rgb="FFD7E4BD"/>
      </patternFill>
    </fill>
    <fill>
      <patternFill patternType="solid">
        <fgColor rgb="FFFDEADA"/>
        <bgColor rgb="FFEEECE1"/>
      </patternFill>
    </fill>
    <fill>
      <patternFill patternType="solid">
        <fgColor rgb="FFE6E0EC"/>
        <bgColor rgb="FFDDDDDD"/>
      </patternFill>
    </fill>
    <fill>
      <patternFill patternType="solid">
        <fgColor rgb="FFB7DEE8"/>
        <bgColor rgb="FFC6D9F1"/>
      </patternFill>
    </fill>
    <fill>
      <patternFill patternType="solid">
        <fgColor rgb="FFF2DCDB"/>
        <bgColor rgb="FFE6E0EC"/>
      </patternFill>
    </fill>
    <fill>
      <patternFill patternType="solid">
        <fgColor rgb="FFD7E4BD"/>
        <bgColor rgb="FFDDD9C3"/>
      </patternFill>
    </fill>
    <fill>
      <patternFill patternType="solid">
        <fgColor rgb="FFDDD9C3"/>
        <bgColor rgb="FFD9D9D9"/>
      </patternFill>
    </fill>
    <fill>
      <patternFill patternType="solid">
        <fgColor rgb="FFCCC1DA"/>
        <bgColor rgb="FFD9D9D9"/>
      </patternFill>
    </fill>
    <fill>
      <patternFill patternType="solid">
        <fgColor rgb="FFFFC000"/>
        <bgColor rgb="FFF79646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9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9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1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6" fillId="1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9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1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6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1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7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1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9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9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36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36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36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Normal_LookUp" xfId="36" builtinId="53" customBuiltin="true"/>
  </cellStyles>
  <dxfs count="7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B7DEE8"/>
        </patternFill>
      </fill>
    </dxf>
    <dxf>
      <fill>
        <patternFill>
          <bgColor rgb="FFFFC000"/>
        </patternFill>
      </fill>
    </dxf>
    <dxf>
      <fill>
        <patternFill>
          <bgColor rgb="FFF79646"/>
        </patternFill>
      </fill>
    </dxf>
    <dxf>
      <fill>
        <patternFill>
          <bgColor rgb="FFE46C0A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D7E4BD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CC1DA"/>
      <rgbColor rgb="FF808080"/>
      <rgbColor rgb="FFDDD9C3"/>
      <rgbColor rgb="FF993366"/>
      <rgbColor rgb="FFFFFFCC"/>
      <rgbColor rgb="FFEEECE1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0EC"/>
      <rgbColor rgb="FFCCFFCC"/>
      <rgbColor rgb="FFFDEADA"/>
      <rgbColor rgb="FFB7DEE8"/>
      <rgbColor rgb="FFF2DCDB"/>
      <rgbColor rgb="FFD9D9D9"/>
      <rgbColor rgb="FFFFCCCC"/>
      <rgbColor rgb="FF3366FF"/>
      <rgbColor rgb="FF33CCCC"/>
      <rgbColor rgb="FF92D050"/>
      <rgbColor rgb="FFFFC000"/>
      <rgbColor rgb="FFF79646"/>
      <rgbColor rgb="FFE46C0A"/>
      <rgbColor rgb="FF666699"/>
      <rgbColor rgb="FFDDDDD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438480</xdr:colOff>
      <xdr:row>5</xdr:row>
      <xdr:rowOff>142560</xdr:rowOff>
    </xdr:from>
    <xdr:to>
      <xdr:col>7</xdr:col>
      <xdr:colOff>438840</xdr:colOff>
      <xdr:row>5</xdr:row>
      <xdr:rowOff>142920</xdr:rowOff>
    </xdr:to>
    <xdr:pic>
      <xdr:nvPicPr>
        <xdr:cNvPr id="0" name="Ink 5" descr=""/>
        <xdr:cNvPicPr/>
      </xdr:nvPicPr>
      <xdr:blipFill>
        <a:blip r:embed=""/>
        <a:stretch/>
      </xdr:blipFill>
      <xdr:spPr>
        <a:xfrm>
          <a:off x="6616800" y="1094760"/>
          <a:ext cx="360" cy="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438480</xdr:colOff>
      <xdr:row>6</xdr:row>
      <xdr:rowOff>158040</xdr:rowOff>
    </xdr:from>
    <xdr:to>
      <xdr:col>7</xdr:col>
      <xdr:colOff>438840</xdr:colOff>
      <xdr:row>6</xdr:row>
      <xdr:rowOff>158400</xdr:rowOff>
    </xdr:to>
    <xdr:pic>
      <xdr:nvPicPr>
        <xdr:cNvPr id="1" name="Ink 5" descr=""/>
        <xdr:cNvPicPr/>
      </xdr:nvPicPr>
      <xdr:blipFill>
        <a:blip r:embed=""/>
        <a:stretch/>
      </xdr:blipFill>
      <xdr:spPr>
        <a:xfrm>
          <a:off x="6616800" y="1285560"/>
          <a:ext cx="360" cy="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438480</xdr:colOff>
      <xdr:row>7</xdr:row>
      <xdr:rowOff>173160</xdr:rowOff>
    </xdr:from>
    <xdr:to>
      <xdr:col>7</xdr:col>
      <xdr:colOff>438840</xdr:colOff>
      <xdr:row>7</xdr:row>
      <xdr:rowOff>173520</xdr:rowOff>
    </xdr:to>
    <xdr:pic>
      <xdr:nvPicPr>
        <xdr:cNvPr id="2" name="Ink 5" descr=""/>
        <xdr:cNvPicPr/>
      </xdr:nvPicPr>
      <xdr:blipFill>
        <a:blip r:embed=""/>
        <a:stretch/>
      </xdr:blipFill>
      <xdr:spPr>
        <a:xfrm>
          <a:off x="6616800" y="1476000"/>
          <a:ext cx="360" cy="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438480</xdr:colOff>
      <xdr:row>9</xdr:row>
      <xdr:rowOff>12960</xdr:rowOff>
    </xdr:from>
    <xdr:to>
      <xdr:col>7</xdr:col>
      <xdr:colOff>438840</xdr:colOff>
      <xdr:row>9</xdr:row>
      <xdr:rowOff>13320</xdr:rowOff>
    </xdr:to>
    <xdr:pic>
      <xdr:nvPicPr>
        <xdr:cNvPr id="3" name="Ink 5" descr=""/>
        <xdr:cNvPicPr/>
      </xdr:nvPicPr>
      <xdr:blipFill>
        <a:blip r:embed=""/>
        <a:stretch/>
      </xdr:blipFill>
      <xdr:spPr>
        <a:xfrm>
          <a:off x="6616800" y="1666440"/>
          <a:ext cx="360" cy="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438480</xdr:colOff>
      <xdr:row>10</xdr:row>
      <xdr:rowOff>28080</xdr:rowOff>
    </xdr:from>
    <xdr:to>
      <xdr:col>7</xdr:col>
      <xdr:colOff>438840</xdr:colOff>
      <xdr:row>10</xdr:row>
      <xdr:rowOff>28440</xdr:rowOff>
    </xdr:to>
    <xdr:pic>
      <xdr:nvPicPr>
        <xdr:cNvPr id="4" name="Ink 5" descr=""/>
        <xdr:cNvPicPr/>
      </xdr:nvPicPr>
      <xdr:blipFill>
        <a:blip r:embed=""/>
        <a:stretch/>
      </xdr:blipFill>
      <xdr:spPr>
        <a:xfrm>
          <a:off x="6616800" y="1856880"/>
          <a:ext cx="360" cy="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438480</xdr:colOff>
      <xdr:row>11</xdr:row>
      <xdr:rowOff>43560</xdr:rowOff>
    </xdr:from>
    <xdr:to>
      <xdr:col>7</xdr:col>
      <xdr:colOff>438840</xdr:colOff>
      <xdr:row>11</xdr:row>
      <xdr:rowOff>43920</xdr:rowOff>
    </xdr:to>
    <xdr:pic>
      <xdr:nvPicPr>
        <xdr:cNvPr id="5" name="Ink 5" descr=""/>
        <xdr:cNvPicPr/>
      </xdr:nvPicPr>
      <xdr:blipFill>
        <a:blip r:embed=""/>
        <a:stretch/>
      </xdr:blipFill>
      <xdr:spPr>
        <a:xfrm>
          <a:off x="6616800" y="2047320"/>
          <a:ext cx="360" cy="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438480</xdr:colOff>
      <xdr:row>12</xdr:row>
      <xdr:rowOff>58680</xdr:rowOff>
    </xdr:from>
    <xdr:to>
      <xdr:col>7</xdr:col>
      <xdr:colOff>438840</xdr:colOff>
      <xdr:row>12</xdr:row>
      <xdr:rowOff>59040</xdr:rowOff>
    </xdr:to>
    <xdr:pic>
      <xdr:nvPicPr>
        <xdr:cNvPr id="6" name="Ink 5" descr=""/>
        <xdr:cNvPicPr/>
      </xdr:nvPicPr>
      <xdr:blipFill>
        <a:blip r:embed=""/>
        <a:stretch/>
      </xdr:blipFill>
      <xdr:spPr>
        <a:xfrm>
          <a:off x="6616800" y="2237760"/>
          <a:ext cx="360" cy="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438480</xdr:colOff>
      <xdr:row>14</xdr:row>
      <xdr:rowOff>89280</xdr:rowOff>
    </xdr:from>
    <xdr:to>
      <xdr:col>7</xdr:col>
      <xdr:colOff>438840</xdr:colOff>
      <xdr:row>14</xdr:row>
      <xdr:rowOff>89640</xdr:rowOff>
    </xdr:to>
    <xdr:pic>
      <xdr:nvPicPr>
        <xdr:cNvPr id="7" name="Ink 5" descr=""/>
        <xdr:cNvPicPr/>
      </xdr:nvPicPr>
      <xdr:blipFill>
        <a:blip r:embed=""/>
        <a:stretch/>
      </xdr:blipFill>
      <xdr:spPr>
        <a:xfrm>
          <a:off x="6616800" y="2619000"/>
          <a:ext cx="360" cy="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438480</xdr:colOff>
      <xdr:row>15</xdr:row>
      <xdr:rowOff>89280</xdr:rowOff>
    </xdr:from>
    <xdr:to>
      <xdr:col>7</xdr:col>
      <xdr:colOff>438840</xdr:colOff>
      <xdr:row>15</xdr:row>
      <xdr:rowOff>89640</xdr:rowOff>
    </xdr:to>
    <xdr:pic>
      <xdr:nvPicPr>
        <xdr:cNvPr id="8" name="Ink 5" descr=""/>
        <xdr:cNvPicPr/>
      </xdr:nvPicPr>
      <xdr:blipFill>
        <a:blip r:embed=""/>
        <a:stretch/>
      </xdr:blipFill>
      <xdr:spPr>
        <a:xfrm>
          <a:off x="6616800" y="2809440"/>
          <a:ext cx="360" cy="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438480</xdr:colOff>
      <xdr:row>16</xdr:row>
      <xdr:rowOff>89280</xdr:rowOff>
    </xdr:from>
    <xdr:to>
      <xdr:col>7</xdr:col>
      <xdr:colOff>438840</xdr:colOff>
      <xdr:row>16</xdr:row>
      <xdr:rowOff>89640</xdr:rowOff>
    </xdr:to>
    <xdr:pic>
      <xdr:nvPicPr>
        <xdr:cNvPr id="9" name="Ink 5" descr=""/>
        <xdr:cNvPicPr/>
      </xdr:nvPicPr>
      <xdr:blipFill>
        <a:blip r:embed=""/>
        <a:stretch/>
      </xdr:blipFill>
      <xdr:spPr>
        <a:xfrm>
          <a:off x="6616800" y="2999880"/>
          <a:ext cx="360" cy="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438480</xdr:colOff>
      <xdr:row>17</xdr:row>
      <xdr:rowOff>89280</xdr:rowOff>
    </xdr:from>
    <xdr:to>
      <xdr:col>7</xdr:col>
      <xdr:colOff>438840</xdr:colOff>
      <xdr:row>17</xdr:row>
      <xdr:rowOff>89640</xdr:rowOff>
    </xdr:to>
    <xdr:pic>
      <xdr:nvPicPr>
        <xdr:cNvPr id="10" name="Ink 5" descr=""/>
        <xdr:cNvPicPr/>
      </xdr:nvPicPr>
      <xdr:blipFill>
        <a:blip r:embed=""/>
        <a:stretch/>
      </xdr:blipFill>
      <xdr:spPr>
        <a:xfrm>
          <a:off x="6616800" y="3190320"/>
          <a:ext cx="360" cy="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438480</xdr:colOff>
      <xdr:row>18</xdr:row>
      <xdr:rowOff>88920</xdr:rowOff>
    </xdr:from>
    <xdr:to>
      <xdr:col>7</xdr:col>
      <xdr:colOff>438840</xdr:colOff>
      <xdr:row>18</xdr:row>
      <xdr:rowOff>89280</xdr:rowOff>
    </xdr:to>
    <xdr:pic>
      <xdr:nvPicPr>
        <xdr:cNvPr id="11" name="Ink 5" descr=""/>
        <xdr:cNvPicPr/>
      </xdr:nvPicPr>
      <xdr:blipFill>
        <a:blip r:embed=""/>
        <a:stretch/>
      </xdr:blipFill>
      <xdr:spPr>
        <a:xfrm>
          <a:off x="6616800" y="3380760"/>
          <a:ext cx="360" cy="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438480</xdr:colOff>
      <xdr:row>21</xdr:row>
      <xdr:rowOff>135000</xdr:rowOff>
    </xdr:from>
    <xdr:to>
      <xdr:col>7</xdr:col>
      <xdr:colOff>438840</xdr:colOff>
      <xdr:row>21</xdr:row>
      <xdr:rowOff>135360</xdr:rowOff>
    </xdr:to>
    <xdr:pic>
      <xdr:nvPicPr>
        <xdr:cNvPr id="12" name="Ink 5" descr=""/>
        <xdr:cNvPicPr/>
      </xdr:nvPicPr>
      <xdr:blipFill>
        <a:blip r:embed=""/>
        <a:stretch/>
      </xdr:blipFill>
      <xdr:spPr>
        <a:xfrm>
          <a:off x="6616800" y="3952440"/>
          <a:ext cx="360" cy="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438480</xdr:colOff>
      <xdr:row>22</xdr:row>
      <xdr:rowOff>150120</xdr:rowOff>
    </xdr:from>
    <xdr:to>
      <xdr:col>7</xdr:col>
      <xdr:colOff>438840</xdr:colOff>
      <xdr:row>22</xdr:row>
      <xdr:rowOff>150480</xdr:rowOff>
    </xdr:to>
    <xdr:pic>
      <xdr:nvPicPr>
        <xdr:cNvPr id="13" name="Ink 5" descr=""/>
        <xdr:cNvPicPr/>
      </xdr:nvPicPr>
      <xdr:blipFill>
        <a:blip r:embed=""/>
        <a:stretch/>
      </xdr:blipFill>
      <xdr:spPr>
        <a:xfrm>
          <a:off x="6616800" y="4142880"/>
          <a:ext cx="360" cy="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438480</xdr:colOff>
      <xdr:row>23</xdr:row>
      <xdr:rowOff>150120</xdr:rowOff>
    </xdr:from>
    <xdr:to>
      <xdr:col>7</xdr:col>
      <xdr:colOff>438840</xdr:colOff>
      <xdr:row>23</xdr:row>
      <xdr:rowOff>150480</xdr:rowOff>
    </xdr:to>
    <xdr:pic>
      <xdr:nvPicPr>
        <xdr:cNvPr id="14" name="Ink 5" descr=""/>
        <xdr:cNvPicPr/>
      </xdr:nvPicPr>
      <xdr:blipFill>
        <a:blip r:embed=""/>
        <a:stretch/>
      </xdr:blipFill>
      <xdr:spPr>
        <a:xfrm>
          <a:off x="6616800" y="4333320"/>
          <a:ext cx="360" cy="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438480</xdr:colOff>
      <xdr:row>24</xdr:row>
      <xdr:rowOff>150120</xdr:rowOff>
    </xdr:from>
    <xdr:to>
      <xdr:col>7</xdr:col>
      <xdr:colOff>438840</xdr:colOff>
      <xdr:row>24</xdr:row>
      <xdr:rowOff>150480</xdr:rowOff>
    </xdr:to>
    <xdr:pic>
      <xdr:nvPicPr>
        <xdr:cNvPr id="15" name="Ink 5" descr=""/>
        <xdr:cNvPicPr/>
      </xdr:nvPicPr>
      <xdr:blipFill>
        <a:blip r:embed=""/>
        <a:stretch/>
      </xdr:blipFill>
      <xdr:spPr>
        <a:xfrm>
          <a:off x="6616800" y="4523760"/>
          <a:ext cx="360" cy="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438480</xdr:colOff>
      <xdr:row>19</xdr:row>
      <xdr:rowOff>104760</xdr:rowOff>
    </xdr:from>
    <xdr:to>
      <xdr:col>7</xdr:col>
      <xdr:colOff>438840</xdr:colOff>
      <xdr:row>19</xdr:row>
      <xdr:rowOff>105120</xdr:rowOff>
    </xdr:to>
    <xdr:pic>
      <xdr:nvPicPr>
        <xdr:cNvPr id="16" name="Ink 5" descr=""/>
        <xdr:cNvPicPr/>
      </xdr:nvPicPr>
      <xdr:blipFill>
        <a:blip r:embed=""/>
        <a:stretch/>
      </xdr:blipFill>
      <xdr:spPr>
        <a:xfrm>
          <a:off x="6616800" y="3571560"/>
          <a:ext cx="360" cy="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438480</xdr:colOff>
      <xdr:row>20</xdr:row>
      <xdr:rowOff>119880</xdr:rowOff>
    </xdr:from>
    <xdr:to>
      <xdr:col>7</xdr:col>
      <xdr:colOff>438840</xdr:colOff>
      <xdr:row>20</xdr:row>
      <xdr:rowOff>120240</xdr:rowOff>
    </xdr:to>
    <xdr:pic>
      <xdr:nvPicPr>
        <xdr:cNvPr id="17" name="Ink 5" descr=""/>
        <xdr:cNvPicPr/>
      </xdr:nvPicPr>
      <xdr:blipFill>
        <a:blip r:embed=""/>
        <a:stretch/>
      </xdr:blipFill>
      <xdr:spPr>
        <a:xfrm>
          <a:off x="6616800" y="3762000"/>
          <a:ext cx="360" cy="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438480</xdr:colOff>
      <xdr:row>21</xdr:row>
      <xdr:rowOff>135000</xdr:rowOff>
    </xdr:from>
    <xdr:to>
      <xdr:col>7</xdr:col>
      <xdr:colOff>438840</xdr:colOff>
      <xdr:row>21</xdr:row>
      <xdr:rowOff>135360</xdr:rowOff>
    </xdr:to>
    <xdr:pic>
      <xdr:nvPicPr>
        <xdr:cNvPr id="18" name="Ink 5" descr=""/>
        <xdr:cNvPicPr/>
      </xdr:nvPicPr>
      <xdr:blipFill>
        <a:blip r:embed=""/>
        <a:stretch/>
      </xdr:blipFill>
      <xdr:spPr>
        <a:xfrm>
          <a:off x="6616800" y="3952440"/>
          <a:ext cx="360" cy="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438480</xdr:colOff>
      <xdr:row>13</xdr:row>
      <xdr:rowOff>74160</xdr:rowOff>
    </xdr:from>
    <xdr:to>
      <xdr:col>7</xdr:col>
      <xdr:colOff>438840</xdr:colOff>
      <xdr:row>13</xdr:row>
      <xdr:rowOff>74520</xdr:rowOff>
    </xdr:to>
    <xdr:pic>
      <xdr:nvPicPr>
        <xdr:cNvPr id="19" name="Ink 5" descr=""/>
        <xdr:cNvPicPr/>
      </xdr:nvPicPr>
      <xdr:blipFill>
        <a:blip r:embed=""/>
        <a:stretch/>
      </xdr:blipFill>
      <xdr:spPr>
        <a:xfrm>
          <a:off x="6616800" y="2428560"/>
          <a:ext cx="360" cy="3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Y28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H24" activeCellId="0" sqref="H24"/>
    </sheetView>
  </sheetViews>
  <sheetFormatPr defaultRowHeight="15" zeroHeight="false" outlineLevelRow="0" outlineLevelCol="0"/>
  <cols>
    <col collapsed="false" customWidth="true" hidden="false" outlineLevel="0" max="1" min="1" style="0" width="2.71"/>
    <col collapsed="false" customWidth="true" hidden="false" outlineLevel="0" max="2" min="2" style="0" width="10.85"/>
    <col collapsed="false" customWidth="true" hidden="false" outlineLevel="0" max="3" min="3" style="0" width="7"/>
    <col collapsed="false" customWidth="true" hidden="false" outlineLevel="0" max="4" min="4" style="0" width="25.28"/>
    <col collapsed="false" customWidth="true" hidden="false" outlineLevel="0" max="5" min="5" style="0" width="6.57"/>
    <col collapsed="false" customWidth="true" hidden="false" outlineLevel="0" max="7" min="6" style="0" width="8.53"/>
    <col collapsed="false" customWidth="true" hidden="false" outlineLevel="0" max="8" min="8" style="0" width="8.14"/>
    <col collapsed="false" customWidth="true" hidden="false" outlineLevel="0" max="24" min="9" style="0" width="4.57"/>
    <col collapsed="false" customWidth="true" hidden="false" outlineLevel="0" max="25" min="25" style="0" width="48"/>
    <col collapsed="false" customWidth="true" hidden="false" outlineLevel="0" max="1025" min="26" style="0" width="8.53"/>
  </cols>
  <sheetData>
    <row r="1" customFormat="false" ht="15" hidden="false" customHeight="false" outlineLevel="0" collapsed="false">
      <c r="B1" s="1" t="s">
        <v>0</v>
      </c>
      <c r="C1" s="2" t="s">
        <v>1</v>
      </c>
      <c r="D1" s="2"/>
      <c r="E1" s="3"/>
    </row>
    <row r="2" customFormat="false" ht="15" hidden="false" customHeight="false" outlineLevel="0" collapsed="false">
      <c r="B2" s="1" t="s">
        <v>2</v>
      </c>
      <c r="C2" s="4"/>
      <c r="D2" s="4"/>
      <c r="E2" s="3"/>
    </row>
    <row r="3" customFormat="false" ht="15" hidden="false" customHeight="false" outlineLevel="0" collapsed="false">
      <c r="B3" s="1" t="s">
        <v>3</v>
      </c>
      <c r="C3" s="4" t="s">
        <v>4</v>
      </c>
      <c r="D3" s="4"/>
      <c r="E3" s="3"/>
    </row>
    <row r="4" customFormat="false" ht="15" hidden="false" customHeight="false" outlineLevel="0" collapsed="false">
      <c r="B4" s="1" t="s">
        <v>5</v>
      </c>
      <c r="C4" s="5"/>
      <c r="D4" s="5"/>
    </row>
    <row r="5" customFormat="false" ht="15" hidden="false" customHeight="false" outlineLevel="0" collapsed="false">
      <c r="B5" s="6" t="s">
        <v>6</v>
      </c>
      <c r="C5" s="7" t="s">
        <v>7</v>
      </c>
      <c r="D5" s="8" t="s">
        <v>8</v>
      </c>
      <c r="E5" s="9" t="s">
        <v>9</v>
      </c>
      <c r="F5" s="6" t="s">
        <v>10</v>
      </c>
      <c r="G5" s="10" t="s">
        <v>11</v>
      </c>
      <c r="H5" s="6" t="s">
        <v>12</v>
      </c>
      <c r="I5" s="6" t="s">
        <v>13</v>
      </c>
      <c r="J5" s="6" t="s">
        <v>14</v>
      </c>
      <c r="K5" s="6" t="s">
        <v>15</v>
      </c>
      <c r="L5" s="6" t="s">
        <v>16</v>
      </c>
      <c r="M5" s="6" t="s">
        <v>17</v>
      </c>
      <c r="N5" s="6" t="s">
        <v>18</v>
      </c>
      <c r="O5" s="6" t="s">
        <v>19</v>
      </c>
      <c r="P5" s="6" t="s">
        <v>20</v>
      </c>
      <c r="Q5" s="6" t="s">
        <v>21</v>
      </c>
      <c r="R5" s="6" t="s">
        <v>22</v>
      </c>
      <c r="S5" s="6" t="s">
        <v>23</v>
      </c>
      <c r="T5" s="6" t="s">
        <v>24</v>
      </c>
      <c r="U5" s="6" t="s">
        <v>25</v>
      </c>
      <c r="V5" s="6" t="s">
        <v>26</v>
      </c>
      <c r="W5" s="6" t="s">
        <v>27</v>
      </c>
      <c r="X5" s="6" t="s">
        <v>28</v>
      </c>
      <c r="Y5" s="11" t="s">
        <v>29</v>
      </c>
    </row>
    <row r="6" customFormat="false" ht="13.8" hidden="false" customHeight="false" outlineLevel="0" collapsed="false">
      <c r="A6" s="12" t="s">
        <v>30</v>
      </c>
      <c r="B6" s="13" t="s">
        <v>31</v>
      </c>
      <c r="C6" s="14" t="s">
        <v>32</v>
      </c>
      <c r="D6" s="15" t="str">
        <f aca="false">IFERROR(VLOOKUP(C6,LookUp!$B$4:$E$21,2,0),"")</f>
        <v>Employability</v>
      </c>
      <c r="E6" s="16" t="n">
        <f aca="false">IFERROR(VLOOKUP(C6,LookUp!$B$4:$E$21,3,0),"")</f>
        <v>3</v>
      </c>
      <c r="F6" s="16" t="n">
        <f aca="false">IFERROR(VLOOKUP(C6,LookUp!$B$4:$E$21,4,0),"")</f>
        <v>10</v>
      </c>
      <c r="G6" s="16" t="n">
        <f aca="false">IFERROR(F6*VLOOKUP(H6,LookUp!$I$3:$J$8,2,0),0)</f>
        <v>90</v>
      </c>
      <c r="H6" s="16" t="str">
        <f aca="false">IF(AND(COUNTIF(I6:Q6,"Y")+COUNTIF(I6:Q6,"N/A")=9, COUNTIF(R6:U6,"Y")+COUNTIF(R6:U6,"N/A")=4,COUNTIF(V6:X6,"Y")+COUNTIF(V6:X6,"N/A")=3),"D",IF(AND(COUNTIF(I6:Q6,"Y")+COUNTIF(I6:Q6,"N/A")=9,COUNTIF(R6:U6,"Y")+COUNTIF(R6:U6,"N/A")=4),"M",IF(COUNTIF(I6:Q6,"Y")+COUNTIF(I6:Q6,"N/A")=9,"P","R")))</f>
        <v>D</v>
      </c>
      <c r="I6" s="17" t="s">
        <v>33</v>
      </c>
      <c r="J6" s="17" t="s">
        <v>33</v>
      </c>
      <c r="K6" s="17" t="s">
        <v>33</v>
      </c>
      <c r="L6" s="17" t="s">
        <v>33</v>
      </c>
      <c r="M6" s="17" t="s">
        <v>33</v>
      </c>
      <c r="N6" s="17" t="s">
        <v>33</v>
      </c>
      <c r="O6" s="17" t="s">
        <v>33</v>
      </c>
      <c r="P6" s="17" t="s">
        <v>33</v>
      </c>
      <c r="Q6" s="17" t="s">
        <v>34</v>
      </c>
      <c r="R6" s="17" t="s">
        <v>33</v>
      </c>
      <c r="S6" s="17" t="s">
        <v>33</v>
      </c>
      <c r="T6" s="17" t="s">
        <v>33</v>
      </c>
      <c r="U6" s="17" t="s">
        <v>34</v>
      </c>
      <c r="V6" s="17" t="s">
        <v>33</v>
      </c>
      <c r="W6" s="17" t="s">
        <v>33</v>
      </c>
      <c r="X6" s="17" t="s">
        <v>34</v>
      </c>
      <c r="Y6" s="3"/>
    </row>
    <row r="7" customFormat="false" ht="13.8" hidden="false" customHeight="false" outlineLevel="0" collapsed="false">
      <c r="A7" s="12" t="s">
        <v>30</v>
      </c>
      <c r="B7" s="13" t="s">
        <v>31</v>
      </c>
      <c r="C7" s="14" t="s">
        <v>35</v>
      </c>
      <c r="D7" s="15" t="str">
        <f aca="false">IFERROR(VLOOKUP(C7,LookUp!$B$4:$E$21,2,0),"")</f>
        <v>Computer Systems</v>
      </c>
      <c r="E7" s="16" t="n">
        <f aca="false">IFERROR(VLOOKUP(C7,LookUp!$B$4:$E$21,3,0),"")</f>
        <v>3</v>
      </c>
      <c r="F7" s="16" t="n">
        <f aca="false">IFERROR(VLOOKUP(C7,LookUp!$B$4:$E$21,4,0),"")</f>
        <v>10</v>
      </c>
      <c r="G7" s="16" t="n">
        <f aca="false">IFERROR(F7*VLOOKUP(H7,LookUp!$I$3:$J$8,2,0),0)</f>
        <v>90</v>
      </c>
      <c r="H7" s="16" t="str">
        <f aca="false">IF(AND(COUNTIF(I7:Q7,"Y")+COUNTIF(I7:Q7,"N/A")=9, COUNTIF(R7:U7,"Y")+COUNTIF(R7:U7,"N/A")=4,COUNTIF(V7:X7,"Y")+COUNTIF(V7:X7,"N/A")=3),"D",IF(AND(COUNTIF(I7:Q7,"Y")+COUNTIF(I7:Q7,"N/A")=9,COUNTIF(R7:U7,"Y")+COUNTIF(R7:U7,"N/A")=4),"M",IF(COUNTIF(I7:Q7,"Y")+COUNTIF(I7:Q7,"N/A")=9,"P","R")))</f>
        <v>D</v>
      </c>
      <c r="I7" s="17" t="s">
        <v>33</v>
      </c>
      <c r="J7" s="17" t="s">
        <v>33</v>
      </c>
      <c r="K7" s="17" t="s">
        <v>33</v>
      </c>
      <c r="L7" s="17" t="s">
        <v>33</v>
      </c>
      <c r="M7" s="17" t="s">
        <v>33</v>
      </c>
      <c r="N7" s="17" t="s">
        <v>33</v>
      </c>
      <c r="O7" s="17" t="s">
        <v>33</v>
      </c>
      <c r="P7" s="17" t="s">
        <v>33</v>
      </c>
      <c r="Q7" s="17" t="s">
        <v>34</v>
      </c>
      <c r="R7" s="17" t="s">
        <v>33</v>
      </c>
      <c r="S7" s="17" t="s">
        <v>33</v>
      </c>
      <c r="T7" s="17" t="s">
        <v>33</v>
      </c>
      <c r="U7" s="17" t="s">
        <v>34</v>
      </c>
      <c r="V7" s="17" t="s">
        <v>33</v>
      </c>
      <c r="W7" s="17" t="s">
        <v>33</v>
      </c>
      <c r="X7" s="17" t="s">
        <v>34</v>
      </c>
      <c r="Y7" s="3"/>
    </row>
    <row r="8" customFormat="false" ht="13.8" hidden="false" customHeight="false" outlineLevel="0" collapsed="false">
      <c r="A8" s="12" t="s">
        <v>30</v>
      </c>
      <c r="B8" s="13" t="s">
        <v>36</v>
      </c>
      <c r="C8" s="14" t="s">
        <v>37</v>
      </c>
      <c r="D8" s="15" t="str">
        <f aca="false">IFERROR(VLOOKUP(C8,LookUp!$B$4:$E$21,2,0),"")</f>
        <v>Information System</v>
      </c>
      <c r="E8" s="16" t="n">
        <f aca="false">IFERROR(VLOOKUP(C8,LookUp!$B$4:$E$21,3,0),"")</f>
        <v>3</v>
      </c>
      <c r="F8" s="16" t="n">
        <f aca="false">IFERROR(VLOOKUP(C8,LookUp!$B$4:$E$21,4,0),"")</f>
        <v>10</v>
      </c>
      <c r="G8" s="16" t="n">
        <f aca="false">IFERROR(F8*VLOOKUP(H8,LookUp!$I$3:$J$8,2,0),0)</f>
        <v>90</v>
      </c>
      <c r="H8" s="16" t="str">
        <f aca="false">IF(AND(COUNTIF(I8:Q8,"Y")+COUNTIF(I8:Q8,"N/A")=9, COUNTIF(R8:U8,"Y")+COUNTIF(R8:U8,"N/A")=4,COUNTIF(V8:X8,"Y")+COUNTIF(V8:X8,"N/A")=3),"D",IF(AND(COUNTIF(I8:Q8,"Y")+COUNTIF(I8:Q8,"N/A")=9,COUNTIF(R8:U8,"Y")+COUNTIF(R8:U8,"N/A")=4),"M",IF(COUNTIF(I8:Q8,"Y")+COUNTIF(I8:Q8,"N/A")=9,"P","R")))</f>
        <v>D</v>
      </c>
      <c r="I8" s="17" t="s">
        <v>33</v>
      </c>
      <c r="J8" s="17" t="s">
        <v>33</v>
      </c>
      <c r="K8" s="17" t="s">
        <v>33</v>
      </c>
      <c r="L8" s="17" t="s">
        <v>33</v>
      </c>
      <c r="M8" s="17" t="s">
        <v>33</v>
      </c>
      <c r="N8" s="17" t="s">
        <v>33</v>
      </c>
      <c r="O8" s="17" t="s">
        <v>33</v>
      </c>
      <c r="P8" s="17" t="s">
        <v>34</v>
      </c>
      <c r="Q8" s="17" t="s">
        <v>34</v>
      </c>
      <c r="R8" s="17" t="s">
        <v>33</v>
      </c>
      <c r="S8" s="17" t="s">
        <v>33</v>
      </c>
      <c r="T8" s="17" t="s">
        <v>33</v>
      </c>
      <c r="U8" s="17" t="s">
        <v>34</v>
      </c>
      <c r="V8" s="17" t="s">
        <v>33</v>
      </c>
      <c r="W8" s="17" t="s">
        <v>33</v>
      </c>
      <c r="X8" s="17" t="s">
        <v>34</v>
      </c>
      <c r="Y8" s="3"/>
    </row>
    <row r="9" customFormat="false" ht="13.8" hidden="false" customHeight="false" outlineLevel="0" collapsed="false">
      <c r="A9" s="12" t="s">
        <v>30</v>
      </c>
      <c r="B9" s="13" t="s">
        <v>31</v>
      </c>
      <c r="C9" s="14" t="s">
        <v>38</v>
      </c>
      <c r="D9" s="15" t="str">
        <f aca="false">IFERROR(VLOOKUP(C9,LookUp!$B$4:$E$21,2,0),"")</f>
        <v>Managing Network</v>
      </c>
      <c r="E9" s="16" t="n">
        <f aca="false">IFERROR(VLOOKUP(C9,LookUp!$B$4:$E$21,3,0),"")</f>
        <v>3</v>
      </c>
      <c r="F9" s="16" t="n">
        <f aca="false">IFERROR(VLOOKUP(C9,LookUp!$B$4:$E$21,4,0),"")</f>
        <v>10</v>
      </c>
      <c r="G9" s="16" t="n">
        <f aca="false">IFERROR(F9*VLOOKUP(H9,LookUp!$I$3:$J$8,2,0),0)</f>
        <v>90</v>
      </c>
      <c r="H9" s="16" t="str">
        <f aca="false">IF(AND(COUNTIF(I9:Q9,"Y")+COUNTIF(I9:Q9,"N/A")=9, COUNTIF(R9:U9,"Y")+COUNTIF(R9:U9,"N/A")=4,COUNTIF(V9:X9,"Y")+COUNTIF(V9:X9,"N/A")=3),"D",IF(AND(COUNTIF(I9:Q9,"Y")+COUNTIF(I9:Q9,"N/A")=9,COUNTIF(R9:U9,"Y")+COUNTIF(R9:U9,"N/A")=4),"M",IF(COUNTIF(I9:Q9,"Y")+COUNTIF(I9:Q9,"N/A")=9,"P","R")))</f>
        <v>D</v>
      </c>
      <c r="I9" s="17" t="s">
        <v>33</v>
      </c>
      <c r="J9" s="17" t="s">
        <v>33</v>
      </c>
      <c r="K9" s="17" t="s">
        <v>33</v>
      </c>
      <c r="L9" s="17" t="s">
        <v>33</v>
      </c>
      <c r="M9" s="17" t="s">
        <v>33</v>
      </c>
      <c r="N9" s="17" t="s">
        <v>33</v>
      </c>
      <c r="O9" s="17" t="s">
        <v>34</v>
      </c>
      <c r="P9" s="17" t="s">
        <v>34</v>
      </c>
      <c r="Q9" s="17" t="s">
        <v>34</v>
      </c>
      <c r="R9" s="17" t="s">
        <v>33</v>
      </c>
      <c r="S9" s="17" t="s">
        <v>33</v>
      </c>
      <c r="T9" s="17" t="s">
        <v>33</v>
      </c>
      <c r="U9" s="17" t="s">
        <v>34</v>
      </c>
      <c r="V9" s="17" t="s">
        <v>33</v>
      </c>
      <c r="W9" s="17" t="s">
        <v>33</v>
      </c>
      <c r="X9" s="17" t="s">
        <v>34</v>
      </c>
      <c r="Y9" s="3"/>
    </row>
    <row r="10" customFormat="false" ht="13.8" hidden="false" customHeight="false" outlineLevel="0" collapsed="false">
      <c r="A10" s="12"/>
      <c r="B10" s="13" t="s">
        <v>36</v>
      </c>
      <c r="C10" s="14" t="s">
        <v>39</v>
      </c>
      <c r="D10" s="15" t="str">
        <f aca="false">IFERROR(VLOOKUP(C10,LookUp!$B$4:$E$21,2,0),"")</f>
        <v>Software Dev</v>
      </c>
      <c r="E10" s="14" t="n">
        <f aca="false">IFERROR(VLOOKUP(C10,LookUp!$B$4:$E$21,3,0),"")</f>
        <v>3</v>
      </c>
      <c r="F10" s="14" t="n">
        <f aca="false">IFERROR(VLOOKUP(C10,LookUp!$B$4:$E$21,4,0),"")</f>
        <v>10</v>
      </c>
      <c r="G10" s="14" t="n">
        <f aca="false">IFERROR(F10*VLOOKUP(H10,LookUp!$I$3:$J$8,2,0),0)</f>
        <v>90</v>
      </c>
      <c r="H10" s="16" t="str">
        <f aca="false">IF(AND(COUNTIF(I10:Q10,"Y")+COUNTIF(I10:Q10,"N/A")=9, COUNTIF(R10:U10,"Y")+COUNTIF(R10:U10,"N/A")=4,COUNTIF(V10:X10,"Y")+COUNTIF(V10:X10,"N/A")=3),"D",IF(AND(COUNTIF(I10:Q10,"Y")+COUNTIF(I10:Q10,"N/A")=9,COUNTIF(R10:U10,"Y")+COUNTIF(R10:U10,"N/A")=4),"M",IF(COUNTIF(I10:Q10,"Y")+COUNTIF(I10:Q10,"N/A")=9,"P","R")))</f>
        <v>D</v>
      </c>
      <c r="I10" s="17" t="s">
        <v>33</v>
      </c>
      <c r="J10" s="17" t="s">
        <v>33</v>
      </c>
      <c r="K10" s="17" t="s">
        <v>33</v>
      </c>
      <c r="L10" s="17" t="s">
        <v>33</v>
      </c>
      <c r="M10" s="17" t="s">
        <v>33</v>
      </c>
      <c r="N10" s="17" t="s">
        <v>33</v>
      </c>
      <c r="O10" s="17" t="s">
        <v>34</v>
      </c>
      <c r="P10" s="17" t="s">
        <v>34</v>
      </c>
      <c r="Q10" s="17" t="s">
        <v>34</v>
      </c>
      <c r="R10" s="17" t="s">
        <v>33</v>
      </c>
      <c r="S10" s="17" t="s">
        <v>33</v>
      </c>
      <c r="T10" s="17" t="s">
        <v>34</v>
      </c>
      <c r="U10" s="17" t="s">
        <v>34</v>
      </c>
      <c r="V10" s="17" t="s">
        <v>33</v>
      </c>
      <c r="W10" s="17" t="s">
        <v>33</v>
      </c>
      <c r="X10" s="17" t="s">
        <v>34</v>
      </c>
      <c r="Y10" s="3"/>
    </row>
    <row r="11" customFormat="false" ht="13.8" hidden="false" customHeight="false" outlineLevel="0" collapsed="false">
      <c r="A11" s="12"/>
      <c r="B11" s="13" t="s">
        <v>31</v>
      </c>
      <c r="C11" s="14" t="s">
        <v>40</v>
      </c>
      <c r="D11" s="15" t="str">
        <f aca="false">IFERROR(VLOOKUP(C11,LookUp!$B$4:$E$21,2,0),"")</f>
        <v>E-Commerce</v>
      </c>
      <c r="E11" s="14" t="n">
        <f aca="false">IFERROR(VLOOKUP(C11,LookUp!$B$4:$E$21,3,0),"")</f>
        <v>3</v>
      </c>
      <c r="F11" s="14" t="n">
        <f aca="false">IFERROR(VLOOKUP(C11,LookUp!$B$4:$E$21,4,0),"")</f>
        <v>10</v>
      </c>
      <c r="G11" s="14" t="n">
        <f aca="false">IFERROR(F11*VLOOKUP(H11,LookUp!$I$3:$J$8,2,0),0)</f>
        <v>90</v>
      </c>
      <c r="H11" s="16" t="str">
        <f aca="false">IF(AND(COUNTIF(I11:Q11,"Y")+COUNTIF(I11:Q11,"N/A")=9, COUNTIF(R11:U11,"Y")+COUNTIF(R11:U11,"N/A")=4,COUNTIF(V11:X11,"Y")+COUNTIF(V11:X11,"N/A")=3),"D",IF(AND(COUNTIF(I11:Q11,"Y")+COUNTIF(I11:Q11,"N/A")=9,COUNTIF(R11:U11,"Y")+COUNTIF(R11:U11,"N/A")=4),"M",IF(COUNTIF(I11:Q11,"Y")+COUNTIF(I11:Q11,"N/A")=9,"P","R")))</f>
        <v>D</v>
      </c>
      <c r="I11" s="17" t="s">
        <v>33</v>
      </c>
      <c r="J11" s="17" t="s">
        <v>33</v>
      </c>
      <c r="K11" s="17" t="s">
        <v>33</v>
      </c>
      <c r="L11" s="17" t="s">
        <v>33</v>
      </c>
      <c r="M11" s="17" t="s">
        <v>33</v>
      </c>
      <c r="N11" s="17" t="s">
        <v>33</v>
      </c>
      <c r="O11" s="17" t="s">
        <v>34</v>
      </c>
      <c r="P11" s="17" t="s">
        <v>34</v>
      </c>
      <c r="Q11" s="17" t="s">
        <v>34</v>
      </c>
      <c r="R11" s="17" t="s">
        <v>33</v>
      </c>
      <c r="S11" s="17" t="s">
        <v>33</v>
      </c>
      <c r="T11" s="17" t="s">
        <v>33</v>
      </c>
      <c r="U11" s="17" t="s">
        <v>34</v>
      </c>
      <c r="V11" s="17" t="s">
        <v>33</v>
      </c>
      <c r="W11" s="17" t="s">
        <v>33</v>
      </c>
      <c r="X11" s="17" t="s">
        <v>34</v>
      </c>
      <c r="Y11" s="3"/>
    </row>
    <row r="12" customFormat="false" ht="13.8" hidden="false" customHeight="false" outlineLevel="0" collapsed="false">
      <c r="A12" s="12"/>
      <c r="B12" s="13" t="s">
        <v>36</v>
      </c>
      <c r="C12" s="14" t="s">
        <v>41</v>
      </c>
      <c r="D12" s="15" t="str">
        <f aca="false">IFERROR(VLOOKUP(C12,LookUp!$B$4:$E$21,2,0),"")</f>
        <v>SAD</v>
      </c>
      <c r="E12" s="14" t="n">
        <f aca="false">IFERROR(VLOOKUP(C12,LookUp!$B$4:$E$21,3,0),"")</f>
        <v>3</v>
      </c>
      <c r="F12" s="14" t="n">
        <f aca="false">IFERROR(VLOOKUP(C12,LookUp!$B$4:$E$21,4,0),"")</f>
        <v>10</v>
      </c>
      <c r="G12" s="14" t="n">
        <f aca="false">IFERROR(F12*VLOOKUP(H12,LookUp!$I$3:$J$8,2,0),0)</f>
        <v>90</v>
      </c>
      <c r="H12" s="16" t="str">
        <f aca="false">IF(AND(COUNTIF(I12:Q12,"Y")+COUNTIF(I12:Q12,"N/A")=9, COUNTIF(R12:U12,"Y")+COUNTIF(R12:U12,"N/A")=4,COUNTIF(V12:X12,"Y")+COUNTIF(V12:X12,"N/A")=3),"D",IF(AND(COUNTIF(I12:Q12,"Y")+COUNTIF(I12:Q12,"N/A")=9,COUNTIF(R12:U12,"Y")+COUNTIF(R12:U12,"N/A")=4),"M",IF(COUNTIF(I12:Q12,"Y")+COUNTIF(I12:Q12,"N/A")=9,"P","R")))</f>
        <v>D</v>
      </c>
      <c r="I12" s="17" t="s">
        <v>33</v>
      </c>
      <c r="J12" s="17" t="s">
        <v>33</v>
      </c>
      <c r="K12" s="17" t="s">
        <v>33</v>
      </c>
      <c r="L12" s="17" t="s">
        <v>33</v>
      </c>
      <c r="M12" s="17" t="s">
        <v>33</v>
      </c>
      <c r="N12" s="17" t="s">
        <v>33</v>
      </c>
      <c r="O12" s="17" t="s">
        <v>34</v>
      </c>
      <c r="P12" s="17" t="s">
        <v>34</v>
      </c>
      <c r="Q12" s="17" t="s">
        <v>34</v>
      </c>
      <c r="R12" s="17" t="s">
        <v>33</v>
      </c>
      <c r="S12" s="17" t="s">
        <v>33</v>
      </c>
      <c r="T12" s="17" t="s">
        <v>33</v>
      </c>
      <c r="U12" s="17" t="s">
        <v>34</v>
      </c>
      <c r="V12" s="17" t="s">
        <v>33</v>
      </c>
      <c r="W12" s="17" t="s">
        <v>33</v>
      </c>
      <c r="X12" s="17" t="s">
        <v>34</v>
      </c>
      <c r="Y12" s="3"/>
    </row>
    <row r="13" customFormat="false" ht="13.8" hidden="false" customHeight="false" outlineLevel="0" collapsed="false">
      <c r="A13" s="12"/>
      <c r="B13" s="13" t="s">
        <v>36</v>
      </c>
      <c r="C13" s="14" t="s">
        <v>42</v>
      </c>
      <c r="D13" s="15" t="s">
        <v>43</v>
      </c>
      <c r="E13" s="14" t="n">
        <f aca="false">IFERROR(VLOOKUP(C13,LookUp!$B$4:$E$21,3,0),"")</f>
        <v>3</v>
      </c>
      <c r="F13" s="14" t="n">
        <v>10</v>
      </c>
      <c r="G13" s="14" t="n">
        <f aca="false">IFERROR(F13*VLOOKUP(H13,LookUp!$I$3:$J$8,2,0),0)</f>
        <v>90</v>
      </c>
      <c r="H13" s="16" t="str">
        <f aca="false">IF(AND(COUNTIF(I13:Q13,"Y")+COUNTIF(I13:Q13,"N/A")=9, COUNTIF(R13:U13,"Y")+COUNTIF(R13:U13,"N/A")=4,COUNTIF(V13:X13,"Y")+COUNTIF(V13:X13,"N/A")=3),"D",IF(AND(COUNTIF(I13:Q13,"Y")+COUNTIF(I13:Q13,"N/A")=9,COUNTIF(R13:U13,"Y")+COUNTIF(R13:U13,"N/A")=4),"M",IF(COUNTIF(I13:Q13,"Y")+COUNTIF(I13:Q13,"N/A")=9,"P","R")))</f>
        <v>D</v>
      </c>
      <c r="I13" s="17" t="s">
        <v>33</v>
      </c>
      <c r="J13" s="17" t="s">
        <v>33</v>
      </c>
      <c r="K13" s="17" t="s">
        <v>33</v>
      </c>
      <c r="L13" s="17" t="s">
        <v>33</v>
      </c>
      <c r="M13" s="17" t="s">
        <v>33</v>
      </c>
      <c r="N13" s="17" t="s">
        <v>33</v>
      </c>
      <c r="O13" s="17" t="s">
        <v>33</v>
      </c>
      <c r="P13" s="17" t="s">
        <v>33</v>
      </c>
      <c r="Q13" s="17" t="s">
        <v>33</v>
      </c>
      <c r="R13" s="17" t="s">
        <v>33</v>
      </c>
      <c r="S13" s="17" t="s">
        <v>33</v>
      </c>
      <c r="T13" s="17" t="s">
        <v>33</v>
      </c>
      <c r="U13" s="17" t="s">
        <v>33</v>
      </c>
      <c r="V13" s="17" t="s">
        <v>33</v>
      </c>
      <c r="W13" s="17" t="s">
        <v>33</v>
      </c>
      <c r="X13" s="17" t="s">
        <v>34</v>
      </c>
      <c r="Y13" s="3"/>
    </row>
    <row r="14" customFormat="false" ht="13.8" hidden="false" customHeight="false" outlineLevel="0" collapsed="false">
      <c r="A14" s="12"/>
      <c r="B14" s="13" t="s">
        <v>36</v>
      </c>
      <c r="C14" s="14" t="s">
        <v>44</v>
      </c>
      <c r="D14" s="15" t="str">
        <f aca="false">IFERROR(VLOOKUP(C14,LookUp!$B$4:$E$21,2,0),"")</f>
        <v>Project Planning</v>
      </c>
      <c r="E14" s="14" t="n">
        <f aca="false">IFERROR(VLOOKUP(C14,LookUp!$B$4:$E$21,3,0),"")</f>
        <v>3</v>
      </c>
      <c r="F14" s="14" t="n">
        <f aca="false">IFERROR(VLOOKUP(C14,LookUp!$B$4:$E$21,4,0),"")</f>
        <v>10</v>
      </c>
      <c r="G14" s="14" t="n">
        <f aca="false">IFERROR(F14*VLOOKUP(H14,LookUp!$I$3:$J$8,2,0),0)</f>
        <v>90</v>
      </c>
      <c r="H14" s="16" t="str">
        <f aca="false">IF(AND(COUNTIF(I14:Q14,"Y")+COUNTIF(I14:Q14,"N/A")=9, COUNTIF(R14:U14,"Y")+COUNTIF(R14:U14,"N/A")=4,COUNTIF(V14:X14,"Y")+COUNTIF(V14:X14,"N/A")=3),"D",IF(AND(COUNTIF(I14:Q14,"Y")+COUNTIF(I14:Q14,"N/A")=9,COUNTIF(R14:U14,"Y")+COUNTIF(R14:U14,"N/A")=4),"M",IF(COUNTIF(I14:Q14,"Y")+COUNTIF(I14:Q14,"N/A")=9,"P","R")))</f>
        <v>D</v>
      </c>
      <c r="I14" s="17" t="s">
        <v>33</v>
      </c>
      <c r="J14" s="17" t="s">
        <v>33</v>
      </c>
      <c r="K14" s="17" t="s">
        <v>33</v>
      </c>
      <c r="L14" s="17" t="s">
        <v>33</v>
      </c>
      <c r="M14" s="17" t="s">
        <v>33</v>
      </c>
      <c r="N14" s="17" t="s">
        <v>33</v>
      </c>
      <c r="O14" s="17" t="s">
        <v>33</v>
      </c>
      <c r="P14" s="17" t="s">
        <v>34</v>
      </c>
      <c r="Q14" s="17" t="s">
        <v>34</v>
      </c>
      <c r="R14" s="17" t="s">
        <v>33</v>
      </c>
      <c r="S14" s="17" t="s">
        <v>33</v>
      </c>
      <c r="T14" s="17" t="s">
        <v>33</v>
      </c>
      <c r="U14" s="17" t="s">
        <v>34</v>
      </c>
      <c r="V14" s="17" t="s">
        <v>33</v>
      </c>
      <c r="W14" s="17" t="s">
        <v>33</v>
      </c>
      <c r="X14" s="17" t="s">
        <v>34</v>
      </c>
      <c r="Y14" s="3"/>
    </row>
    <row r="15" customFormat="false" ht="15" hidden="false" customHeight="false" outlineLevel="0" collapsed="false">
      <c r="A15" s="12"/>
      <c r="B15" s="18" t="s">
        <v>45</v>
      </c>
      <c r="C15" s="19"/>
      <c r="D15" s="20" t="str">
        <f aca="false">IFERROR(VLOOKUP(C15,LookUp!$B$4:$E$21,2,0),"")</f>
        <v/>
      </c>
      <c r="E15" s="19" t="str">
        <f aca="false">IFERROR(VLOOKUP(C15,LookUp!$B$4:$E$21,3,0),"")</f>
        <v/>
      </c>
      <c r="F15" s="19" t="str">
        <f aca="false">IFERROR(VLOOKUP(C15,LookUp!$B$4:$E$21,4,0),"")</f>
        <v/>
      </c>
      <c r="G15" s="19" t="n">
        <f aca="false">IFERROR(F15*VLOOKUP(H15,LookUp!$I$3:$J$8,2,0),0)</f>
        <v>0</v>
      </c>
      <c r="H15" s="21" t="str">
        <f aca="false">IF(AND(COUNTIF(I15:Q15,"Y")+COUNTIF(I15:Q15,"N/A")=9, COUNTIF(R15:U15,"Y")+COUNTIF(R15:U15,"N/A")=4,COUNTIF(V15:X15,"Y")+COUNTIF(V15:X15,"N/A")=3),"D",IF(AND(COUNTIF(I15:Q15,"Y")+COUNTIF(I15:Q15,"N/A")=9,COUNTIF(R15:U15,"Y")+COUNTIF(R15:U15,"N/A")=4),"M",IF(COUNTIF(I15:Q15,"Y")+COUNTIF(I15:Q15,"N/A")=9,"P","R")))</f>
        <v>R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3"/>
    </row>
    <row r="16" customFormat="false" ht="15" hidden="false" customHeight="false" outlineLevel="0" collapsed="false">
      <c r="A16" s="12"/>
      <c r="B16" s="18" t="s">
        <v>45</v>
      </c>
      <c r="C16" s="19"/>
      <c r="D16" s="20" t="str">
        <f aca="false">IFERROR(VLOOKUP(C16,LookUp!$B$4:$E$21,2,0),"")</f>
        <v/>
      </c>
      <c r="E16" s="19" t="str">
        <f aca="false">IFERROR(VLOOKUP(C16,LookUp!$B$4:$E$21,3,0),"")</f>
        <v/>
      </c>
      <c r="F16" s="19" t="str">
        <f aca="false">IFERROR(VLOOKUP(C16,LookUp!$B$4:$E$21,4,0),"")</f>
        <v/>
      </c>
      <c r="G16" s="19" t="n">
        <f aca="false">IFERROR(F16*VLOOKUP(H16,LookUp!$I$3:$J$8,2,0),0)</f>
        <v>0</v>
      </c>
      <c r="H16" s="21" t="str">
        <f aca="false">IF(AND(COUNTIF(I16:Q16,"Y")+COUNTIF(I16:Q16,"N/A")=9, COUNTIF(R16:U16,"Y")+COUNTIF(R16:U16,"N/A")=4,COUNTIF(V16:X16,"Y")+COUNTIF(V16:X16,"N/A")=3),"D",IF(AND(COUNTIF(I16:Q16,"Y")+COUNTIF(I16:Q16,"N/A")=9,COUNTIF(R16:U16,"Y")+COUNTIF(R16:U16,"N/A")=4),"M",IF(COUNTIF(I16:Q16,"Y")+COUNTIF(I16:Q16,"N/A")=9,"P","R")))</f>
        <v>R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3"/>
    </row>
    <row r="17" customFormat="false" ht="15" hidden="false" customHeight="false" outlineLevel="0" collapsed="false">
      <c r="A17" s="12"/>
      <c r="B17" s="18" t="s">
        <v>45</v>
      </c>
      <c r="C17" s="19"/>
      <c r="D17" s="20" t="str">
        <f aca="false">IFERROR(VLOOKUP(C17,LookUp!$B$4:$E$21,2,0),"")</f>
        <v/>
      </c>
      <c r="E17" s="19" t="str">
        <f aca="false">IFERROR(VLOOKUP(C17,LookUp!$B$4:$E$21,3,0),"")</f>
        <v/>
      </c>
      <c r="F17" s="19" t="str">
        <f aca="false">IFERROR(VLOOKUP(C17,LookUp!$B$4:$E$21,4,0),"")</f>
        <v/>
      </c>
      <c r="G17" s="19" t="n">
        <f aca="false">IFERROR(F17*VLOOKUP(H17,LookUp!$I$3:$J$8,2,0),0)</f>
        <v>0</v>
      </c>
      <c r="H17" s="21" t="str">
        <f aca="false">IF(AND(COUNTIF(I17:Q17,"Y")+COUNTIF(I17:Q17,"N/A")=9, COUNTIF(R17:U17,"Y")+COUNTIF(R17:U17,"N/A")=4,COUNTIF(V17:X17,"Y")+COUNTIF(V17:X17,"N/A")=3),"D",IF(AND(COUNTIF(I17:Q17,"Y")+COUNTIF(I17:Q17,"N/A")=9,COUNTIF(R17:U17,"Y")+COUNTIF(R17:U17,"N/A")=4),"M",IF(COUNTIF(I17:Q17,"Y")+COUNTIF(I17:Q17,"N/A")=9,"P","R")))</f>
        <v>R</v>
      </c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3"/>
    </row>
    <row r="18" customFormat="false" ht="15" hidden="false" customHeight="false" outlineLevel="0" collapsed="false">
      <c r="A18" s="12"/>
      <c r="B18" s="18" t="s">
        <v>45</v>
      </c>
      <c r="C18" s="19"/>
      <c r="D18" s="20" t="str">
        <f aca="false">IFERROR(VLOOKUP(C18,LookUp!$B$4:$E$21,2,0),"")</f>
        <v/>
      </c>
      <c r="E18" s="19" t="str">
        <f aca="false">IFERROR(VLOOKUP(C18,LookUp!$B$4:$E$21,3,0),"")</f>
        <v/>
      </c>
      <c r="F18" s="19" t="str">
        <f aca="false">IFERROR(VLOOKUP(C18,LookUp!$B$4:$E$21,4,0),"")</f>
        <v/>
      </c>
      <c r="G18" s="19" t="n">
        <f aca="false">IFERROR(F18*VLOOKUP(H18,LookUp!$I$3:$J$8,2,0),0)</f>
        <v>0</v>
      </c>
      <c r="H18" s="21" t="str">
        <f aca="false">IF(AND(COUNTIF(I18:Q18,"Y")+COUNTIF(I18:Q18,"N/A")=9, COUNTIF(R18:U18,"Y")+COUNTIF(R18:U18,"N/A")=4,COUNTIF(V18:X18,"Y")+COUNTIF(V18:X18,"N/A")=3),"D",IF(AND(COUNTIF(I18:Q18,"Y")+COUNTIF(I18:Q18,"N/A")=9,COUNTIF(R18:U18,"Y")+COUNTIF(R18:U18,"N/A")=4),"M",IF(COUNTIF(I18:Q18,"Y")+COUNTIF(I18:Q18,"N/A")=9,"P","R")))</f>
        <v>R</v>
      </c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3"/>
    </row>
    <row r="19" customFormat="false" ht="13.8" hidden="false" customHeight="false" outlineLevel="0" collapsed="false">
      <c r="A19" s="12"/>
      <c r="B19" s="18" t="s">
        <v>46</v>
      </c>
      <c r="C19" s="19"/>
      <c r="D19" s="20" t="str">
        <f aca="false">IFERROR(VLOOKUP(C19,LookUp!$B$4:$E$21,2,0),"")</f>
        <v/>
      </c>
      <c r="E19" s="19" t="str">
        <f aca="false">IFERROR(VLOOKUP(C19,LookUp!$B$4:$E$21,3,0),"")</f>
        <v/>
      </c>
      <c r="F19" s="19" t="str">
        <f aca="false">IFERROR(VLOOKUP(C19,LookUp!$B$4:$E$21,4,0),"")</f>
        <v/>
      </c>
      <c r="G19" s="19" t="n">
        <f aca="false">IFERROR(F19*VLOOKUP(H19,LookUp!$I$3:$J$8,2,0),0)</f>
        <v>0</v>
      </c>
      <c r="H19" s="21" t="str">
        <f aca="false">IF(AND(COUNTIF(I19:Q19,"Y")+COUNTIF(I19:Q19,"N/A")=9, COUNTIF(R19:U19,"Y")+COUNTIF(R19:U19,"N/A")=4,COUNTIF(V19:X19,"Y")+COUNTIF(V19:X19,"N/A")=3),"D",IF(AND(COUNTIF(I19:Q19,"Y")+COUNTIF(I19:Q19,"N/A")=9,COUNTIF(R19:U19,"Y")+COUNTIF(R19:U19,"N/A")=4),"M",IF(COUNTIF(I19:Q19,"Y")+COUNTIF(I19:Q19,"N/A")=9,"P","R")))</f>
        <v>R</v>
      </c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3"/>
    </row>
    <row r="20" customFormat="false" ht="13.8" hidden="false" customHeight="false" outlineLevel="0" collapsed="false">
      <c r="A20" s="12"/>
      <c r="B20" s="18" t="s">
        <v>46</v>
      </c>
      <c r="C20" s="19"/>
      <c r="D20" s="20" t="str">
        <f aca="false">IFERROR(VLOOKUP(C20,LookUp!$B$4:$E$21,2,0),"")</f>
        <v/>
      </c>
      <c r="E20" s="19" t="str">
        <f aca="false">IFERROR(VLOOKUP(C20,LookUp!$B$4:$E$21,3,0),"")</f>
        <v/>
      </c>
      <c r="F20" s="19" t="str">
        <f aca="false">IFERROR(VLOOKUP(C20,LookUp!$B$4:$E$21,4,0),"")</f>
        <v/>
      </c>
      <c r="G20" s="19" t="n">
        <f aca="false">IFERROR(F20*VLOOKUP(H20,LookUp!$I$3:$J$8,2,0),0)</f>
        <v>0</v>
      </c>
      <c r="H20" s="21" t="str">
        <f aca="false">IF(AND(COUNTIF(I20:Q20,"Y")+COUNTIF(I20:Q20,"N/A")=9, COUNTIF(R20:U20,"Y")+COUNTIF(R20:U20,"N/A")=4,COUNTIF(V20:X20,"Y")+COUNTIF(V20:X20,"N/A")=3),"D",IF(AND(COUNTIF(I20:Q20,"Y")+COUNTIF(I20:Q20,"N/A")=9,COUNTIF(R20:U20,"Y")+COUNTIF(R20:U20,"N/A")=4),"M",IF(COUNTIF(I20:Q20,"Y")+COUNTIF(I20:Q20,"N/A")=9,"P","R")))</f>
        <v>R</v>
      </c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3"/>
    </row>
    <row r="21" customFormat="false" ht="13.8" hidden="false" customHeight="false" outlineLevel="0" collapsed="false">
      <c r="A21" s="12"/>
      <c r="B21" s="18" t="s">
        <v>46</v>
      </c>
      <c r="C21" s="19"/>
      <c r="D21" s="20" t="str">
        <f aca="false">IFERROR(VLOOKUP(C21,LookUp!$B$4:$E$21,2,0),"")</f>
        <v/>
      </c>
      <c r="E21" s="19" t="str">
        <f aca="false">IFERROR(VLOOKUP(C21,LookUp!$B$4:$E$21,3,0),"")</f>
        <v/>
      </c>
      <c r="F21" s="19" t="str">
        <f aca="false">IFERROR(VLOOKUP(C21,LookUp!$B$4:$E$21,4,0),"")</f>
        <v/>
      </c>
      <c r="G21" s="19" t="n">
        <f aca="false">IFERROR(F21*VLOOKUP(H21,LookUp!$I$3:$J$8,2,0),0)</f>
        <v>0</v>
      </c>
      <c r="H21" s="21" t="str">
        <f aca="false">IF(AND(COUNTIF(I21:Q21,"Y")+COUNTIF(I21:Q21,"N/A")=9, COUNTIF(R21:U21,"Y")+COUNTIF(R21:U21,"N/A")=4,COUNTIF(V21:X21,"Y")+COUNTIF(V21:X21,"N/A")=3),"D",IF(AND(COUNTIF(I21:Q21,"Y")+COUNTIF(I21:Q21,"N/A")=9,COUNTIF(R21:U21,"Y")+COUNTIF(R21:U21,"N/A")=4),"M",IF(COUNTIF(I21:Q21,"Y")+COUNTIF(I21:Q21,"N/A")=9,"P","R")))</f>
        <v>R</v>
      </c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3"/>
    </row>
    <row r="22" customFormat="false" ht="13.8" hidden="false" customHeight="false" outlineLevel="0" collapsed="false">
      <c r="A22" s="12"/>
      <c r="B22" s="18" t="s">
        <v>46</v>
      </c>
      <c r="C22" s="19"/>
      <c r="D22" s="20" t="str">
        <f aca="false">IFERROR(VLOOKUP(C22,LookUp!$B$4:$E$21,2,0),"")</f>
        <v/>
      </c>
      <c r="E22" s="19" t="str">
        <f aca="false">IFERROR(VLOOKUP(C22,LookUp!$B$4:$E$21,3,0),"")</f>
        <v/>
      </c>
      <c r="F22" s="19" t="str">
        <f aca="false">IFERROR(VLOOKUP(C22,LookUp!$B$4:$E$21,4,0),"")</f>
        <v/>
      </c>
      <c r="G22" s="19" t="n">
        <f aca="false">IFERROR(F22*VLOOKUP(H22,LookUp!$I$3:$J$8,2,0),0)</f>
        <v>0</v>
      </c>
      <c r="H22" s="21" t="str">
        <f aca="false">IF(AND(COUNTIF(I22:Q22,"Y")+COUNTIF(I22:Q22,"N/A")=9, COUNTIF(R22:U22,"Y")+COUNTIF(R22:U22,"N/A")=4,COUNTIF(V22:X22,"Y")+COUNTIF(V22:X22,"N/A")=3),"D",IF(AND(COUNTIF(I22:Q22,"Y")+COUNTIF(I22:Q22,"N/A")=9,COUNTIF(R22:U22,"Y")+COUNTIF(R22:U22,"N/A")=4),"M",IF(COUNTIF(I22:Q22,"Y")+COUNTIF(I22:Q22,"N/A")=9,"P","R")))</f>
        <v>R</v>
      </c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3"/>
    </row>
    <row r="23" customFormat="false" ht="15" hidden="false" customHeight="false" outlineLevel="0" collapsed="false">
      <c r="A23" s="12"/>
      <c r="B23" s="18" t="s">
        <v>46</v>
      </c>
      <c r="C23" s="19"/>
      <c r="D23" s="20" t="str">
        <f aca="false">IFERROR(VLOOKUP(C23,LookUp!$B$4:$E$21,2,0),"")</f>
        <v/>
      </c>
      <c r="E23" s="19" t="str">
        <f aca="false">IFERROR(VLOOKUP(C23,LookUp!$B$4:$E$21,3,0),"")</f>
        <v/>
      </c>
      <c r="F23" s="19" t="str">
        <f aca="false">IFERROR(VLOOKUP(C23,LookUp!$B$4:$E$21,4,0),"")</f>
        <v/>
      </c>
      <c r="G23" s="19" t="n">
        <f aca="false">IFERROR(F23*VLOOKUP(H23,LookUp!$I$3:$J$8,2,0),0)</f>
        <v>0</v>
      </c>
      <c r="H23" s="21" t="str">
        <f aca="false">IF(AND(COUNTIF(I23:Q23,"Y")+COUNTIF(I23:Q23,"N/A")=9, COUNTIF(R23:U23,"Y")+COUNTIF(R23:U23,"N/A")=4,COUNTIF(V23:X23,"Y")+COUNTIF(V23:X23,"N/A")=3),"D",IF(AND(COUNTIF(I23:Q23,"Y")+COUNTIF(I23:Q23,"N/A")=9,COUNTIF(R23:U23,"Y")+COUNTIF(R23:U23,"N/A")=4),"M",IF(COUNTIF(I23:Q23,"Y")+COUNTIF(I23:Q23,"N/A")=9,"P","R")))</f>
        <v>R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3"/>
    </row>
    <row r="24" customFormat="false" ht="15" hidden="false" customHeight="false" outlineLevel="0" collapsed="false">
      <c r="A24" s="12"/>
      <c r="B24" s="18" t="s">
        <v>46</v>
      </c>
      <c r="C24" s="19"/>
      <c r="D24" s="20" t="str">
        <f aca="false">IFERROR(VLOOKUP(C24,LookUp!$B$4:$E$21,2,0),"")</f>
        <v/>
      </c>
      <c r="E24" s="19" t="str">
        <f aca="false">IFERROR(VLOOKUP(C24,LookUp!$B$4:$E$21,3,0),"")</f>
        <v/>
      </c>
      <c r="F24" s="19" t="str">
        <f aca="false">IFERROR(VLOOKUP(C24,LookUp!$B$4:$E$21,4,0),"")</f>
        <v/>
      </c>
      <c r="G24" s="19" t="n">
        <f aca="false">IFERROR(F24*VLOOKUP(H24,LookUp!$I$3:$J$8,2,0),0)</f>
        <v>0</v>
      </c>
      <c r="H24" s="21" t="str">
        <f aca="false">IF(AND(COUNTIF(I24:Q24,"Y")+COUNTIF(I24:Q24,"N/A")=9, COUNTIF(R24:U24,"Y")+COUNTIF(R24:U24,"N/A")=4,COUNTIF(V24:X24,"Y")+COUNTIF(V24:X24,"N/A")=3),"D",IF(AND(COUNTIF(I24:Q24,"Y")+COUNTIF(I24:Q24,"N/A")=9,COUNTIF(R24:U24,"Y")+COUNTIF(R24:U24,"N/A")=4),"M",IF(COUNTIF(I24:Q24,"Y")+COUNTIF(I24:Q24,"N/A")=9,"P","R")))</f>
        <v>R</v>
      </c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3"/>
    </row>
    <row r="25" customFormat="false" ht="15.75" hidden="false" customHeight="false" outlineLevel="0" collapsed="false">
      <c r="B25" s="22"/>
      <c r="C25" s="23"/>
      <c r="D25" s="23"/>
      <c r="E25" s="24" t="s">
        <v>47</v>
      </c>
      <c r="F25" s="24" t="n">
        <f aca="false">SUM(F6:F24)</f>
        <v>90</v>
      </c>
      <c r="H25" s="22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</row>
    <row r="26" customFormat="false" ht="15.75" hidden="false" customHeight="false" outlineLevel="0" collapsed="false">
      <c r="B26" s="22"/>
      <c r="C26" s="26" t="s">
        <v>48</v>
      </c>
      <c r="D26" s="26"/>
      <c r="E26" s="24" t="s">
        <v>49</v>
      </c>
      <c r="F26" s="27" t="n">
        <f aca="false">SUM(F6:F11)</f>
        <v>60</v>
      </c>
      <c r="G26" s="28" t="n">
        <f aca="false">SUM(LARGE(G6:G24,{1,2,3,4,5,6}))</f>
        <v>90</v>
      </c>
      <c r="H26" s="29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</row>
    <row r="27" customFormat="false" ht="15.75" hidden="false" customHeight="false" outlineLevel="0" collapsed="false">
      <c r="B27" s="22"/>
      <c r="C27" s="30"/>
      <c r="D27" s="30"/>
      <c r="E27" s="24" t="s">
        <v>50</v>
      </c>
      <c r="F27" s="27" t="n">
        <f aca="false">SUM(F6:F18)</f>
        <v>90</v>
      </c>
      <c r="G27" s="28" t="n">
        <f aca="false">SUM(LARGE(G6:G24,{1,2,3,4,5,6,7,8,9,10,11,12}))</f>
        <v>90</v>
      </c>
      <c r="H27" s="29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</row>
    <row r="28" customFormat="false" ht="15.75" hidden="false" customHeight="false" outlineLevel="0" collapsed="false">
      <c r="B28" s="31"/>
      <c r="C28" s="32" t="s">
        <v>48</v>
      </c>
      <c r="D28" s="32"/>
      <c r="E28" s="24" t="s">
        <v>51</v>
      </c>
      <c r="F28" s="27" t="n">
        <f aca="false">SUM(F6:F24)</f>
        <v>90</v>
      </c>
      <c r="G28" s="28" t="n">
        <f aca="false">SUM(G6:G24)</f>
        <v>810</v>
      </c>
      <c r="H28" s="33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</row>
  </sheetData>
  <mergeCells count="7">
    <mergeCell ref="C1:D1"/>
    <mergeCell ref="C2:D2"/>
    <mergeCell ref="C3:D3"/>
    <mergeCell ref="C4:D4"/>
    <mergeCell ref="C25:D25"/>
    <mergeCell ref="C26:D26"/>
    <mergeCell ref="C28:D28"/>
  </mergeCells>
  <conditionalFormatting sqref="H28 Y10 I6:X28">
    <cfRule type="containsText" priority="2" operator="containsText" aboveAverage="0" equalAverage="0" bottom="0" percent="0" rank="0" text="Y" dxfId="0"/>
  </conditionalFormatting>
  <conditionalFormatting sqref="H28 Y10 I6:X28">
    <cfRule type="beginsWith" priority="3" operator="beginsWith" aboveAverage="0" equalAverage="0" bottom="0" percent="0" rank="0" text="N" dxfId="1"/>
  </conditionalFormatting>
  <conditionalFormatting sqref="H28 Y10 I6:X28">
    <cfRule type="containsText" priority="4" operator="containsText" aboveAverage="0" equalAverage="0" bottom="0" percent="0" rank="0" text="/" dxfId="2"/>
  </conditionalFormatting>
  <conditionalFormatting sqref="Y10 I6:X24">
    <cfRule type="beginsWith" priority="5" operator="beginsWith" aboveAverage="0" equalAverage="0" bottom="0" percent="0" rank="0" text="I" dxfId="3"/>
  </conditionalFormatting>
  <conditionalFormatting sqref="A6:A24">
    <cfRule type="beginsWith" priority="6" operator="beginsWith" aboveAverage="0" equalAverage="0" bottom="0" percent="0" rank="0" text="C" dxfId="4"/>
  </conditionalFormatting>
  <conditionalFormatting sqref="1:1048576">
    <cfRule type="cellIs" priority="7" operator="equal" aboveAverage="0" equalAverage="0" bottom="0" percent="0" rank="0" text="" dxfId="5">
      <formula>"R"</formula>
    </cfRule>
  </conditionalFormatting>
  <dataValidations count="3">
    <dataValidation allowBlank="true" operator="between" showDropDown="false" showErrorMessage="true" showInputMessage="true" sqref="E6:E24" type="list">
      <formula1>#ref!</formula1>
      <formula2>0</formula2>
    </dataValidation>
    <dataValidation allowBlank="true" operator="between" showDropDown="false" showErrorMessage="true" showInputMessage="true" sqref="C6:C24" type="list">
      <formula1>LookUp!$B$4:$B$21</formula1>
      <formula2>0</formula2>
    </dataValidation>
    <dataValidation allowBlank="true" operator="between" showDropDown="false" showErrorMessage="true" showInputMessage="true" sqref="I6:X24" type="list">
      <formula1>LookUp!$G$3:$G$7</formula1>
      <formula2>0</formula2>
    </dataValidation>
  </dataValidations>
  <printOptions headings="false" gridLines="false" gridLinesSet="true" horizontalCentered="true" verticalCentered="true"/>
  <pageMargins left="0.236111111111111" right="0.236111111111111" top="0.748611111111111" bottom="0.748611111111111" header="0.315277777777778" footer="0.315277777777778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&amp;LHNC/D in Computing and Systems Development</oddHeader>
    <oddFooter>&amp;CPage &amp;P of 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M50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F3" activeCellId="0" sqref="F3"/>
    </sheetView>
  </sheetViews>
  <sheetFormatPr defaultRowHeight="15" zeroHeight="false" outlineLevelRow="0" outlineLevelCol="0"/>
  <cols>
    <col collapsed="false" customWidth="true" hidden="false" outlineLevel="0" max="2" min="1" style="0" width="4.85"/>
    <col collapsed="false" customWidth="true" hidden="false" outlineLevel="0" max="3" min="3" style="0" width="61"/>
    <col collapsed="false" customWidth="true" hidden="false" outlineLevel="0" max="4" min="4" style="0" width="5.71"/>
    <col collapsed="false" customWidth="true" hidden="false" outlineLevel="0" max="5" min="5" style="0" width="6.43"/>
    <col collapsed="false" customWidth="false" hidden="false" outlineLevel="0" max="6" min="6" style="0" width="11.43"/>
    <col collapsed="false" customWidth="true" hidden="false" outlineLevel="0" max="7" min="7" style="0" width="6.57"/>
    <col collapsed="false" customWidth="true" hidden="false" outlineLevel="0" max="8" min="8" style="0" width="7.85"/>
    <col collapsed="false" customWidth="true" hidden="false" outlineLevel="0" max="10" min="9" style="0" width="7"/>
    <col collapsed="false" customWidth="true" hidden="false" outlineLevel="0" max="11" min="11" style="0" width="7.85"/>
    <col collapsed="false" customWidth="true" hidden="false" outlineLevel="0" max="13" min="12" style="0" width="7"/>
    <col collapsed="false" customWidth="true" hidden="false" outlineLevel="0" max="1025" min="14" style="0" width="8.53"/>
  </cols>
  <sheetData>
    <row r="2" customFormat="false" ht="15" hidden="false" customHeight="false" outlineLevel="0" collapsed="false">
      <c r="B2" s="35" t="s">
        <v>52</v>
      </c>
      <c r="G2" s="36" t="s">
        <v>53</v>
      </c>
      <c r="H2" s="36"/>
      <c r="I2" s="37" t="s">
        <v>11</v>
      </c>
      <c r="J2" s="37"/>
    </row>
    <row r="3" customFormat="false" ht="15" hidden="false" customHeight="false" outlineLevel="0" collapsed="false">
      <c r="A3" s="38"/>
      <c r="B3" s="39" t="s">
        <v>7</v>
      </c>
      <c r="C3" s="8" t="s">
        <v>8</v>
      </c>
      <c r="D3" s="9" t="s">
        <v>9</v>
      </c>
      <c r="E3" s="6" t="s">
        <v>10</v>
      </c>
      <c r="G3" s="40" t="s">
        <v>33</v>
      </c>
      <c r="I3" s="41" t="s">
        <v>54</v>
      </c>
      <c r="J3" s="41" t="n">
        <v>7</v>
      </c>
    </row>
    <row r="4" customFormat="false" ht="15" hidden="false" customHeight="false" outlineLevel="0" collapsed="false">
      <c r="A4" s="12" t="s">
        <v>55</v>
      </c>
      <c r="B4" s="42" t="s">
        <v>32</v>
      </c>
      <c r="C4" s="43" t="s">
        <v>56</v>
      </c>
      <c r="D4" s="44" t="n">
        <v>3</v>
      </c>
      <c r="E4" s="44" t="n">
        <v>10</v>
      </c>
      <c r="G4" s="40" t="s">
        <v>57</v>
      </c>
      <c r="I4" s="41" t="s">
        <v>58</v>
      </c>
      <c r="J4" s="41" t="n">
        <v>8</v>
      </c>
    </row>
    <row r="5" customFormat="false" ht="15" hidden="false" customHeight="false" outlineLevel="0" collapsed="false">
      <c r="A5" s="12" t="s">
        <v>55</v>
      </c>
      <c r="B5" s="42" t="s">
        <v>35</v>
      </c>
      <c r="C5" s="43" t="s">
        <v>59</v>
      </c>
      <c r="D5" s="44" t="n">
        <v>3</v>
      </c>
      <c r="E5" s="44" t="n">
        <v>10</v>
      </c>
      <c r="G5" s="40" t="s">
        <v>60</v>
      </c>
      <c r="I5" s="41" t="s">
        <v>61</v>
      </c>
      <c r="J5" s="41" t="n">
        <v>9</v>
      </c>
    </row>
    <row r="6" customFormat="false" ht="15" hidden="false" customHeight="false" outlineLevel="0" collapsed="false">
      <c r="A6" s="12" t="s">
        <v>55</v>
      </c>
      <c r="B6" s="42" t="s">
        <v>37</v>
      </c>
      <c r="C6" s="43" t="s">
        <v>62</v>
      </c>
      <c r="D6" s="44" t="n">
        <v>3</v>
      </c>
      <c r="E6" s="44" t="n">
        <v>10</v>
      </c>
      <c r="G6" s="40" t="s">
        <v>63</v>
      </c>
      <c r="I6" s="41" t="s">
        <v>63</v>
      </c>
      <c r="J6" s="41" t="n">
        <v>0</v>
      </c>
    </row>
    <row r="7" customFormat="false" ht="15" hidden="false" customHeight="false" outlineLevel="0" collapsed="false">
      <c r="A7" s="12"/>
      <c r="B7" s="42" t="s">
        <v>38</v>
      </c>
      <c r="C7" s="43" t="s">
        <v>64</v>
      </c>
      <c r="D7" s="44" t="n">
        <v>3</v>
      </c>
      <c r="E7" s="44" t="n">
        <v>10</v>
      </c>
      <c r="G7" s="40" t="s">
        <v>34</v>
      </c>
      <c r="I7" s="41" t="s">
        <v>60</v>
      </c>
      <c r="J7" s="41" t="n">
        <v>0</v>
      </c>
    </row>
    <row r="8" customFormat="false" ht="15" hidden="false" customHeight="false" outlineLevel="0" collapsed="false">
      <c r="A8" s="12"/>
      <c r="B8" s="42" t="s">
        <v>39</v>
      </c>
      <c r="C8" s="43" t="s">
        <v>65</v>
      </c>
      <c r="D8" s="44" t="n">
        <v>3</v>
      </c>
      <c r="E8" s="44" t="n">
        <v>10</v>
      </c>
      <c r="G8" s="45" t="s">
        <v>66</v>
      </c>
      <c r="H8" s="45"/>
      <c r="J8" s="46" t="n">
        <v>0</v>
      </c>
    </row>
    <row r="9" customFormat="false" ht="15" hidden="false" customHeight="false" outlineLevel="0" collapsed="false">
      <c r="A9" s="12"/>
      <c r="B9" s="42" t="s">
        <v>40</v>
      </c>
      <c r="C9" s="43" t="s">
        <v>67</v>
      </c>
      <c r="D9" s="44" t="n">
        <v>3</v>
      </c>
      <c r="E9" s="44" t="n">
        <v>10</v>
      </c>
      <c r="G9" s="40" t="s">
        <v>33</v>
      </c>
      <c r="H9" s="38" t="n">
        <v>1</v>
      </c>
      <c r="I9" s="37" t="s">
        <v>11</v>
      </c>
      <c r="J9" s="37"/>
    </row>
    <row r="10" customFormat="false" ht="15" hidden="false" customHeight="false" outlineLevel="0" collapsed="false">
      <c r="A10" s="12"/>
      <c r="B10" s="47" t="s">
        <v>41</v>
      </c>
      <c r="C10" s="48" t="s">
        <v>68</v>
      </c>
      <c r="D10" s="49" t="n">
        <v>3</v>
      </c>
      <c r="E10" s="49" t="n">
        <v>10</v>
      </c>
      <c r="G10" s="40" t="s">
        <v>60</v>
      </c>
      <c r="H10" s="38" t="n">
        <v>0</v>
      </c>
      <c r="I10" s="41" t="s">
        <v>54</v>
      </c>
      <c r="J10" s="41" t="n">
        <v>1</v>
      </c>
    </row>
    <row r="11" customFormat="false" ht="15" hidden="false" customHeight="false" outlineLevel="0" collapsed="false">
      <c r="A11" s="12"/>
      <c r="B11" s="47" t="s">
        <v>44</v>
      </c>
      <c r="C11" s="48" t="s">
        <v>69</v>
      </c>
      <c r="D11" s="49" t="n">
        <v>3</v>
      </c>
      <c r="E11" s="49" t="n">
        <v>10</v>
      </c>
      <c r="G11" s="50"/>
    </row>
    <row r="12" customFormat="false" ht="15.75" hidden="false" customHeight="false" outlineLevel="0" collapsed="false">
      <c r="A12" s="12"/>
      <c r="B12" s="47" t="s">
        <v>42</v>
      </c>
      <c r="C12" s="48" t="s">
        <v>43</v>
      </c>
      <c r="D12" s="49" t="n">
        <v>3</v>
      </c>
      <c r="E12" s="49" t="n">
        <v>10</v>
      </c>
      <c r="F12" s="51" t="n">
        <f aca="false">SUM(E4:E12)</f>
        <v>90</v>
      </c>
      <c r="H12" s="35" t="s">
        <v>70</v>
      </c>
    </row>
    <row r="13" customFormat="false" ht="15" hidden="false" customHeight="false" outlineLevel="0" collapsed="false">
      <c r="A13" s="12"/>
      <c r="B13" s="52"/>
      <c r="C13" s="53"/>
      <c r="D13" s="54" t="n">
        <v>3</v>
      </c>
      <c r="E13" s="54" t="n">
        <v>10</v>
      </c>
      <c r="I13" s="55" t="s">
        <v>71</v>
      </c>
      <c r="J13" s="55"/>
      <c r="L13" s="55" t="s">
        <v>72</v>
      </c>
      <c r="M13" s="55"/>
    </row>
    <row r="14" customFormat="false" ht="15" hidden="false" customHeight="false" outlineLevel="0" collapsed="false">
      <c r="A14" s="12"/>
      <c r="B14" s="52"/>
      <c r="C14" s="53"/>
      <c r="D14" s="54" t="n">
        <v>3</v>
      </c>
      <c r="E14" s="54" t="n">
        <v>10</v>
      </c>
      <c r="I14" s="56" t="s">
        <v>73</v>
      </c>
      <c r="J14" s="56" t="s">
        <v>74</v>
      </c>
      <c r="L14" s="56" t="s">
        <v>73</v>
      </c>
      <c r="M14" s="56" t="s">
        <v>74</v>
      </c>
    </row>
    <row r="15" customFormat="false" ht="15" hidden="false" customHeight="false" outlineLevel="0" collapsed="false">
      <c r="A15" s="12"/>
      <c r="B15" s="52"/>
      <c r="C15" s="53"/>
      <c r="D15" s="54" t="n">
        <v>3</v>
      </c>
      <c r="E15" s="54" t="n">
        <v>10</v>
      </c>
      <c r="H15" s="57" t="s">
        <v>54</v>
      </c>
      <c r="I15" s="56" t="n">
        <v>420</v>
      </c>
      <c r="J15" s="56" t="n">
        <v>459</v>
      </c>
      <c r="K15" s="58" t="s">
        <v>75</v>
      </c>
      <c r="L15" s="56"/>
      <c r="M15" s="56"/>
    </row>
    <row r="16" customFormat="false" ht="15" hidden="false" customHeight="false" outlineLevel="0" collapsed="false">
      <c r="A16" s="12"/>
      <c r="B16" s="59"/>
      <c r="C16" s="60"/>
      <c r="D16" s="16" t="n">
        <v>3</v>
      </c>
      <c r="E16" s="16" t="n">
        <v>10</v>
      </c>
      <c r="H16" s="57" t="s">
        <v>58</v>
      </c>
      <c r="I16" s="56" t="n">
        <v>460</v>
      </c>
      <c r="J16" s="56" t="n">
        <v>499</v>
      </c>
      <c r="K16" s="58" t="s">
        <v>76</v>
      </c>
      <c r="L16" s="56"/>
      <c r="M16" s="56"/>
    </row>
    <row r="17" customFormat="false" ht="15" hidden="false" customHeight="false" outlineLevel="0" collapsed="false">
      <c r="A17" s="12"/>
      <c r="B17" s="59"/>
      <c r="C17" s="60"/>
      <c r="D17" s="16" t="n">
        <v>3</v>
      </c>
      <c r="E17" s="16" t="n">
        <v>10</v>
      </c>
      <c r="H17" s="57" t="s">
        <v>61</v>
      </c>
      <c r="I17" s="56" t="n">
        <v>500</v>
      </c>
      <c r="J17" s="56" t="n">
        <v>519</v>
      </c>
      <c r="K17" s="58" t="s">
        <v>77</v>
      </c>
      <c r="L17" s="56"/>
      <c r="M17" s="56"/>
    </row>
    <row r="18" customFormat="false" ht="15" hidden="false" customHeight="false" outlineLevel="0" collapsed="false">
      <c r="A18" s="12"/>
      <c r="B18" s="59"/>
      <c r="C18" s="60"/>
      <c r="D18" s="16" t="n">
        <v>3</v>
      </c>
      <c r="E18" s="16" t="n">
        <v>10</v>
      </c>
      <c r="H18" s="58" t="s">
        <v>78</v>
      </c>
      <c r="I18" s="56" t="n">
        <v>520</v>
      </c>
      <c r="J18" s="56"/>
      <c r="K18" s="58" t="s">
        <v>79</v>
      </c>
      <c r="L18" s="56"/>
      <c r="M18" s="56"/>
    </row>
    <row r="19" customFormat="false" ht="15" hidden="false" customHeight="false" outlineLevel="0" collapsed="false">
      <c r="A19" s="12"/>
      <c r="B19" s="59"/>
      <c r="C19" s="60"/>
      <c r="D19" s="16" t="n">
        <v>3</v>
      </c>
      <c r="E19" s="16" t="n">
        <v>10</v>
      </c>
      <c r="I19" s="55" t="s">
        <v>80</v>
      </c>
      <c r="J19" s="55"/>
      <c r="K19" s="58" t="s">
        <v>81</v>
      </c>
      <c r="L19" s="56"/>
      <c r="M19" s="56"/>
    </row>
    <row r="20" customFormat="false" ht="15" hidden="false" customHeight="false" outlineLevel="0" collapsed="false">
      <c r="A20" s="12"/>
      <c r="B20" s="59"/>
      <c r="C20" s="60"/>
      <c r="D20" s="16" t="n">
        <v>3</v>
      </c>
      <c r="E20" s="16" t="n">
        <v>10</v>
      </c>
      <c r="I20" s="56" t="s">
        <v>73</v>
      </c>
      <c r="J20" s="56" t="s">
        <v>74</v>
      </c>
      <c r="K20" s="58" t="s">
        <v>82</v>
      </c>
      <c r="L20" s="56"/>
      <c r="M20" s="56"/>
    </row>
    <row r="21" customFormat="false" ht="15.75" hidden="false" customHeight="false" outlineLevel="0" collapsed="false">
      <c r="A21" s="12"/>
      <c r="B21" s="59"/>
      <c r="C21" s="60"/>
      <c r="D21" s="16" t="n">
        <v>3</v>
      </c>
      <c r="E21" s="16" t="n">
        <v>10</v>
      </c>
      <c r="F21" s="51" t="n">
        <f aca="false">SUM(E13:E21)</f>
        <v>90</v>
      </c>
      <c r="G21" s="50"/>
      <c r="H21" s="58" t="s">
        <v>83</v>
      </c>
      <c r="I21" s="56" t="n">
        <v>840</v>
      </c>
      <c r="J21" s="56" t="n">
        <v>879</v>
      </c>
      <c r="K21" s="58" t="s">
        <v>84</v>
      </c>
      <c r="L21" s="56"/>
      <c r="M21" s="56"/>
    </row>
    <row r="22" customFormat="false" ht="15.75" hidden="false" customHeight="false" outlineLevel="0" collapsed="false">
      <c r="A22" s="38"/>
      <c r="E22" s="61" t="s">
        <v>47</v>
      </c>
      <c r="F22" s="51" t="n">
        <f aca="false">SUM(E4:E21)</f>
        <v>180</v>
      </c>
      <c r="H22" s="58" t="s">
        <v>85</v>
      </c>
      <c r="I22" s="56"/>
      <c r="J22" s="56"/>
      <c r="K22" s="58" t="s">
        <v>86</v>
      </c>
      <c r="L22" s="56"/>
      <c r="M22" s="56"/>
    </row>
    <row r="23" customFormat="false" ht="15" hidden="false" customHeight="false" outlineLevel="0" collapsed="false">
      <c r="A23" s="38"/>
      <c r="H23" s="58" t="s">
        <v>87</v>
      </c>
      <c r="I23" s="56"/>
      <c r="J23" s="56"/>
      <c r="K23" s="58" t="s">
        <v>88</v>
      </c>
      <c r="L23" s="56"/>
      <c r="M23" s="56"/>
    </row>
    <row r="24" customFormat="false" ht="15" hidden="false" customHeight="false" outlineLevel="0" collapsed="false">
      <c r="A24" s="38"/>
      <c r="H24" s="58" t="s">
        <v>89</v>
      </c>
      <c r="I24" s="56"/>
      <c r="J24" s="56"/>
      <c r="K24" s="58" t="s">
        <v>90</v>
      </c>
      <c r="L24" s="56"/>
      <c r="M24" s="56"/>
    </row>
    <row r="25" customFormat="false" ht="15" hidden="false" customHeight="false" outlineLevel="0" collapsed="false">
      <c r="A25" s="38"/>
      <c r="H25" s="58" t="s">
        <v>91</v>
      </c>
      <c r="I25" s="56"/>
      <c r="J25" s="56"/>
    </row>
    <row r="26" customFormat="false" ht="15.75" hidden="false" customHeight="false" outlineLevel="0" collapsed="false">
      <c r="A26" s="38"/>
      <c r="B26" s="62" t="s">
        <v>92</v>
      </c>
      <c r="H26" s="58" t="s">
        <v>93</v>
      </c>
      <c r="I26" s="56"/>
      <c r="J26" s="56"/>
    </row>
    <row r="27" customFormat="false" ht="15" hidden="false" customHeight="false" outlineLevel="0" collapsed="false">
      <c r="A27" s="38"/>
      <c r="B27" s="7" t="s">
        <v>7</v>
      </c>
      <c r="C27" s="8" t="s">
        <v>8</v>
      </c>
      <c r="D27" s="10" t="s">
        <v>9</v>
      </c>
      <c r="E27" s="6" t="s">
        <v>10</v>
      </c>
      <c r="F27" s="6" t="s">
        <v>94</v>
      </c>
      <c r="G27" s="6" t="s">
        <v>95</v>
      </c>
      <c r="H27" s="58" t="s">
        <v>96</v>
      </c>
      <c r="I27" s="56"/>
      <c r="J27" s="56"/>
    </row>
    <row r="28" customFormat="false" ht="15" hidden="false" customHeight="false" outlineLevel="0" collapsed="false">
      <c r="A28" s="63" t="s">
        <v>55</v>
      </c>
      <c r="B28" s="64" t="s">
        <v>97</v>
      </c>
      <c r="C28" s="65" t="s">
        <v>98</v>
      </c>
      <c r="D28" s="64" t="s">
        <v>99</v>
      </c>
      <c r="E28" s="66" t="n">
        <v>3</v>
      </c>
      <c r="F28" s="65" t="s">
        <v>100</v>
      </c>
      <c r="G28" s="66" t="n">
        <v>15</v>
      </c>
    </row>
    <row r="29" customFormat="false" ht="15" hidden="false" customHeight="false" outlineLevel="0" collapsed="false">
      <c r="A29" s="63" t="s">
        <v>55</v>
      </c>
      <c r="B29" s="64" t="s">
        <v>101</v>
      </c>
      <c r="C29" s="67" t="s">
        <v>102</v>
      </c>
      <c r="D29" s="64" t="s">
        <v>103</v>
      </c>
      <c r="E29" s="66" t="n">
        <v>12</v>
      </c>
      <c r="F29" s="65" t="s">
        <v>104</v>
      </c>
      <c r="G29" s="66" t="n">
        <v>60</v>
      </c>
    </row>
    <row r="30" customFormat="false" ht="15" hidden="false" customHeight="false" outlineLevel="0" collapsed="false">
      <c r="A30" s="38" t="s">
        <v>105</v>
      </c>
      <c r="B30" s="64" t="s">
        <v>106</v>
      </c>
      <c r="C30" s="65" t="s">
        <v>107</v>
      </c>
      <c r="D30" s="64" t="s">
        <v>103</v>
      </c>
      <c r="E30" s="66" t="n">
        <v>12</v>
      </c>
      <c r="F30" s="65" t="s">
        <v>108</v>
      </c>
      <c r="G30" s="66" t="n">
        <v>0</v>
      </c>
    </row>
    <row r="31" customFormat="false" ht="15" hidden="false" customHeight="false" outlineLevel="0" collapsed="false">
      <c r="A31" s="38" t="s">
        <v>105</v>
      </c>
      <c r="B31" s="64" t="s">
        <v>109</v>
      </c>
      <c r="C31" s="65" t="s">
        <v>110</v>
      </c>
      <c r="D31" s="64" t="s">
        <v>111</v>
      </c>
      <c r="E31" s="66" t="n">
        <v>9</v>
      </c>
      <c r="F31" s="65" t="s">
        <v>112</v>
      </c>
      <c r="G31" s="66" t="n">
        <v>75</v>
      </c>
    </row>
    <row r="32" customFormat="false" ht="15" hidden="false" customHeight="false" outlineLevel="0" collapsed="false">
      <c r="A32" s="38" t="s">
        <v>105</v>
      </c>
      <c r="B32" s="64" t="s">
        <v>113</v>
      </c>
      <c r="C32" s="65" t="s">
        <v>114</v>
      </c>
      <c r="D32" s="64" t="s">
        <v>111</v>
      </c>
      <c r="E32" s="66" t="n">
        <v>6</v>
      </c>
      <c r="F32" s="65" t="s">
        <v>115</v>
      </c>
      <c r="G32" s="66" t="n">
        <v>45</v>
      </c>
    </row>
    <row r="33" customFormat="false" ht="15" hidden="false" customHeight="false" outlineLevel="0" collapsed="false">
      <c r="A33" s="38" t="s">
        <v>105</v>
      </c>
      <c r="B33" s="64" t="s">
        <v>116</v>
      </c>
      <c r="C33" s="65" t="s">
        <v>117</v>
      </c>
      <c r="D33" s="64" t="s">
        <v>111</v>
      </c>
      <c r="E33" s="66" t="n">
        <v>12</v>
      </c>
      <c r="F33" s="65" t="s">
        <v>118</v>
      </c>
      <c r="G33" s="66" t="n">
        <v>90</v>
      </c>
    </row>
    <row r="34" customFormat="false" ht="15" hidden="false" customHeight="false" outlineLevel="0" collapsed="false">
      <c r="A34" s="38" t="s">
        <v>105</v>
      </c>
      <c r="B34" s="64" t="s">
        <v>119</v>
      </c>
      <c r="C34" s="65" t="s">
        <v>120</v>
      </c>
      <c r="D34" s="64" t="s">
        <v>103</v>
      </c>
      <c r="E34" s="66" t="n">
        <v>10</v>
      </c>
      <c r="F34" s="65" t="s">
        <v>121</v>
      </c>
      <c r="G34" s="66" t="n">
        <v>90</v>
      </c>
    </row>
    <row r="35" customFormat="false" ht="15" hidden="false" customHeight="false" outlineLevel="0" collapsed="false">
      <c r="A35" s="38" t="s">
        <v>105</v>
      </c>
      <c r="B35" s="64" t="s">
        <v>122</v>
      </c>
      <c r="C35" s="65" t="s">
        <v>123</v>
      </c>
      <c r="D35" s="64" t="s">
        <v>103</v>
      </c>
      <c r="E35" s="66" t="n">
        <v>15</v>
      </c>
      <c r="F35" s="65" t="s">
        <v>124</v>
      </c>
      <c r="G35" s="66" t="n">
        <v>90</v>
      </c>
    </row>
    <row r="36" customFormat="false" ht="15" hidden="false" customHeight="false" outlineLevel="0" collapsed="false">
      <c r="A36" s="38" t="s">
        <v>105</v>
      </c>
      <c r="B36" s="64" t="s">
        <v>125</v>
      </c>
      <c r="C36" s="65" t="s">
        <v>126</v>
      </c>
      <c r="D36" s="64" t="s">
        <v>111</v>
      </c>
      <c r="E36" s="66" t="n">
        <v>12</v>
      </c>
      <c r="F36" s="65" t="s">
        <v>127</v>
      </c>
      <c r="G36" s="66" t="n">
        <v>100</v>
      </c>
    </row>
    <row r="37" customFormat="false" ht="15" hidden="false" customHeight="false" outlineLevel="0" collapsed="false">
      <c r="A37" s="38" t="s">
        <v>105</v>
      </c>
      <c r="B37" s="64" t="s">
        <v>128</v>
      </c>
      <c r="C37" s="65" t="s">
        <v>126</v>
      </c>
      <c r="D37" s="64" t="s">
        <v>103</v>
      </c>
      <c r="E37" s="66" t="n">
        <v>15</v>
      </c>
      <c r="F37" s="65" t="s">
        <v>129</v>
      </c>
      <c r="G37" s="66" t="n">
        <v>90</v>
      </c>
    </row>
    <row r="38" customFormat="false" ht="15" hidden="false" customHeight="false" outlineLevel="0" collapsed="false">
      <c r="A38" s="38" t="s">
        <v>105</v>
      </c>
      <c r="B38" s="64" t="s">
        <v>130</v>
      </c>
      <c r="C38" s="65" t="s">
        <v>131</v>
      </c>
      <c r="D38" s="64" t="s">
        <v>111</v>
      </c>
      <c r="E38" s="66" t="n">
        <v>12</v>
      </c>
      <c r="F38" s="65" t="s">
        <v>132</v>
      </c>
      <c r="G38" s="66" t="n">
        <v>90</v>
      </c>
    </row>
    <row r="39" customFormat="false" ht="15" hidden="false" customHeight="false" outlineLevel="0" collapsed="false">
      <c r="A39" s="38" t="s">
        <v>105</v>
      </c>
      <c r="B39" s="64" t="s">
        <v>133</v>
      </c>
      <c r="C39" s="65" t="s">
        <v>131</v>
      </c>
      <c r="D39" s="64" t="s">
        <v>103</v>
      </c>
      <c r="E39" s="66" t="n">
        <v>15</v>
      </c>
      <c r="F39" s="65" t="s">
        <v>134</v>
      </c>
      <c r="G39" s="66" t="n">
        <v>90</v>
      </c>
    </row>
    <row r="40" customFormat="false" ht="15" hidden="false" customHeight="false" outlineLevel="0" collapsed="false">
      <c r="A40" s="38" t="s">
        <v>105</v>
      </c>
      <c r="B40" s="64" t="s">
        <v>109</v>
      </c>
      <c r="C40" s="65" t="s">
        <v>135</v>
      </c>
      <c r="D40" s="64" t="s">
        <v>111</v>
      </c>
      <c r="E40" s="66" t="n">
        <v>12</v>
      </c>
      <c r="F40" s="65" t="s">
        <v>136</v>
      </c>
      <c r="G40" s="66" t="n">
        <v>100</v>
      </c>
    </row>
    <row r="41" customFormat="false" ht="15" hidden="false" customHeight="false" outlineLevel="0" collapsed="false">
      <c r="A41" s="38" t="s">
        <v>105</v>
      </c>
      <c r="B41" s="64" t="s">
        <v>137</v>
      </c>
      <c r="C41" s="65" t="s">
        <v>138</v>
      </c>
      <c r="D41" s="64" t="s">
        <v>111</v>
      </c>
      <c r="E41" s="66" t="n">
        <v>12</v>
      </c>
      <c r="F41" s="65" t="s">
        <v>139</v>
      </c>
      <c r="G41" s="66" t="n">
        <v>90</v>
      </c>
    </row>
    <row r="42" customFormat="false" ht="15" hidden="false" customHeight="false" outlineLevel="0" collapsed="false">
      <c r="A42" s="38" t="s">
        <v>105</v>
      </c>
      <c r="B42" s="64" t="s">
        <v>140</v>
      </c>
      <c r="C42" s="65" t="s">
        <v>141</v>
      </c>
      <c r="D42" s="64" t="s">
        <v>111</v>
      </c>
      <c r="E42" s="66" t="n">
        <v>12</v>
      </c>
      <c r="F42" s="65" t="s">
        <v>142</v>
      </c>
      <c r="G42" s="66" t="n">
        <v>90</v>
      </c>
    </row>
    <row r="43" customFormat="false" ht="15" hidden="false" customHeight="false" outlineLevel="0" collapsed="false">
      <c r="A43" s="38" t="s">
        <v>105</v>
      </c>
      <c r="B43" s="64" t="s">
        <v>143</v>
      </c>
      <c r="C43" s="65" t="s">
        <v>144</v>
      </c>
      <c r="D43" s="64" t="s">
        <v>111</v>
      </c>
      <c r="E43" s="66" t="n">
        <v>5</v>
      </c>
      <c r="F43" s="65" t="s">
        <v>145</v>
      </c>
      <c r="G43" s="66" t="n">
        <v>40</v>
      </c>
    </row>
    <row r="44" customFormat="false" ht="15" hidden="false" customHeight="false" outlineLevel="0" collapsed="false">
      <c r="A44" s="38" t="s">
        <v>105</v>
      </c>
      <c r="B44" s="64" t="s">
        <v>146</v>
      </c>
      <c r="C44" s="65" t="s">
        <v>147</v>
      </c>
      <c r="D44" s="64" t="s">
        <v>111</v>
      </c>
      <c r="E44" s="66" t="n">
        <v>12</v>
      </c>
      <c r="F44" s="65" t="s">
        <v>148</v>
      </c>
      <c r="G44" s="66" t="n">
        <v>100</v>
      </c>
    </row>
    <row r="45" customFormat="false" ht="15" hidden="false" customHeight="false" outlineLevel="0" collapsed="false">
      <c r="A45" s="38" t="s">
        <v>149</v>
      </c>
      <c r="B45" s="64" t="s">
        <v>150</v>
      </c>
      <c r="C45" s="65" t="s">
        <v>151</v>
      </c>
      <c r="D45" s="64" t="s">
        <v>111</v>
      </c>
      <c r="E45" s="66" t="n">
        <v>6</v>
      </c>
      <c r="F45" s="65" t="s">
        <v>152</v>
      </c>
      <c r="G45" s="66" t="n">
        <v>45</v>
      </c>
    </row>
    <row r="46" customFormat="false" ht="15" hidden="false" customHeight="false" outlineLevel="0" collapsed="false">
      <c r="A46" s="38" t="s">
        <v>105</v>
      </c>
      <c r="B46" s="64" t="s">
        <v>153</v>
      </c>
      <c r="C46" s="65" t="s">
        <v>154</v>
      </c>
      <c r="D46" s="64" t="s">
        <v>111</v>
      </c>
      <c r="E46" s="66" t="n">
        <v>12</v>
      </c>
      <c r="F46" s="65" t="s">
        <v>155</v>
      </c>
      <c r="G46" s="66" t="n">
        <v>75</v>
      </c>
    </row>
    <row r="47" customFormat="false" ht="15" hidden="false" customHeight="false" outlineLevel="0" collapsed="false">
      <c r="A47" s="38" t="s">
        <v>105</v>
      </c>
      <c r="B47" s="64" t="s">
        <v>156</v>
      </c>
      <c r="C47" s="65" t="s">
        <v>154</v>
      </c>
      <c r="D47" s="64" t="s">
        <v>103</v>
      </c>
      <c r="E47" s="66" t="n">
        <v>15</v>
      </c>
      <c r="F47" s="65" t="s">
        <v>157</v>
      </c>
      <c r="G47" s="66" t="n">
        <v>90</v>
      </c>
    </row>
    <row r="48" customFormat="false" ht="15" hidden="false" customHeight="false" outlineLevel="0" collapsed="false">
      <c r="A48" s="38" t="s">
        <v>105</v>
      </c>
      <c r="B48" s="64" t="s">
        <v>158</v>
      </c>
      <c r="C48" s="65" t="s">
        <v>159</v>
      </c>
      <c r="D48" s="64" t="s">
        <v>111</v>
      </c>
      <c r="E48" s="66" t="n">
        <v>12</v>
      </c>
      <c r="F48" s="65" t="s">
        <v>160</v>
      </c>
      <c r="G48" s="66" t="n">
        <v>100</v>
      </c>
    </row>
    <row r="49" customFormat="false" ht="15" hidden="false" customHeight="false" outlineLevel="0" collapsed="false">
      <c r="A49" s="38" t="s">
        <v>105</v>
      </c>
      <c r="B49" s="64" t="s">
        <v>161</v>
      </c>
      <c r="C49" s="65" t="s">
        <v>162</v>
      </c>
      <c r="D49" s="64" t="s">
        <v>103</v>
      </c>
      <c r="E49" s="66" t="n">
        <v>15</v>
      </c>
      <c r="F49" s="65" t="s">
        <v>163</v>
      </c>
      <c r="G49" s="66" t="n">
        <v>90</v>
      </c>
    </row>
    <row r="50" customFormat="false" ht="15" hidden="false" customHeight="false" outlineLevel="0" collapsed="false">
      <c r="A50" s="38" t="s">
        <v>149</v>
      </c>
      <c r="B50" s="64" t="s">
        <v>164</v>
      </c>
      <c r="C50" s="65" t="s">
        <v>165</v>
      </c>
      <c r="D50" s="64" t="s">
        <v>111</v>
      </c>
      <c r="E50" s="66" t="n">
        <v>6</v>
      </c>
      <c r="F50" s="65" t="s">
        <v>166</v>
      </c>
      <c r="G50" s="66" t="n">
        <v>45</v>
      </c>
    </row>
  </sheetData>
  <mergeCells count="7">
    <mergeCell ref="G2:H2"/>
    <mergeCell ref="I2:J2"/>
    <mergeCell ref="G8:H8"/>
    <mergeCell ref="I9:J9"/>
    <mergeCell ref="I13:J13"/>
    <mergeCell ref="L13:M13"/>
    <mergeCell ref="I19:J19"/>
  </mergeCells>
  <conditionalFormatting sqref="A4:A21">
    <cfRule type="beginsWith" priority="2" operator="beginsWith" aboveAverage="0" equalAverage="0" bottom="0" percent="0" rank="0" text="C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5" zeroHeight="false" outlineLevelRow="0" outlineLevelCol="0"/>
  <cols>
    <col collapsed="false" customWidth="true" hidden="false" outlineLevel="0" max="3" min="1" style="0" width="8.53"/>
    <col collapsed="false" customWidth="true" hidden="false" outlineLevel="0" max="4" min="4" style="0" width="9.14"/>
    <col collapsed="false" customWidth="true" hidden="false" outlineLevel="0" max="5" min="5" style="0" width="8.53"/>
    <col collapsed="false" customWidth="true" hidden="false" outlineLevel="0" max="6" min="6" style="0" width="9.14"/>
    <col collapsed="false" customWidth="true" hidden="false" outlineLevel="0" max="1025" min="7" style="0" width="8.53"/>
  </cols>
  <sheetData>
    <row r="1" customFormat="false" ht="15" hidden="false" customHeight="false" outlineLevel="0" collapsed="false">
      <c r="C1" s="0" t="n">
        <v>48</v>
      </c>
      <c r="E1" s="0" t="n">
        <v>52</v>
      </c>
    </row>
    <row r="2" customFormat="false" ht="15" hidden="false" customHeight="false" outlineLevel="0" collapsed="false">
      <c r="C2" s="0" t="s">
        <v>167</v>
      </c>
      <c r="D2" s="0" t="s">
        <v>168</v>
      </c>
      <c r="E2" s="0" t="s">
        <v>169</v>
      </c>
      <c r="F2" s="0" t="s">
        <v>168</v>
      </c>
      <c r="G2" s="0" t="s">
        <v>170</v>
      </c>
      <c r="H2" s="0" t="s">
        <v>171</v>
      </c>
    </row>
    <row r="3" customFormat="false" ht="15" hidden="false" customHeight="false" outlineLevel="0" collapsed="false">
      <c r="B3" s="0" t="s">
        <v>172</v>
      </c>
      <c r="C3" s="0" t="n">
        <v>24</v>
      </c>
      <c r="D3" s="68" t="n">
        <f aca="false">C3/$C$1</f>
        <v>0.5</v>
      </c>
    </row>
    <row r="4" customFormat="false" ht="15" hidden="false" customHeight="false" outlineLevel="0" collapsed="false">
      <c r="B4" s="0" t="s">
        <v>173</v>
      </c>
      <c r="C4" s="0" t="n">
        <v>45</v>
      </c>
      <c r="D4" s="68" t="n">
        <f aca="false">C4/$C$1</f>
        <v>0.9375</v>
      </c>
    </row>
    <row r="5" customFormat="false" ht="15" hidden="false" customHeight="false" outlineLevel="0" collapsed="false">
      <c r="B5" s="0" t="s">
        <v>174</v>
      </c>
      <c r="C5" s="0" t="n">
        <v>36</v>
      </c>
      <c r="D5" s="68" t="n">
        <f aca="false">C5/$C$1</f>
        <v>0.75</v>
      </c>
    </row>
    <row r="6" customFormat="false" ht="15" hidden="false" customHeight="false" outlineLevel="0" collapsed="false">
      <c r="B6" s="0" t="s">
        <v>175</v>
      </c>
      <c r="C6" s="0" t="n">
        <v>24</v>
      </c>
      <c r="D6" s="68" t="n">
        <f aca="false">C6/$C$1</f>
        <v>0.5</v>
      </c>
    </row>
    <row r="7" customFormat="false" ht="15" hidden="false" customHeight="false" outlineLevel="0" collapsed="false">
      <c r="B7" s="0" t="s">
        <v>172</v>
      </c>
      <c r="C7" s="0" t="n">
        <v>45</v>
      </c>
      <c r="D7" s="68" t="n">
        <f aca="false">C7/$C$1</f>
        <v>0.9375</v>
      </c>
    </row>
    <row r="8" customFormat="false" ht="15" hidden="false" customHeight="false" outlineLevel="0" collapsed="false">
      <c r="B8" s="0" t="s">
        <v>173</v>
      </c>
      <c r="C8" s="0" t="n">
        <v>36</v>
      </c>
      <c r="D8" s="68" t="n">
        <f aca="false">C8/$C$1</f>
        <v>0.75</v>
      </c>
    </row>
    <row r="9" customFormat="false" ht="15" hidden="false" customHeight="false" outlineLevel="0" collapsed="false">
      <c r="B9" s="0" t="s">
        <v>174</v>
      </c>
      <c r="C9" s="0" t="n">
        <v>24</v>
      </c>
      <c r="D9" s="68" t="n">
        <f aca="false">C9/$C$1</f>
        <v>0.5</v>
      </c>
    </row>
    <row r="10" customFormat="false" ht="15" hidden="false" customHeight="false" outlineLevel="0" collapsed="false">
      <c r="B10" s="0" t="s">
        <v>175</v>
      </c>
      <c r="C10" s="0" t="n">
        <v>45</v>
      </c>
      <c r="D10" s="68" t="n">
        <f aca="false">C10/$C$1</f>
        <v>0.9375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LibreOffice/5.3.3.2$Linux_X86_64 LibreOffice_project/30m0$Build-2</Application>
  <Company>East Berkshire College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2013-06-11T10:35:29Z</dcterms:created>
  <dc:creator>Student 189097</dc:creator>
  <dc:description/>
  <dc:language>en-GB</dc:language>
  <cp:lastModifiedBy/>
  <cp:lastPrinted>2016-01-20T14:11:57Z</cp:lastPrinted>
  <dcterms:modified xsi:type="dcterms:W3CDTF">2017-05-17T14:54:34Z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East Berkshire College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