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osg\OneDrive\Escritorio\"/>
    </mc:Choice>
  </mc:AlternateContent>
  <xr:revisionPtr revIDLastSave="0" documentId="13_ncr:1_{F2DE010A-5967-469B-BA7F-6772DB4647C6}" xr6:coauthVersionLast="47" xr6:coauthVersionMax="47" xr10:uidLastSave="{00000000-0000-0000-0000-000000000000}"/>
  <bookViews>
    <workbookView xWindow="-120" yWindow="-120" windowWidth="20730" windowHeight="11760" activeTab="1" xr2:uid="{0051E362-2BA8-47B0-8666-BB7F2D17AC29}"/>
  </bookViews>
  <sheets>
    <sheet name="Calculadora Referidos" sheetId="1" r:id="rId1"/>
    <sheet name="Calculadora Recargas" sheetId="3" r:id="rId2"/>
    <sheet name="Staking" sheetId="4" r:id="rId3"/>
    <sheet name="Comercios" sheetId="6" r:id="rId4"/>
    <sheet name="Hoja1" sheetId="5" state="hidden" r:id="rId5"/>
    <sheet name="Assets" sheetId="2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6" l="1"/>
  <c r="D9" i="6" s="1"/>
  <c r="D11" i="3"/>
  <c r="D10" i="3"/>
  <c r="D9" i="3"/>
  <c r="B1" i="5"/>
  <c r="B6" i="5" s="1"/>
  <c r="D9" i="4"/>
  <c r="D13" i="6" l="1"/>
  <c r="E13" i="6"/>
  <c r="D15" i="6" s="1"/>
  <c r="D16" i="6" s="1"/>
  <c r="B3" i="5"/>
  <c r="B4" i="5"/>
  <c r="B5" i="5"/>
  <c r="B2" i="5"/>
  <c r="D9" i="1"/>
  <c r="E32" i="1" s="1"/>
  <c r="E29" i="1" l="1"/>
  <c r="E26" i="1"/>
  <c r="E30" i="1"/>
  <c r="E27" i="1"/>
  <c r="E31" i="1"/>
  <c r="E28" i="1"/>
  <c r="E33" i="1" l="1"/>
  <c r="D11" i="1"/>
  <c r="D12" i="1" l="1"/>
  <c r="D13" i="1"/>
</calcChain>
</file>

<file path=xl/sharedStrings.xml><?xml version="1.0" encoding="utf-8"?>
<sst xmlns="http://schemas.openxmlformats.org/spreadsheetml/2006/main" count="73" uniqueCount="60">
  <si>
    <t>Si Tienes</t>
  </si>
  <si>
    <t>Contactos</t>
  </si>
  <si>
    <t xml:space="preserve">Y el </t>
  </si>
  <si>
    <t>Adquiere una Membresia</t>
  </si>
  <si>
    <t>Valor Del Paquete</t>
  </si>
  <si>
    <t>Costo Mensual de la membresia</t>
  </si>
  <si>
    <t>Membresia</t>
  </si>
  <si>
    <t>Silver</t>
  </si>
  <si>
    <t>Gold</t>
  </si>
  <si>
    <t>Carbon</t>
  </si>
  <si>
    <t>Enterprice</t>
  </si>
  <si>
    <t>Hytapper</t>
  </si>
  <si>
    <t>Seven for Earth</t>
  </si>
  <si>
    <t>Bussines Hytapper</t>
  </si>
  <si>
    <t>Paquete</t>
  </si>
  <si>
    <t>Valor</t>
  </si>
  <si>
    <t>Mensualidad</t>
  </si>
  <si>
    <t>$ pór cada uno</t>
  </si>
  <si>
    <t xml:space="preserve">Si de tus referidos </t>
  </si>
  <si>
    <t>y lo hacen</t>
  </si>
  <si>
    <t>Veces en el mes</t>
  </si>
  <si>
    <t xml:space="preserve">Obtendras un total de </t>
  </si>
  <si>
    <t xml:space="preserve">y </t>
  </si>
  <si>
    <t xml:space="preserve">7UT </t>
  </si>
  <si>
    <t>Cantidad de membresias adquiridas</t>
  </si>
  <si>
    <t>Total Membresias</t>
  </si>
  <si>
    <t>Si compras</t>
  </si>
  <si>
    <t xml:space="preserve">Y los conservas por </t>
  </si>
  <si>
    <t>Meses</t>
  </si>
  <si>
    <t>Tokens de 7UT</t>
  </si>
  <si>
    <t>Podrias Generar</t>
  </si>
  <si>
    <t>USDs (En puntos redimibles de forma gratuita por USD)</t>
  </si>
  <si>
    <t xml:space="preserve">Los cuales seran pagados </t>
  </si>
  <si>
    <t xml:space="preserve">en 7UT </t>
  </si>
  <si>
    <t>En token 7UT</t>
  </si>
  <si>
    <t>los cuales veras reflejados</t>
  </si>
  <si>
    <t>recargan al menos</t>
  </si>
  <si>
    <t>USD</t>
  </si>
  <si>
    <t>* Los puntos seran redimibles sin costo desde 100 USD en adelante</t>
  </si>
  <si>
    <t>Usar esta calculadora es sencillo, llena el cuadro de texto acorde a tus expectativas , Todo lo que se muestra en esta simulacion es representativo y no garantiza ingresos o ganancias Futuras.</t>
  </si>
  <si>
    <t xml:space="preserve">Como usar la calculadora de posibles comisiones? </t>
  </si>
  <si>
    <t xml:space="preserve"> Si crees que la distribucion sera distinta en  tu caso puedes modificar libremente la cantidad de membresias por paquetes. </t>
  </si>
  <si>
    <r>
      <t xml:space="preserve">Usar esta calculadora es sencillo, llena el cuadro de texto acorde a tus expectativas , Todo lo que se muestra en esta simulacion es representativo y no garantiza ingresos o ganancias Futuras </t>
    </r>
    <r>
      <rPr>
        <sz val="11"/>
        <color rgb="FFFF0000"/>
        <rFont val="Times New Roman"/>
        <family val="1"/>
      </rPr>
      <t xml:space="preserve"> </t>
    </r>
  </si>
  <si>
    <r>
      <t>USDs (En puntos redimibles de forma gratuita por USD)</t>
    </r>
    <r>
      <rPr>
        <b/>
        <sz val="11"/>
        <color rgb="FFFF0000"/>
        <rFont val="Trebuchet MS"/>
        <family val="2"/>
      </rPr>
      <t xml:space="preserve"> *</t>
    </r>
  </si>
  <si>
    <t>Costo Pasarela de pagos</t>
  </si>
  <si>
    <t xml:space="preserve">En un mes tendras un promedio de </t>
  </si>
  <si>
    <t xml:space="preserve">En promedio tu comercio vende </t>
  </si>
  <si>
    <t xml:space="preserve">con un promedio de </t>
  </si>
  <si>
    <t xml:space="preserve">Transacciones diarias </t>
  </si>
  <si>
    <t>Usd en una transaccion</t>
  </si>
  <si>
    <t>Transacciones</t>
  </si>
  <si>
    <t>Por un valor total de</t>
  </si>
  <si>
    <t>Costo con tu pasarela de pagos actual</t>
  </si>
  <si>
    <t>Costos con HYT</t>
  </si>
  <si>
    <t xml:space="preserve">Con un costo promedio al mes de </t>
  </si>
  <si>
    <t xml:space="preserve">lo cual equivale a un </t>
  </si>
  <si>
    <t>Podrias generar un ahorro de</t>
  </si>
  <si>
    <t>USD por mes en promedio</t>
  </si>
  <si>
    <t xml:space="preserve">Todo lo que se muestra en esta simulacion es representativo y no garantiza ingresos o ganancias Futuras  </t>
  </si>
  <si>
    <t xml:space="preserve">Como usar la calculadora de Staking?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</si>
</sst>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  <numFmt numFmtId="171" formatCode="&quot;$&quot;\ #,##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mbria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rebuchet MS"/>
      <family val="2"/>
    </font>
    <font>
      <b/>
      <sz val="20"/>
      <color theme="1"/>
      <name val="Trebuchet MS"/>
      <family val="2"/>
    </font>
    <font>
      <sz val="11"/>
      <color theme="1"/>
      <name val="Cambria"/>
      <family val="1"/>
    </font>
    <font>
      <sz val="20"/>
      <color theme="1"/>
      <name val="Times New Roman"/>
      <family val="1"/>
    </font>
    <font>
      <sz val="11"/>
      <color theme="1"/>
      <name val="Trebuchet MS"/>
      <family val="2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rebuchet MS"/>
      <family val="2"/>
    </font>
    <font>
      <sz val="11"/>
      <color rgb="FFFF0000"/>
      <name val="Times New Roman"/>
      <family val="1"/>
    </font>
    <font>
      <b/>
      <sz val="16"/>
      <color theme="1"/>
      <name val="Trebuchet MS"/>
      <family val="2"/>
    </font>
    <font>
      <sz val="12"/>
      <color theme="1"/>
      <name val="Times New Roman"/>
      <family val="1"/>
    </font>
    <font>
      <b/>
      <sz val="11"/>
      <color rgb="FFFF0000"/>
      <name val="Trebuchet MS"/>
      <family val="2"/>
    </font>
    <font>
      <sz val="16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Calibri"/>
      <family val="2"/>
      <scheme val="minor"/>
    </font>
    <font>
      <b/>
      <sz val="9"/>
      <color theme="1"/>
      <name val="Trebuchet MS"/>
      <family val="2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/>
    <xf numFmtId="164" fontId="0" fillId="0" borderId="1" xfId="2" applyNumberFormat="1" applyFont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7" xfId="0" applyBorder="1"/>
    <xf numFmtId="0" fontId="2" fillId="0" borderId="0" xfId="0" applyFont="1" applyFill="1" applyBorder="1" applyAlignment="1">
      <alignment horizontal="right"/>
    </xf>
    <xf numFmtId="43" fontId="0" fillId="0" borderId="0" xfId="1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1" xfId="0" applyBorder="1" applyAlignment="1" applyProtection="1">
      <alignment horizontal="center"/>
      <protection locked="0"/>
    </xf>
    <xf numFmtId="0" fontId="7" fillId="0" borderId="0" xfId="0" applyFont="1" applyBorder="1"/>
    <xf numFmtId="0" fontId="8" fillId="0" borderId="0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64" fontId="9" fillId="0" borderId="1" xfId="2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" fontId="9" fillId="0" borderId="1" xfId="0" applyNumberFormat="1" applyFont="1" applyBorder="1" applyAlignment="1" applyProtection="1">
      <alignment horizontal="center"/>
      <protection locked="0"/>
    </xf>
    <xf numFmtId="164" fontId="9" fillId="0" borderId="0" xfId="2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6" fillId="0" borderId="1" xfId="0" applyFont="1" applyBorder="1" applyAlignment="1" applyProtection="1">
      <alignment horizontal="center"/>
      <protection locked="0"/>
    </xf>
    <xf numFmtId="9" fontId="6" fillId="0" borderId="1" xfId="3" applyFont="1" applyBorder="1" applyAlignment="1" applyProtection="1">
      <alignment horizontal="center"/>
      <protection locked="0"/>
    </xf>
    <xf numFmtId="0" fontId="6" fillId="0" borderId="1" xfId="0" applyFont="1" applyBorder="1" applyAlignment="1">
      <alignment horizontal="center"/>
    </xf>
    <xf numFmtId="44" fontId="10" fillId="2" borderId="1" xfId="2" applyFont="1" applyFill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11" fillId="0" borderId="0" xfId="0" applyFont="1" applyBorder="1"/>
    <xf numFmtId="0" fontId="7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4" fillId="0" borderId="0" xfId="0" applyFont="1"/>
    <xf numFmtId="0" fontId="11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44" fontId="17" fillId="2" borderId="1" xfId="2" applyFont="1" applyFill="1" applyBorder="1" applyAlignment="1">
      <alignment horizontal="center"/>
    </xf>
    <xf numFmtId="0" fontId="16" fillId="0" borderId="0" xfId="0" applyFont="1" applyBorder="1" applyAlignment="1">
      <alignment horizontal="right"/>
    </xf>
    <xf numFmtId="164" fontId="21" fillId="0" borderId="1" xfId="2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right"/>
    </xf>
    <xf numFmtId="0" fontId="22" fillId="0" borderId="0" xfId="0" applyFont="1" applyBorder="1" applyAlignment="1">
      <alignment horizontal="right"/>
    </xf>
    <xf numFmtId="0" fontId="22" fillId="0" borderId="0" xfId="0" applyFont="1" applyBorder="1"/>
    <xf numFmtId="164" fontId="19" fillId="2" borderId="1" xfId="2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3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10" fontId="0" fillId="0" borderId="1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0" fontId="0" fillId="3" borderId="1" xfId="0" applyNumberFormat="1" applyFill="1" applyBorder="1" applyAlignment="1" applyProtection="1">
      <alignment horizontal="center"/>
      <protection locked="0"/>
    </xf>
    <xf numFmtId="171" fontId="0" fillId="3" borderId="1" xfId="2" applyNumberFormat="1" applyFont="1" applyFill="1" applyBorder="1" applyAlignment="1" applyProtection="1">
      <alignment horizontal="center"/>
      <protection locked="0"/>
    </xf>
    <xf numFmtId="171" fontId="0" fillId="0" borderId="1" xfId="2" applyNumberFormat="1" applyFont="1" applyBorder="1" applyAlignment="1">
      <alignment horizontal="center"/>
    </xf>
    <xf numFmtId="171" fontId="24" fillId="0" borderId="1" xfId="2" applyNumberFormat="1" applyFont="1" applyBorder="1" applyAlignment="1">
      <alignment horizontal="center"/>
    </xf>
    <xf numFmtId="9" fontId="23" fillId="0" borderId="1" xfId="3" applyFont="1" applyBorder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accent1">
                <a:alpha val="74000"/>
              </a:schemeClr>
            </a:solidFill>
            <a:ln>
              <a:noFill/>
            </a:ln>
            <a:effectLst>
              <a:innerShdw blurRad="114300">
                <a:schemeClr val="accent1">
                  <a:lumMod val="75000"/>
                </a:schemeClr>
              </a:innerShdw>
            </a:effectLst>
          </c:spPr>
          <c:dLbls>
            <c:dLbl>
              <c:idx val="0"/>
              <c:layout>
                <c:manualLayout>
                  <c:x val="0"/>
                  <c:y val="-5.31731780161707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350-4C9B-8199-D0DBFE9085AC}"/>
                </c:ext>
              </c:extLst>
            </c:dLbl>
            <c:dLbl>
              <c:idx val="1"/>
              <c:layout>
                <c:manualLayout>
                  <c:x val="0"/>
                  <c:y val="-8.86219633602844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350-4C9B-8199-D0DBFE9085AC}"/>
                </c:ext>
              </c:extLst>
            </c:dLbl>
            <c:dLbl>
              <c:idx val="2"/>
              <c:layout>
                <c:manualLayout>
                  <c:x val="0"/>
                  <c:y val="-0.1417951413764549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350-4C9B-8199-D0DBFE9085AC}"/>
                </c:ext>
              </c:extLst>
            </c:dLbl>
            <c:dLbl>
              <c:idx val="3"/>
              <c:layout>
                <c:manualLayout>
                  <c:x val="0"/>
                  <c:y val="-0.248141497408796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50-4C9B-8199-D0DBFE9085AC}"/>
                </c:ext>
              </c:extLst>
            </c:dLbl>
            <c:dLbl>
              <c:idx val="4"/>
              <c:layout>
                <c:manualLayout>
                  <c:x val="-1.1261539680039741E-16"/>
                  <c:y val="-0.366304115222508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50-4C9B-8199-D0DBFE9085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Hoja1!$A$2:$A$6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  <c:pt idx="4">
                  <c:v>36</c:v>
                </c:pt>
              </c:numCache>
            </c:numRef>
          </c:cat>
          <c:val>
            <c:numRef>
              <c:f>Hoja1!$B$2:$B$6</c:f>
              <c:numCache>
                <c:formatCode>General</c:formatCode>
                <c:ptCount val="5"/>
                <c:pt idx="0">
                  <c:v>5460</c:v>
                </c:pt>
                <c:pt idx="1">
                  <c:v>10080</c:v>
                </c:pt>
                <c:pt idx="2">
                  <c:v>25200</c:v>
                </c:pt>
                <c:pt idx="3">
                  <c:v>63000</c:v>
                </c:pt>
                <c:pt idx="4">
                  <c:v>113400.00000000001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0-4C9B-8199-D0DBFE9085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99190864"/>
        <c:axId val="799192112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v>VAlores</c:v>
                </c:tx>
                <c:spPr>
                  <a:solidFill>
                    <a:schemeClr val="accent2">
                      <a:alpha val="74000"/>
                    </a:schemeClr>
                  </a:solidFill>
                  <a:ln w="25400">
                    <a:noFill/>
                  </a:ln>
                  <a:effectLst>
                    <a:innerShdw blurRad="114300">
                      <a:schemeClr val="accent2">
                        <a:lumMod val="75000"/>
                      </a:schemeClr>
                    </a:innerShdw>
                  </a:effectLst>
                </c:spP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accent2">
                              <a:lumMod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CO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Hoja1!$A$2:$A$6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Hoja1!$A$2:$A$6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</c:v>
                      </c:pt>
                      <c:pt idx="1">
                        <c:v>6</c:v>
                      </c:pt>
                      <c:pt idx="2">
                        <c:v>12</c:v>
                      </c:pt>
                      <c:pt idx="3">
                        <c:v>24</c:v>
                      </c:pt>
                      <c:pt idx="4">
                        <c:v>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0350-4C9B-8199-D0DBFE9085AC}"/>
                  </c:ext>
                </c:extLst>
              </c15:ser>
            </c15:filteredAreaSeries>
          </c:ext>
        </c:extLst>
      </c:areaChart>
      <c:catAx>
        <c:axId val="79919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r>
                  <a:rPr lang="es-CO" b="1">
                    <a:latin typeface="Trebuchet MS" panose="020B0603020202020204" pitchFamily="34" charset="0"/>
                  </a:rPr>
                  <a:t>Meses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rebuchet MS" panose="020B0603020202020204" pitchFamily="34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9192112"/>
        <c:crosses val="autoZero"/>
        <c:auto val="1"/>
        <c:lblAlgn val="ctr"/>
        <c:lblOffset val="100"/>
        <c:noMultiLvlLbl val="0"/>
      </c:catAx>
      <c:valAx>
        <c:axId val="79919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rebuchet MS" panose="020B0603020202020204" pitchFamily="34" charset="0"/>
                    <a:ea typeface="+mn-ea"/>
                    <a:cs typeface="+mn-cs"/>
                  </a:defRPr>
                </a:pPr>
                <a:r>
                  <a:rPr lang="es-CO" b="1">
                    <a:latin typeface="Trebuchet MS" panose="020B0603020202020204" pitchFamily="34" charset="0"/>
                  </a:rPr>
                  <a:t>Intereses en Token 7UT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rebuchet MS" panose="020B0603020202020204" pitchFamily="34" charset="0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99190864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>
        <a:lumMod val="50000"/>
      </cs:styleClr>
    </cs:fontRef>
    <cs:defRPr sz="10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>
  <cs:dataPoint3D>
    <cs:lnRef idx="0"/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74000"/>
        </a:schemeClr>
      </a:solidFill>
      <a:effectLst>
        <a:innerShdw blurRad="114300">
          <a:schemeClr val="phClr">
            <a:lumMod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1769533</xdr:colOff>
      <xdr:row>0</xdr:row>
      <xdr:rowOff>0</xdr:rowOff>
    </xdr:from>
    <xdr:to>
      <xdr:col>4</xdr:col>
      <xdr:colOff>282388</xdr:colOff>
      <xdr:row>3</xdr:row>
      <xdr:rowOff>93072</xdr:rowOff>
    </xdr:to>
    <xdr:pic>
      <xdr:nvPicPr>
        <xdr:cNvPr id="3" name="Imagen 2" descr="HYT">
          <a:extLst>
            <a:ext uri="{FF2B5EF4-FFF2-40B4-BE49-F238E27FC236}">
              <a16:creationId xmlns:a16="http://schemas.microsoft.com/office/drawing/2014/main" id="{A00EC59B-868E-40BD-AB4B-8BFBA4096F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4327" y="0"/>
          <a:ext cx="1784973" cy="1067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1735355</xdr:colOff>
      <xdr:row>0</xdr:row>
      <xdr:rowOff>0</xdr:rowOff>
    </xdr:from>
    <xdr:to>
      <xdr:col>4</xdr:col>
      <xdr:colOff>219075</xdr:colOff>
      <xdr:row>4</xdr:row>
      <xdr:rowOff>24776</xdr:rowOff>
    </xdr:to>
    <xdr:pic>
      <xdr:nvPicPr>
        <xdr:cNvPr id="2" name="Imagen 1" descr="HYT">
          <a:extLst>
            <a:ext uri="{FF2B5EF4-FFF2-40B4-BE49-F238E27FC236}">
              <a16:creationId xmlns:a16="http://schemas.microsoft.com/office/drawing/2014/main" id="{6146EF00-9F0F-473F-9AB3-A33B03416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0355" y="0"/>
          <a:ext cx="1626970" cy="13392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223973</xdr:colOff>
      <xdr:row>0</xdr:row>
      <xdr:rowOff>0</xdr:rowOff>
    </xdr:from>
    <xdr:to>
      <xdr:col>5</xdr:col>
      <xdr:colOff>164214</xdr:colOff>
      <xdr:row>3</xdr:row>
      <xdr:rowOff>179661</xdr:rowOff>
    </xdr:to>
    <xdr:pic>
      <xdr:nvPicPr>
        <xdr:cNvPr id="2" name="Imagen 1" descr="HYT">
          <a:extLst>
            <a:ext uri="{FF2B5EF4-FFF2-40B4-BE49-F238E27FC236}">
              <a16:creationId xmlns:a16="http://schemas.microsoft.com/office/drawing/2014/main" id="{F540E029-0FA1-43A5-ACF7-4E1151E852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2767" y="0"/>
          <a:ext cx="1632329" cy="1345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1389529</xdr:colOff>
      <xdr:row>3</xdr:row>
      <xdr:rowOff>136420</xdr:rowOff>
    </xdr:from>
    <xdr:to>
      <xdr:col>10</xdr:col>
      <xdr:colOff>515470</xdr:colOff>
      <xdr:row>10</xdr:row>
      <xdr:rowOff>952500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672FA5-0729-4C2C-8845-FD0B2B94B7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228600</xdr:colOff>
      <xdr:row>0</xdr:row>
      <xdr:rowOff>0</xdr:rowOff>
    </xdr:from>
    <xdr:to>
      <xdr:col>3</xdr:col>
      <xdr:colOff>1851429</xdr:colOff>
      <xdr:row>3</xdr:row>
      <xdr:rowOff>219075</xdr:rowOff>
    </xdr:to>
    <xdr:pic>
      <xdr:nvPicPr>
        <xdr:cNvPr id="2" name="Imagen 1" descr="HYT">
          <a:extLst>
            <a:ext uri="{FF2B5EF4-FFF2-40B4-BE49-F238E27FC236}">
              <a16:creationId xmlns:a16="http://schemas.microsoft.com/office/drawing/2014/main" id="{88CE9F8D-39E0-4FFB-9917-F68A2D7BF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3950" y="0"/>
          <a:ext cx="1622829" cy="1323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F581-F2F3-4900-A53F-930286698256}">
  <dimension ref="A1:I39"/>
  <sheetViews>
    <sheetView showGridLines="0" topLeftCell="A7" zoomScale="85" zoomScaleNormal="85" workbookViewId="0">
      <selection activeCell="E30" sqref="E30"/>
    </sheetView>
  </sheetViews>
  <sheetFormatPr baseColWidth="10" defaultColWidth="0" defaultRowHeight="15" zeroHeight="1" x14ac:dyDescent="0.25"/>
  <cols>
    <col min="1" max="1" width="11.42578125" customWidth="1"/>
    <col min="2" max="2" width="22.7109375" customWidth="1"/>
    <col min="3" max="3" width="29.7109375" bestFit="1" customWidth="1"/>
    <col min="4" max="4" width="19.28515625" customWidth="1"/>
    <col min="5" max="5" width="44.140625" customWidth="1"/>
    <col min="6" max="6" width="11.42578125" customWidth="1"/>
    <col min="7" max="7" width="20.42578125" customWidth="1"/>
    <col min="8" max="9" width="0" hidden="1" customWidth="1"/>
    <col min="10" max="16384" width="11.42578125" hidden="1"/>
  </cols>
  <sheetData>
    <row r="1" spans="1:8" s="3" customFormat="1" ht="25.5" customHeight="1" x14ac:dyDescent="0.25">
      <c r="A1" s="50"/>
      <c r="B1" s="50"/>
      <c r="C1" s="50"/>
      <c r="D1" s="50"/>
      <c r="E1" s="50"/>
      <c r="F1" s="50"/>
      <c r="G1" s="50"/>
    </row>
    <row r="2" spans="1:8" s="3" customFormat="1" ht="25.5" customHeight="1" x14ac:dyDescent="0.25">
      <c r="A2" s="50"/>
      <c r="B2" s="50"/>
      <c r="C2" s="50"/>
      <c r="D2" s="50"/>
      <c r="E2" s="50"/>
      <c r="F2" s="50"/>
      <c r="G2" s="50"/>
    </row>
    <row r="3" spans="1:8" s="3" customFormat="1" ht="25.5" customHeight="1" x14ac:dyDescent="0.25">
      <c r="A3" s="50"/>
      <c r="B3" s="50"/>
      <c r="C3" s="50"/>
      <c r="D3" s="50"/>
      <c r="E3" s="50"/>
      <c r="F3" s="50"/>
      <c r="G3" s="50"/>
    </row>
    <row r="4" spans="1:8" x14ac:dyDescent="0.25">
      <c r="A4" s="5"/>
      <c r="B4" s="6"/>
      <c r="C4" s="6"/>
      <c r="D4" s="6"/>
      <c r="E4" s="6"/>
      <c r="F4" s="6"/>
      <c r="G4" s="12"/>
    </row>
    <row r="5" spans="1:8" ht="16.5" x14ac:dyDescent="0.3">
      <c r="A5" s="5"/>
      <c r="B5" s="6"/>
      <c r="C5" s="21" t="s">
        <v>0</v>
      </c>
      <c r="D5" s="30">
        <v>1000</v>
      </c>
      <c r="E5" s="22" t="s">
        <v>1</v>
      </c>
      <c r="F5" s="6"/>
      <c r="G5" s="7"/>
    </row>
    <row r="6" spans="1:8" x14ac:dyDescent="0.25">
      <c r="A6" s="5"/>
      <c r="B6" s="6"/>
      <c r="C6" s="8"/>
      <c r="D6" s="9"/>
      <c r="E6" s="9"/>
      <c r="F6" s="6"/>
      <c r="G6" s="7"/>
    </row>
    <row r="7" spans="1:8" ht="16.5" x14ac:dyDescent="0.3">
      <c r="A7" s="5"/>
      <c r="B7" s="6"/>
      <c r="C7" s="21" t="s">
        <v>2</v>
      </c>
      <c r="D7" s="31">
        <v>0.01</v>
      </c>
      <c r="E7" s="22" t="s">
        <v>3</v>
      </c>
      <c r="F7" s="6"/>
      <c r="G7" s="7"/>
    </row>
    <row r="8" spans="1:8" x14ac:dyDescent="0.25">
      <c r="A8" s="5"/>
      <c r="B8" s="6"/>
      <c r="C8" s="6"/>
      <c r="D8" s="6"/>
      <c r="E8" s="6"/>
      <c r="F8" s="6"/>
      <c r="G8" s="7"/>
    </row>
    <row r="9" spans="1:8" ht="16.5" x14ac:dyDescent="0.3">
      <c r="A9" s="5"/>
      <c r="B9" s="6"/>
      <c r="C9" s="21" t="s">
        <v>25</v>
      </c>
      <c r="D9" s="32">
        <f>D5*D7</f>
        <v>10</v>
      </c>
      <c r="F9" s="6"/>
      <c r="G9" s="7"/>
    </row>
    <row r="10" spans="1:8" ht="42" customHeight="1" x14ac:dyDescent="0.25">
      <c r="A10" s="5"/>
      <c r="B10" s="6"/>
      <c r="C10" s="6"/>
      <c r="D10" s="6"/>
      <c r="F10" s="6"/>
      <c r="G10" s="7"/>
    </row>
    <row r="11" spans="1:8" ht="27.75" x14ac:dyDescent="0.45">
      <c r="A11" s="5"/>
      <c r="B11" s="6"/>
      <c r="C11" s="20" t="s">
        <v>30</v>
      </c>
      <c r="D11" s="33">
        <f>(E26*Assets!D2)+(E27*Assets!D3)+(E28*Assets!D4)+(E29*Assets!D5)+(E30*Assets!D6)+(E31*Assets!D7)+(E32*Assets!D8)</f>
        <v>45.4</v>
      </c>
      <c r="E11" s="39" t="s">
        <v>35</v>
      </c>
      <c r="F11" s="6"/>
      <c r="G11" s="7"/>
    </row>
    <row r="12" spans="1:8" ht="16.5" x14ac:dyDescent="0.3">
      <c r="A12" s="5"/>
      <c r="B12" s="6"/>
      <c r="C12" s="6"/>
      <c r="D12" s="43">
        <f>D11*0.5</f>
        <v>22.7</v>
      </c>
      <c r="E12" s="19" t="s">
        <v>43</v>
      </c>
      <c r="F12" s="6"/>
      <c r="G12" s="7"/>
    </row>
    <row r="13" spans="1:8" ht="16.5" x14ac:dyDescent="0.3">
      <c r="A13" s="5"/>
      <c r="B13" s="6"/>
      <c r="C13" s="6"/>
      <c r="D13" s="43">
        <f>D11*0.5</f>
        <v>22.7</v>
      </c>
      <c r="E13" s="19" t="s">
        <v>34</v>
      </c>
      <c r="F13" s="6"/>
      <c r="G13" s="7"/>
    </row>
    <row r="14" spans="1:8" x14ac:dyDescent="0.25">
      <c r="A14" s="5"/>
      <c r="B14" s="6"/>
      <c r="C14" s="6"/>
      <c r="D14" s="6"/>
      <c r="E14" s="11"/>
      <c r="F14" s="6"/>
      <c r="G14" s="7"/>
    </row>
    <row r="15" spans="1:8" x14ac:dyDescent="0.25">
      <c r="A15" s="51" t="s">
        <v>40</v>
      </c>
      <c r="B15" s="51"/>
      <c r="C15" s="51"/>
      <c r="D15" s="51"/>
      <c r="E15" s="51"/>
      <c r="F15" s="51"/>
      <c r="G15" s="52"/>
      <c r="H15" s="5"/>
    </row>
    <row r="16" spans="1:8" x14ac:dyDescent="0.25">
      <c r="A16" s="51"/>
      <c r="B16" s="51"/>
      <c r="C16" s="51"/>
      <c r="D16" s="51"/>
      <c r="E16" s="51"/>
      <c r="F16" s="51"/>
      <c r="G16" s="52"/>
      <c r="H16" s="5"/>
    </row>
    <row r="17" spans="1:8" x14ac:dyDescent="0.25">
      <c r="H17" s="6"/>
    </row>
    <row r="18" spans="1:8" x14ac:dyDescent="0.25">
      <c r="A18" s="53" t="s">
        <v>39</v>
      </c>
      <c r="B18" s="53"/>
      <c r="C18" s="53"/>
      <c r="D18" s="53"/>
      <c r="E18" s="53"/>
      <c r="F18" s="53"/>
      <c r="G18" s="53"/>
      <c r="H18" s="6"/>
    </row>
    <row r="19" spans="1:8" x14ac:dyDescent="0.25">
      <c r="A19" s="53"/>
      <c r="B19" s="53"/>
      <c r="C19" s="53"/>
      <c r="D19" s="53"/>
      <c r="E19" s="53"/>
      <c r="F19" s="53"/>
      <c r="G19" s="53"/>
      <c r="H19" s="6"/>
    </row>
    <row r="20" spans="1:8" x14ac:dyDescent="0.25">
      <c r="A20" s="53"/>
      <c r="B20" s="53"/>
      <c r="C20" s="53"/>
      <c r="D20" s="53"/>
      <c r="E20" s="53"/>
      <c r="F20" s="53"/>
      <c r="G20" s="53"/>
      <c r="H20" s="6"/>
    </row>
    <row r="21" spans="1:8" x14ac:dyDescent="0.25">
      <c r="A21" s="53"/>
      <c r="B21" s="53"/>
      <c r="C21" s="53"/>
      <c r="D21" s="53"/>
      <c r="E21" s="53"/>
      <c r="F21" s="53"/>
      <c r="G21" s="53"/>
      <c r="H21" s="6"/>
    </row>
    <row r="22" spans="1:8" x14ac:dyDescent="0.25">
      <c r="A22" s="55" t="s">
        <v>38</v>
      </c>
      <c r="B22" s="55"/>
      <c r="C22" s="55"/>
      <c r="D22" s="55"/>
      <c r="E22" s="55"/>
      <c r="F22" s="55"/>
      <c r="G22" s="55"/>
    </row>
    <row r="23" spans="1:8" x14ac:dyDescent="0.25">
      <c r="A23" s="5"/>
      <c r="B23" s="6"/>
      <c r="C23" s="6"/>
      <c r="D23" s="6"/>
      <c r="E23" s="6"/>
      <c r="F23" s="6"/>
      <c r="G23" s="7"/>
    </row>
    <row r="24" spans="1:8" ht="35.25" customHeight="1" x14ac:dyDescent="0.25">
      <c r="A24" s="5"/>
      <c r="B24" s="56" t="s">
        <v>41</v>
      </c>
      <c r="C24" s="56"/>
      <c r="D24" s="56"/>
      <c r="E24" s="56"/>
      <c r="F24" s="6"/>
      <c r="G24" s="7"/>
    </row>
    <row r="25" spans="1:8" ht="16.5" x14ac:dyDescent="0.3">
      <c r="A25" s="5"/>
      <c r="B25" s="23" t="s">
        <v>4</v>
      </c>
      <c r="C25" s="23" t="s">
        <v>5</v>
      </c>
      <c r="D25" s="23" t="s">
        <v>6</v>
      </c>
      <c r="E25" s="23" t="s">
        <v>24</v>
      </c>
      <c r="F25" s="6"/>
      <c r="G25" s="54"/>
    </row>
    <row r="26" spans="1:8" ht="15" customHeight="1" x14ac:dyDescent="0.25">
      <c r="A26" s="5"/>
      <c r="B26" s="24">
        <v>0</v>
      </c>
      <c r="C26" s="24">
        <v>0</v>
      </c>
      <c r="D26" s="25" t="s">
        <v>7</v>
      </c>
      <c r="E26" s="26">
        <f>D9*0</f>
        <v>0</v>
      </c>
      <c r="F26" s="6"/>
      <c r="G26" s="54"/>
    </row>
    <row r="27" spans="1:8" x14ac:dyDescent="0.25">
      <c r="A27" s="5"/>
      <c r="B27" s="24">
        <v>50</v>
      </c>
      <c r="C27" s="24">
        <v>10</v>
      </c>
      <c r="D27" s="25" t="s">
        <v>8</v>
      </c>
      <c r="E27" s="26">
        <f>D9*0.38</f>
        <v>3.8</v>
      </c>
      <c r="F27" s="6"/>
      <c r="G27" s="54"/>
    </row>
    <row r="28" spans="1:8" x14ac:dyDescent="0.25">
      <c r="A28" s="5"/>
      <c r="B28" s="24">
        <v>100</v>
      </c>
      <c r="C28" s="24">
        <v>30</v>
      </c>
      <c r="D28" s="25" t="s">
        <v>9</v>
      </c>
      <c r="E28" s="26">
        <f>D9*0.19</f>
        <v>1.9</v>
      </c>
      <c r="F28" s="6"/>
      <c r="G28" s="54"/>
    </row>
    <row r="29" spans="1:8" x14ac:dyDescent="0.25">
      <c r="A29" s="5"/>
      <c r="B29" s="24">
        <v>60</v>
      </c>
      <c r="C29" s="24">
        <v>20</v>
      </c>
      <c r="D29" s="25" t="s">
        <v>10</v>
      </c>
      <c r="E29" s="26">
        <f>D9*0.11</f>
        <v>1.1000000000000001</v>
      </c>
      <c r="F29" s="6"/>
      <c r="G29" s="54"/>
    </row>
    <row r="30" spans="1:8" x14ac:dyDescent="0.25">
      <c r="A30" s="5"/>
      <c r="B30" s="24">
        <v>300</v>
      </c>
      <c r="C30" s="24">
        <v>30</v>
      </c>
      <c r="D30" s="25" t="s">
        <v>11</v>
      </c>
      <c r="E30" s="26">
        <f>D9*0.18</f>
        <v>1.7999999999999998</v>
      </c>
      <c r="F30" s="6"/>
      <c r="G30" s="54"/>
    </row>
    <row r="31" spans="1:8" x14ac:dyDescent="0.25">
      <c r="A31" s="5"/>
      <c r="B31" s="24">
        <v>350</v>
      </c>
      <c r="C31" s="24">
        <v>50</v>
      </c>
      <c r="D31" s="25" t="s">
        <v>12</v>
      </c>
      <c r="E31" s="26">
        <f>D9*0.09</f>
        <v>0.89999999999999991</v>
      </c>
      <c r="F31" s="6"/>
      <c r="G31" s="54"/>
    </row>
    <row r="32" spans="1:8" x14ac:dyDescent="0.25">
      <c r="A32" s="5"/>
      <c r="B32" s="24">
        <v>600</v>
      </c>
      <c r="C32" s="24">
        <v>60</v>
      </c>
      <c r="D32" s="25" t="s">
        <v>13</v>
      </c>
      <c r="E32" s="26">
        <f>D9*0.05</f>
        <v>0.5</v>
      </c>
      <c r="F32" s="6"/>
      <c r="G32" s="54"/>
    </row>
    <row r="33" spans="1:7" x14ac:dyDescent="0.25">
      <c r="A33" s="5"/>
      <c r="B33" s="27"/>
      <c r="C33" s="27"/>
      <c r="D33" s="28"/>
      <c r="E33" s="29">
        <f>E26+E27+E28+E29+E30+E31+E32</f>
        <v>9.9999999999999982</v>
      </c>
      <c r="F33" s="6"/>
      <c r="G33" s="17"/>
    </row>
    <row r="34" spans="1:7" x14ac:dyDescent="0.25">
      <c r="A34" s="5"/>
      <c r="B34" s="6"/>
      <c r="C34" s="6"/>
      <c r="D34" s="6"/>
      <c r="E34" s="6"/>
      <c r="F34" s="6"/>
      <c r="G34" s="7"/>
    </row>
    <row r="35" spans="1:7" x14ac:dyDescent="0.25">
      <c r="A35" s="5"/>
      <c r="B35" s="6"/>
      <c r="C35" s="6"/>
      <c r="D35" s="6"/>
      <c r="E35" s="6"/>
      <c r="F35" s="6"/>
      <c r="G35" s="7"/>
    </row>
    <row r="36" spans="1:7" x14ac:dyDescent="0.25">
      <c r="A36" s="5"/>
      <c r="B36" s="6"/>
      <c r="C36" s="6"/>
      <c r="D36" s="6"/>
      <c r="E36" s="6"/>
      <c r="F36" s="6"/>
      <c r="G36" s="7"/>
    </row>
    <row r="37" spans="1:7" x14ac:dyDescent="0.25">
      <c r="A37" s="15"/>
      <c r="B37" s="15"/>
      <c r="C37" s="15"/>
      <c r="D37" s="15"/>
      <c r="E37" s="15"/>
      <c r="F37" s="15"/>
      <c r="G37" s="15"/>
    </row>
    <row r="38" spans="1:7" x14ac:dyDescent="0.25">
      <c r="A38" s="15"/>
      <c r="B38" s="15"/>
      <c r="C38" s="15"/>
      <c r="D38" s="15"/>
      <c r="E38" s="15"/>
      <c r="F38" s="15"/>
      <c r="G38" s="15"/>
    </row>
    <row r="39" spans="1:7" x14ac:dyDescent="0.25">
      <c r="A39" s="16"/>
      <c r="B39" s="16"/>
      <c r="C39" s="16"/>
      <c r="D39" s="16"/>
      <c r="E39" s="16"/>
      <c r="F39" s="16"/>
      <c r="G39" s="16"/>
    </row>
  </sheetData>
  <sheetProtection algorithmName="SHA-512" hashValue="BRN3SMYkBZjzD+he5fIHaBOK4aEmC4yHUYBMc+KX7PS6egepifHid78EljBU+d8EC0q+WfRt12thCjWHIQTjbg==" saltValue="lMkmcs82pwPDil6rbqr59g==" spinCount="100000" sheet="1" objects="1" scenarios="1"/>
  <mergeCells count="6">
    <mergeCell ref="A1:G3"/>
    <mergeCell ref="A15:G16"/>
    <mergeCell ref="A18:G21"/>
    <mergeCell ref="G25:G32"/>
    <mergeCell ref="A22:G22"/>
    <mergeCell ref="B24:E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256A9-15A0-482C-A31E-DBE9F05D7759}">
  <dimension ref="A1:I22"/>
  <sheetViews>
    <sheetView showGridLines="0" tabSelected="1" zoomScale="115" zoomScaleNormal="115" workbookViewId="0">
      <selection activeCell="C5" sqref="C5"/>
    </sheetView>
  </sheetViews>
  <sheetFormatPr baseColWidth="10" defaultColWidth="0" defaultRowHeight="15" zeroHeight="1" x14ac:dyDescent="0.25"/>
  <cols>
    <col min="1" max="1" width="11.42578125" customWidth="1"/>
    <col min="2" max="2" width="17.140625" bestFit="1" customWidth="1"/>
    <col min="3" max="3" width="29.7109375" bestFit="1" customWidth="1"/>
    <col min="4" max="4" width="17.42578125" bestFit="1" customWidth="1"/>
    <col min="5" max="5" width="23.85546875" bestFit="1" customWidth="1"/>
    <col min="6" max="6" width="9.140625" customWidth="1"/>
    <col min="7" max="7" width="9" bestFit="1" customWidth="1"/>
    <col min="8" max="9" width="11.42578125" customWidth="1"/>
    <col min="10" max="16384" width="11.42578125" hidden="1"/>
  </cols>
  <sheetData>
    <row r="1" spans="1:9" s="3" customFormat="1" ht="25.5" customHeight="1" x14ac:dyDescent="0.25">
      <c r="A1" s="50"/>
      <c r="B1" s="50"/>
      <c r="C1" s="50"/>
      <c r="D1" s="50"/>
      <c r="E1" s="50"/>
      <c r="F1" s="50"/>
      <c r="G1" s="50"/>
      <c r="H1" s="50"/>
      <c r="I1" s="50"/>
    </row>
    <row r="2" spans="1:9" s="3" customFormat="1" ht="25.5" customHeight="1" x14ac:dyDescent="0.25">
      <c r="A2" s="50"/>
      <c r="B2" s="50"/>
      <c r="C2" s="50"/>
      <c r="D2" s="50"/>
      <c r="E2" s="50"/>
      <c r="F2" s="50"/>
      <c r="G2" s="50"/>
      <c r="H2" s="50"/>
      <c r="I2" s="50"/>
    </row>
    <row r="3" spans="1:9" s="3" customFormat="1" ht="37.5" customHeight="1" x14ac:dyDescent="0.25">
      <c r="A3" s="50"/>
      <c r="B3" s="50"/>
      <c r="C3" s="50"/>
      <c r="D3" s="50"/>
      <c r="E3" s="50"/>
      <c r="F3" s="50"/>
      <c r="G3" s="50"/>
      <c r="H3" s="50"/>
      <c r="I3" s="50"/>
    </row>
    <row r="4" spans="1:9" x14ac:dyDescent="0.25">
      <c r="A4" s="5"/>
      <c r="B4" s="6"/>
      <c r="C4" s="6"/>
      <c r="D4" s="6"/>
      <c r="E4" s="6"/>
      <c r="F4" s="6"/>
      <c r="G4" s="6"/>
      <c r="H4" s="6"/>
      <c r="I4" s="12"/>
    </row>
    <row r="5" spans="1:9" ht="16.5" x14ac:dyDescent="0.3">
      <c r="A5" s="5"/>
      <c r="B5" s="6"/>
      <c r="C5" s="21" t="s">
        <v>18</v>
      </c>
      <c r="D5" s="18">
        <v>20</v>
      </c>
      <c r="E5" s="37" t="s">
        <v>36</v>
      </c>
      <c r="F5" s="18">
        <v>20</v>
      </c>
      <c r="G5" s="19" t="s">
        <v>37</v>
      </c>
      <c r="H5" s="6"/>
      <c r="I5" s="7"/>
    </row>
    <row r="6" spans="1:9" ht="16.5" x14ac:dyDescent="0.3">
      <c r="A6" s="5"/>
      <c r="B6" s="6"/>
      <c r="C6" s="34"/>
      <c r="D6" s="14"/>
      <c r="E6" s="38"/>
      <c r="F6" s="9"/>
      <c r="G6" s="6"/>
      <c r="H6" s="6"/>
      <c r="I6" s="7"/>
    </row>
    <row r="7" spans="1:9" ht="16.5" x14ac:dyDescent="0.3">
      <c r="A7" s="5"/>
      <c r="B7" s="6"/>
      <c r="C7" s="21" t="s">
        <v>19</v>
      </c>
      <c r="D7" s="18">
        <v>50</v>
      </c>
      <c r="E7" s="37" t="s">
        <v>20</v>
      </c>
      <c r="F7" s="10"/>
      <c r="G7" s="6"/>
      <c r="H7" s="6"/>
      <c r="I7" s="7"/>
    </row>
    <row r="8" spans="1:9" ht="16.5" x14ac:dyDescent="0.3">
      <c r="A8" s="5"/>
      <c r="B8" s="6"/>
      <c r="C8" s="35"/>
      <c r="D8" s="6"/>
      <c r="E8" s="35"/>
      <c r="F8" s="6"/>
      <c r="G8" s="6"/>
      <c r="H8" s="6"/>
      <c r="I8" s="7"/>
    </row>
    <row r="9" spans="1:9" ht="21" x14ac:dyDescent="0.35">
      <c r="A9" s="5"/>
      <c r="B9" s="6"/>
      <c r="C9" s="44" t="s">
        <v>21</v>
      </c>
      <c r="D9" s="49">
        <f>(((F5*D5)*D7)*0.005)</f>
        <v>100</v>
      </c>
      <c r="E9" s="35"/>
      <c r="F9" s="6"/>
      <c r="G9" s="6"/>
      <c r="H9" s="6"/>
      <c r="I9" s="7"/>
    </row>
    <row r="10" spans="1:9" ht="16.5" x14ac:dyDescent="0.35">
      <c r="A10" s="5"/>
      <c r="B10" s="6"/>
      <c r="C10" s="47" t="s">
        <v>32</v>
      </c>
      <c r="D10" s="45">
        <f>D9/2</f>
        <v>50</v>
      </c>
      <c r="E10" s="48" t="s">
        <v>31</v>
      </c>
      <c r="F10" s="11"/>
      <c r="G10" s="6"/>
      <c r="H10" s="6"/>
      <c r="I10" s="7"/>
    </row>
    <row r="11" spans="1:9" ht="16.5" x14ac:dyDescent="0.35">
      <c r="A11" s="5"/>
      <c r="B11" s="6"/>
      <c r="C11" s="46" t="s">
        <v>22</v>
      </c>
      <c r="D11" s="45">
        <f>D10</f>
        <v>50</v>
      </c>
      <c r="E11" s="48" t="s">
        <v>33</v>
      </c>
      <c r="F11" s="11"/>
      <c r="G11" s="6"/>
      <c r="H11" s="6"/>
      <c r="I11" s="7"/>
    </row>
    <row r="12" spans="1:9" x14ac:dyDescent="0.25">
      <c r="A12" s="5"/>
      <c r="B12" s="6"/>
      <c r="C12" s="6"/>
      <c r="D12" s="6"/>
      <c r="E12" s="6"/>
      <c r="F12" s="6"/>
      <c r="G12" s="6"/>
      <c r="H12" s="6"/>
      <c r="I12" s="7"/>
    </row>
    <row r="13" spans="1:9" x14ac:dyDescent="0.25">
      <c r="A13" s="51" t="s">
        <v>40</v>
      </c>
      <c r="B13" s="51"/>
      <c r="C13" s="51"/>
      <c r="D13" s="51"/>
      <c r="E13" s="51"/>
      <c r="F13" s="51"/>
      <c r="G13" s="51"/>
      <c r="H13" s="51"/>
      <c r="I13" s="52"/>
    </row>
    <row r="14" spans="1:9" x14ac:dyDescent="0.25">
      <c r="A14" s="51"/>
      <c r="B14" s="51"/>
      <c r="C14" s="51"/>
      <c r="D14" s="51"/>
      <c r="E14" s="51"/>
      <c r="F14" s="51"/>
      <c r="G14" s="51"/>
      <c r="H14" s="51"/>
      <c r="I14" s="52"/>
    </row>
    <row r="15" spans="1:9" x14ac:dyDescent="0.25">
      <c r="A15" s="53" t="s">
        <v>39</v>
      </c>
      <c r="B15" s="53"/>
      <c r="C15" s="53"/>
      <c r="D15" s="53"/>
      <c r="E15" s="53"/>
      <c r="F15" s="53"/>
      <c r="G15" s="53"/>
      <c r="H15" s="53"/>
      <c r="I15" s="53"/>
    </row>
    <row r="16" spans="1:9" x14ac:dyDescent="0.25">
      <c r="A16" s="53"/>
      <c r="B16" s="53"/>
      <c r="C16" s="53"/>
      <c r="D16" s="53"/>
      <c r="E16" s="53"/>
      <c r="F16" s="53"/>
      <c r="G16" s="53"/>
      <c r="H16" s="53"/>
      <c r="I16" s="53"/>
    </row>
    <row r="17" spans="1:9" x14ac:dyDescent="0.25">
      <c r="A17" s="53"/>
      <c r="B17" s="53"/>
      <c r="C17" s="53"/>
      <c r="D17" s="53"/>
      <c r="E17" s="53"/>
      <c r="F17" s="53"/>
      <c r="G17" s="53"/>
      <c r="H17" s="53"/>
      <c r="I17" s="53"/>
    </row>
    <row r="18" spans="1:9" x14ac:dyDescent="0.25">
      <c r="A18" s="53"/>
      <c r="B18" s="53"/>
      <c r="C18" s="53"/>
      <c r="D18" s="53"/>
      <c r="E18" s="53"/>
      <c r="F18" s="53"/>
      <c r="G18" s="53"/>
      <c r="H18" s="53"/>
      <c r="I18" s="53"/>
    </row>
    <row r="19" spans="1:9" ht="15" customHeight="1" x14ac:dyDescent="0.25">
      <c r="A19" s="57" t="s">
        <v>38</v>
      </c>
      <c r="B19" s="58"/>
      <c r="C19" s="58"/>
      <c r="D19" s="58"/>
      <c r="E19" s="58"/>
      <c r="F19" s="58"/>
      <c r="G19" s="58"/>
      <c r="H19" s="58"/>
      <c r="I19" s="58"/>
    </row>
    <row r="20" spans="1:9" x14ac:dyDescent="0.25">
      <c r="A20" s="58"/>
      <c r="B20" s="58"/>
      <c r="C20" s="58"/>
      <c r="D20" s="58"/>
      <c r="E20" s="58"/>
      <c r="F20" s="58"/>
      <c r="G20" s="58"/>
      <c r="H20" s="58"/>
      <c r="I20" s="58"/>
    </row>
    <row r="21" spans="1:9" x14ac:dyDescent="0.25">
      <c r="A21" s="58"/>
      <c r="B21" s="58"/>
      <c r="C21" s="58"/>
      <c r="D21" s="58"/>
      <c r="E21" s="58"/>
      <c r="F21" s="58"/>
      <c r="G21" s="58"/>
      <c r="H21" s="58"/>
      <c r="I21" s="58"/>
    </row>
    <row r="22" spans="1:9" x14ac:dyDescent="0.25">
      <c r="A22" s="58"/>
      <c r="B22" s="58"/>
      <c r="C22" s="58"/>
      <c r="D22" s="58"/>
      <c r="E22" s="58"/>
      <c r="F22" s="58"/>
      <c r="G22" s="58"/>
      <c r="H22" s="58"/>
      <c r="I22" s="58"/>
    </row>
  </sheetData>
  <mergeCells count="4">
    <mergeCell ref="A1:I3"/>
    <mergeCell ref="A13:I14"/>
    <mergeCell ref="A15:I18"/>
    <mergeCell ref="A19:I2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6F32-C319-40C4-9F64-76266221D225}">
  <dimension ref="A1:K18"/>
  <sheetViews>
    <sheetView showGridLines="0" zoomScale="85" zoomScaleNormal="85" workbookViewId="0">
      <selection activeCell="A14" sqref="A14:K18"/>
    </sheetView>
  </sheetViews>
  <sheetFormatPr baseColWidth="10" defaultColWidth="0" defaultRowHeight="15" zeroHeight="1" x14ac:dyDescent="0.25"/>
  <cols>
    <col min="1" max="1" width="11.42578125" style="5" customWidth="1"/>
    <col min="2" max="2" width="11.42578125" style="6" customWidth="1"/>
    <col min="3" max="3" width="21.140625" style="6" bestFit="1" customWidth="1"/>
    <col min="4" max="4" width="12.85546875" style="6" bestFit="1" customWidth="1"/>
    <col min="5" max="5" width="25.42578125" style="6" bestFit="1" customWidth="1"/>
    <col min="6" max="10" width="11.42578125" style="6" customWidth="1"/>
    <col min="11" max="11" width="11.42578125" style="7" customWidth="1"/>
    <col min="12" max="16384" width="11.42578125" hidden="1"/>
  </cols>
  <sheetData>
    <row r="1" spans="1:11" x14ac:dyDescent="0.25">
      <c r="A1" s="59"/>
      <c r="B1" s="60"/>
      <c r="C1" s="60"/>
      <c r="D1" s="60"/>
      <c r="E1" s="60"/>
      <c r="F1" s="60"/>
      <c r="G1" s="60"/>
      <c r="H1" s="60"/>
      <c r="I1" s="60"/>
      <c r="J1" s="60"/>
      <c r="K1" s="61"/>
    </row>
    <row r="2" spans="1:11" x14ac:dyDescent="0.25">
      <c r="A2" s="62"/>
      <c r="B2" s="63"/>
      <c r="C2" s="63"/>
      <c r="D2" s="63"/>
      <c r="E2" s="63"/>
      <c r="F2" s="63"/>
      <c r="G2" s="63"/>
      <c r="H2" s="63"/>
      <c r="I2" s="63"/>
      <c r="J2" s="63"/>
      <c r="K2" s="64"/>
    </row>
    <row r="3" spans="1:11" ht="61.5" customHeight="1" x14ac:dyDescent="0.25">
      <c r="A3" s="65"/>
      <c r="B3" s="66"/>
      <c r="C3" s="66"/>
      <c r="D3" s="66"/>
      <c r="E3" s="66"/>
      <c r="F3" s="66"/>
      <c r="G3" s="66"/>
      <c r="H3" s="66"/>
      <c r="I3" s="66"/>
      <c r="J3" s="66"/>
      <c r="K3" s="67"/>
    </row>
    <row r="4" spans="1:11" x14ac:dyDescent="0.25">
      <c r="H4"/>
      <c r="I4"/>
      <c r="J4"/>
    </row>
    <row r="5" spans="1:11" ht="16.5" x14ac:dyDescent="0.3">
      <c r="C5" s="21" t="s">
        <v>26</v>
      </c>
      <c r="D5" s="18">
        <v>210000</v>
      </c>
      <c r="E5" s="22" t="s">
        <v>29</v>
      </c>
      <c r="H5"/>
      <c r="I5"/>
      <c r="J5"/>
    </row>
    <row r="6" spans="1:11" ht="16.5" x14ac:dyDescent="0.3">
      <c r="C6" s="34"/>
      <c r="D6" s="14"/>
      <c r="E6" s="38"/>
      <c r="H6"/>
      <c r="I6"/>
      <c r="J6"/>
    </row>
    <row r="7" spans="1:11" ht="16.5" x14ac:dyDescent="0.3">
      <c r="C7" s="21" t="s">
        <v>27</v>
      </c>
      <c r="D7" s="18">
        <v>12</v>
      </c>
      <c r="E7" s="37" t="s">
        <v>28</v>
      </c>
      <c r="H7"/>
      <c r="I7"/>
      <c r="J7"/>
    </row>
    <row r="8" spans="1:11" ht="16.5" x14ac:dyDescent="0.3">
      <c r="C8" s="35"/>
      <c r="E8" s="35"/>
      <c r="H8"/>
      <c r="I8"/>
      <c r="J8"/>
    </row>
    <row r="9" spans="1:11" ht="16.5" x14ac:dyDescent="0.3">
      <c r="C9" s="21" t="s">
        <v>21</v>
      </c>
      <c r="D9" s="4">
        <f>IF(D7=4,D5*0.026,IF(D7=6,D5*0.048,IF(D7=12,D5*0.12,IF(D7=24,D5*0.3,IF(D7=36,D5*0.54,0)))))</f>
        <v>25200</v>
      </c>
      <c r="E9" s="19" t="s">
        <v>23</v>
      </c>
      <c r="H9"/>
      <c r="I9"/>
      <c r="J9"/>
    </row>
    <row r="10" spans="1:11" ht="16.5" x14ac:dyDescent="0.3">
      <c r="C10" s="36"/>
      <c r="D10" s="13"/>
      <c r="E10" s="40"/>
      <c r="H10"/>
      <c r="I10"/>
      <c r="J10"/>
    </row>
    <row r="11" spans="1:11" ht="86.25" customHeight="1" x14ac:dyDescent="0.25">
      <c r="H11"/>
      <c r="I11"/>
      <c r="J11"/>
    </row>
    <row r="12" spans="1:11" x14ac:dyDescent="0.25">
      <c r="A12" s="70" t="s">
        <v>59</v>
      </c>
      <c r="B12" s="71"/>
      <c r="C12" s="71"/>
      <c r="D12" s="71"/>
      <c r="E12" s="71"/>
      <c r="F12" s="71"/>
      <c r="G12" s="71"/>
      <c r="H12" s="71"/>
      <c r="I12" s="71"/>
      <c r="J12" s="71"/>
      <c r="K12" s="72"/>
    </row>
    <row r="13" spans="1:11" x14ac:dyDescent="0.25">
      <c r="A13" s="73"/>
      <c r="B13" s="51"/>
      <c r="C13" s="51"/>
      <c r="D13" s="51"/>
      <c r="E13" s="51"/>
      <c r="F13" s="51"/>
      <c r="G13" s="51"/>
      <c r="H13" s="51"/>
      <c r="I13" s="51"/>
      <c r="J13" s="51"/>
      <c r="K13" s="52"/>
    </row>
    <row r="14" spans="1:11" ht="15" customHeight="1" x14ac:dyDescent="0.25">
      <c r="A14" s="68" t="s">
        <v>42</v>
      </c>
      <c r="B14" s="53"/>
      <c r="C14" s="53"/>
      <c r="D14" s="53"/>
      <c r="E14" s="53"/>
      <c r="F14" s="53"/>
      <c r="G14" s="53"/>
      <c r="H14" s="53"/>
      <c r="I14" s="53"/>
      <c r="J14" s="53"/>
      <c r="K14" s="69"/>
    </row>
    <row r="15" spans="1:11" x14ac:dyDescent="0.25">
      <c r="A15" s="68"/>
      <c r="B15" s="53"/>
      <c r="C15" s="53"/>
      <c r="D15" s="53"/>
      <c r="E15" s="53"/>
      <c r="F15" s="53"/>
      <c r="G15" s="53"/>
      <c r="H15" s="53"/>
      <c r="I15" s="53"/>
      <c r="J15" s="53"/>
      <c r="K15" s="69"/>
    </row>
    <row r="16" spans="1:11" x14ac:dyDescent="0.25">
      <c r="A16" s="68"/>
      <c r="B16" s="53"/>
      <c r="C16" s="53"/>
      <c r="D16" s="53"/>
      <c r="E16" s="53"/>
      <c r="F16" s="53"/>
      <c r="G16" s="53"/>
      <c r="H16" s="53"/>
      <c r="I16" s="53"/>
      <c r="J16" s="53"/>
      <c r="K16" s="69"/>
    </row>
    <row r="17" spans="1:11" x14ac:dyDescent="0.25">
      <c r="A17" s="68"/>
      <c r="B17" s="53"/>
      <c r="C17" s="53"/>
      <c r="D17" s="53"/>
      <c r="E17" s="53"/>
      <c r="F17" s="53"/>
      <c r="G17" s="53"/>
      <c r="H17" s="53"/>
      <c r="I17" s="53"/>
      <c r="J17" s="53"/>
      <c r="K17" s="69"/>
    </row>
    <row r="18" spans="1:11" x14ac:dyDescent="0.25">
      <c r="A18" s="68"/>
      <c r="B18" s="53"/>
      <c r="C18" s="53"/>
      <c r="D18" s="53"/>
      <c r="E18" s="53"/>
      <c r="F18" s="53"/>
      <c r="G18" s="53"/>
      <c r="H18" s="53"/>
      <c r="I18" s="53"/>
      <c r="J18" s="53"/>
      <c r="K18" s="69"/>
    </row>
  </sheetData>
  <sheetProtection algorithmName="SHA-512" hashValue="JNEr92pX3Y356TJzzAmYcRWWL4WENMpzmC40fnNV6AG2IdlrZsuS9ue6A9/jL/HA4AAwxMwZd+KWYBjOGdWalw==" saltValue="aAMA071bt/Ny0MgWzzLp1Q==" spinCount="100000" sheet="1" objects="1" scenarios="1"/>
  <mergeCells count="3">
    <mergeCell ref="A1:K3"/>
    <mergeCell ref="A14:K18"/>
    <mergeCell ref="A12:K13"/>
  </mergeCells>
  <dataValidations count="1">
    <dataValidation type="list" allowBlank="1" showInputMessage="1" showErrorMessage="1" sqref="D7" xr:uid="{3DE87C40-343F-46AF-BDE0-D66C22428D47}">
      <formula1>"4,6,12,24,36"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4861-6082-4914-A466-DA8978D0991A}">
  <dimension ref="A1:I18"/>
  <sheetViews>
    <sheetView showGridLines="0" workbookViewId="0">
      <selection activeCell="C13" sqref="C13"/>
    </sheetView>
  </sheetViews>
  <sheetFormatPr baseColWidth="10" defaultColWidth="0" defaultRowHeight="15" zeroHeight="1" x14ac:dyDescent="0.25"/>
  <cols>
    <col min="1" max="1" width="11.42578125" style="74" customWidth="1"/>
    <col min="2" max="2" width="26.42578125" style="74" bestFit="1" customWidth="1"/>
    <col min="3" max="3" width="32.7109375" style="74" bestFit="1" customWidth="1"/>
    <col min="4" max="4" width="34.28515625" style="74" bestFit="1" customWidth="1"/>
    <col min="5" max="5" width="21.5703125" style="74" bestFit="1" customWidth="1"/>
    <col min="6" max="6" width="17.5703125" style="74" bestFit="1" customWidth="1"/>
    <col min="7" max="9" width="11.42578125" style="74" customWidth="1"/>
    <col min="10" max="16384" width="11.42578125" style="74" hidden="1"/>
  </cols>
  <sheetData>
    <row r="1" spans="1:9" x14ac:dyDescent="0.25">
      <c r="A1" s="83"/>
      <c r="B1" s="84"/>
      <c r="C1" s="84"/>
      <c r="D1" s="84"/>
      <c r="E1" s="84"/>
      <c r="F1" s="84"/>
      <c r="G1" s="84"/>
      <c r="H1" s="84"/>
      <c r="I1" s="85"/>
    </row>
    <row r="2" spans="1:9" x14ac:dyDescent="0.25">
      <c r="A2" s="86"/>
      <c r="B2" s="50"/>
      <c r="C2" s="50"/>
      <c r="D2" s="50"/>
      <c r="E2" s="50"/>
      <c r="F2" s="50"/>
      <c r="G2" s="50"/>
      <c r="H2" s="50"/>
      <c r="I2" s="87"/>
    </row>
    <row r="3" spans="1:9" ht="57" customHeight="1" thickBot="1" x14ac:dyDescent="0.3">
      <c r="A3" s="88"/>
      <c r="B3" s="89"/>
      <c r="C3" s="89"/>
      <c r="D3" s="89"/>
      <c r="E3" s="89"/>
      <c r="F3" s="89"/>
      <c r="G3" s="89"/>
      <c r="H3" s="89"/>
      <c r="I3" s="90"/>
    </row>
    <row r="4" spans="1:9" ht="27" customHeight="1" x14ac:dyDescent="0.25">
      <c r="A4" s="78"/>
      <c r="B4" s="79"/>
      <c r="C4" s="79"/>
      <c r="D4" s="79"/>
      <c r="E4" s="79"/>
      <c r="F4" s="79"/>
      <c r="G4" s="79"/>
      <c r="H4" s="79"/>
      <c r="I4" s="80"/>
    </row>
    <row r="5" spans="1:9" x14ac:dyDescent="0.25">
      <c r="A5" s="81"/>
      <c r="B5" s="42"/>
      <c r="C5" s="42"/>
      <c r="D5" s="42"/>
      <c r="E5" s="42"/>
      <c r="F5" s="42"/>
      <c r="G5" s="42"/>
      <c r="H5" s="42"/>
      <c r="I5" s="82"/>
    </row>
    <row r="6" spans="1:9" x14ac:dyDescent="0.25">
      <c r="A6" s="81"/>
      <c r="B6" s="42"/>
      <c r="C6" s="13" t="s">
        <v>46</v>
      </c>
      <c r="D6" s="92">
        <v>20</v>
      </c>
      <c r="E6" s="76" t="s">
        <v>49</v>
      </c>
      <c r="F6" s="42"/>
      <c r="G6" s="42"/>
      <c r="H6" s="42"/>
      <c r="I6" s="82"/>
    </row>
    <row r="7" spans="1:9" x14ac:dyDescent="0.25">
      <c r="A7" s="81"/>
      <c r="B7" s="42"/>
      <c r="C7" s="13" t="s">
        <v>47</v>
      </c>
      <c r="D7" s="92">
        <v>100</v>
      </c>
      <c r="E7" s="76" t="s">
        <v>48</v>
      </c>
      <c r="F7" s="42"/>
      <c r="G7" s="42"/>
      <c r="H7" s="42"/>
      <c r="I7" s="82"/>
    </row>
    <row r="8" spans="1:9" x14ac:dyDescent="0.25">
      <c r="A8" s="81"/>
      <c r="B8" s="42"/>
      <c r="C8" s="13" t="s">
        <v>45</v>
      </c>
      <c r="D8" s="93">
        <f>D7*30</f>
        <v>3000</v>
      </c>
      <c r="E8" s="76" t="s">
        <v>50</v>
      </c>
      <c r="F8" s="42"/>
      <c r="G8" s="42"/>
      <c r="H8" s="42"/>
      <c r="I8" s="82"/>
    </row>
    <row r="9" spans="1:9" x14ac:dyDescent="0.25">
      <c r="A9" s="81"/>
      <c r="B9" s="42"/>
      <c r="C9" s="13" t="s">
        <v>51</v>
      </c>
      <c r="D9" s="93">
        <f>D8*D6</f>
        <v>60000</v>
      </c>
      <c r="E9" s="76" t="s">
        <v>37</v>
      </c>
      <c r="F9" s="42"/>
      <c r="G9" s="42"/>
      <c r="H9" s="42"/>
      <c r="I9" s="82"/>
    </row>
    <row r="10" spans="1:9" x14ac:dyDescent="0.25">
      <c r="A10" s="81"/>
      <c r="B10" s="42"/>
      <c r="C10" s="75"/>
      <c r="D10" s="42"/>
      <c r="E10" s="76"/>
      <c r="F10" s="42"/>
      <c r="G10" s="42"/>
      <c r="H10" s="42"/>
      <c r="I10" s="82"/>
    </row>
    <row r="11" spans="1:9" x14ac:dyDescent="0.25">
      <c r="A11" s="81"/>
      <c r="B11" s="42"/>
      <c r="C11" s="75"/>
      <c r="D11" s="10" t="s">
        <v>52</v>
      </c>
      <c r="E11" s="10" t="s">
        <v>53</v>
      </c>
      <c r="F11" s="42"/>
      <c r="G11" s="42"/>
      <c r="H11" s="42"/>
      <c r="I11" s="82"/>
    </row>
    <row r="12" spans="1:9" x14ac:dyDescent="0.25">
      <c r="A12" s="81"/>
      <c r="B12" s="42"/>
      <c r="C12" s="13" t="s">
        <v>44</v>
      </c>
      <c r="D12" s="91">
        <v>3.5000000000000003E-2</v>
      </c>
      <c r="E12" s="77">
        <v>1.2500000000000001E-2</v>
      </c>
      <c r="F12" s="42"/>
      <c r="G12" s="42"/>
      <c r="H12" s="42"/>
      <c r="I12" s="82"/>
    </row>
    <row r="13" spans="1:9" x14ac:dyDescent="0.25">
      <c r="A13" s="81"/>
      <c r="B13" s="42"/>
      <c r="C13" s="13" t="s">
        <v>54</v>
      </c>
      <c r="D13" s="93">
        <f>D9*D12</f>
        <v>2100</v>
      </c>
      <c r="E13" s="41">
        <f>D9*E12</f>
        <v>750</v>
      </c>
      <c r="F13" s="76" t="s">
        <v>37</v>
      </c>
      <c r="G13" s="42"/>
      <c r="H13" s="42"/>
      <c r="I13" s="82"/>
    </row>
    <row r="14" spans="1:9" x14ac:dyDescent="0.25">
      <c r="A14" s="81"/>
      <c r="B14" s="42"/>
      <c r="C14" s="8"/>
      <c r="D14" s="42"/>
      <c r="E14" s="42"/>
      <c r="F14" s="42"/>
      <c r="G14" s="42"/>
      <c r="H14" s="42"/>
      <c r="I14" s="82"/>
    </row>
    <row r="15" spans="1:9" ht="26.25" x14ac:dyDescent="0.4">
      <c r="A15" s="81"/>
      <c r="B15" s="42"/>
      <c r="C15" s="13" t="s">
        <v>56</v>
      </c>
      <c r="D15" s="94">
        <f>D13-E13</f>
        <v>1350</v>
      </c>
      <c r="E15" s="76" t="s">
        <v>57</v>
      </c>
      <c r="F15" s="42"/>
      <c r="G15" s="42"/>
      <c r="H15" s="42"/>
      <c r="I15" s="82"/>
    </row>
    <row r="16" spans="1:9" ht="15.75" x14ac:dyDescent="0.25">
      <c r="A16" s="81"/>
      <c r="B16" s="42"/>
      <c r="C16" s="13" t="s">
        <v>55</v>
      </c>
      <c r="D16" s="95">
        <f>D15/D13</f>
        <v>0.6428571428571429</v>
      </c>
      <c r="E16" s="42"/>
      <c r="F16" s="42"/>
      <c r="G16" s="42"/>
      <c r="H16" s="42"/>
      <c r="I16" s="82"/>
    </row>
    <row r="17" spans="1:9" x14ac:dyDescent="0.25">
      <c r="A17" s="81"/>
      <c r="B17" s="42"/>
      <c r="C17" s="42"/>
      <c r="D17" s="42"/>
      <c r="E17" s="42"/>
      <c r="F17" s="42"/>
      <c r="G17" s="42"/>
      <c r="H17" s="42"/>
      <c r="I17" s="82"/>
    </row>
    <row r="18" spans="1:9" x14ac:dyDescent="0.25">
      <c r="A18" s="50" t="s">
        <v>58</v>
      </c>
      <c r="B18" s="50"/>
      <c r="C18" s="50"/>
      <c r="D18" s="50"/>
      <c r="E18" s="50"/>
      <c r="F18" s="50"/>
      <c r="G18" s="50"/>
      <c r="H18" s="50"/>
      <c r="I18" s="50"/>
    </row>
  </sheetData>
  <sheetProtection algorithmName="SHA-512" hashValue="I4/C2EU9SDrb48j2BeD9gq8rZ4dMiJxGQPe8dEzW/syvhZBK0jSvLAOK8+o8x01VNglh+BwD2PD7dCoBKHqKQA==" saltValue="n1TgsZJWed+AZPwHOBJDHw==" spinCount="100000" sheet="1" objects="1" scenarios="1"/>
  <mergeCells count="2">
    <mergeCell ref="A1:I3"/>
    <mergeCell ref="A18:I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1A2E-4AF0-42CB-956B-AA9857A7E2BE}">
  <dimension ref="A1:B6"/>
  <sheetViews>
    <sheetView workbookViewId="0">
      <selection activeCell="J4" sqref="J4"/>
    </sheetView>
  </sheetViews>
  <sheetFormatPr baseColWidth="10" defaultRowHeight="15" x14ac:dyDescent="0.25"/>
  <sheetData>
    <row r="1" spans="1:2" x14ac:dyDescent="0.25">
      <c r="A1">
        <v>1</v>
      </c>
      <c r="B1">
        <f>Staking!D5</f>
        <v>210000</v>
      </c>
    </row>
    <row r="2" spans="1:2" x14ac:dyDescent="0.25">
      <c r="A2">
        <v>4</v>
      </c>
      <c r="B2">
        <f>B1*0.026</f>
        <v>5460</v>
      </c>
    </row>
    <row r="3" spans="1:2" x14ac:dyDescent="0.25">
      <c r="A3">
        <v>6</v>
      </c>
      <c r="B3">
        <f>B1*0.048</f>
        <v>10080</v>
      </c>
    </row>
    <row r="4" spans="1:2" x14ac:dyDescent="0.25">
      <c r="A4">
        <v>12</v>
      </c>
      <c r="B4">
        <f>B1*0.12</f>
        <v>25200</v>
      </c>
    </row>
    <row r="5" spans="1:2" x14ac:dyDescent="0.25">
      <c r="A5">
        <v>24</v>
      </c>
      <c r="B5">
        <f>B1*0.3</f>
        <v>63000</v>
      </c>
    </row>
    <row r="6" spans="1:2" x14ac:dyDescent="0.25">
      <c r="A6">
        <v>36</v>
      </c>
      <c r="B6">
        <f>B1*0.54</f>
        <v>113400.00000000001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15FAE-AA1B-4768-B9FF-9A64387B96C7}">
  <dimension ref="A1:D8"/>
  <sheetViews>
    <sheetView workbookViewId="0">
      <selection activeCell="E21" sqref="E21"/>
    </sheetView>
  </sheetViews>
  <sheetFormatPr baseColWidth="10" defaultRowHeight="15" x14ac:dyDescent="0.25"/>
  <sheetData>
    <row r="1" spans="1:4" x14ac:dyDescent="0.25">
      <c r="A1" t="s">
        <v>14</v>
      </c>
      <c r="B1" t="s">
        <v>15</v>
      </c>
      <c r="C1" t="s">
        <v>16</v>
      </c>
      <c r="D1" t="s">
        <v>17</v>
      </c>
    </row>
    <row r="2" spans="1:4" x14ac:dyDescent="0.25">
      <c r="A2" s="1" t="s">
        <v>7</v>
      </c>
      <c r="B2">
        <v>0</v>
      </c>
      <c r="C2">
        <v>0</v>
      </c>
      <c r="D2" s="2">
        <v>0</v>
      </c>
    </row>
    <row r="3" spans="1:4" x14ac:dyDescent="0.25">
      <c r="A3" s="1" t="s">
        <v>8</v>
      </c>
      <c r="B3">
        <v>50</v>
      </c>
      <c r="C3">
        <v>10</v>
      </c>
      <c r="D3">
        <v>2</v>
      </c>
    </row>
    <row r="4" spans="1:4" x14ac:dyDescent="0.25">
      <c r="A4" s="1" t="s">
        <v>9</v>
      </c>
      <c r="B4">
        <v>100</v>
      </c>
      <c r="C4">
        <v>30</v>
      </c>
      <c r="D4">
        <v>4</v>
      </c>
    </row>
    <row r="5" spans="1:4" x14ac:dyDescent="0.25">
      <c r="A5" s="1" t="s">
        <v>10</v>
      </c>
      <c r="B5">
        <v>60</v>
      </c>
      <c r="C5">
        <v>20</v>
      </c>
      <c r="D5">
        <v>4</v>
      </c>
    </row>
    <row r="6" spans="1:4" x14ac:dyDescent="0.25">
      <c r="A6" s="1" t="s">
        <v>11</v>
      </c>
      <c r="B6">
        <v>300</v>
      </c>
      <c r="C6">
        <v>30</v>
      </c>
      <c r="D6">
        <v>6</v>
      </c>
    </row>
    <row r="7" spans="1:4" x14ac:dyDescent="0.25">
      <c r="A7" s="1" t="s">
        <v>12</v>
      </c>
      <c r="B7">
        <v>350</v>
      </c>
      <c r="C7">
        <v>50</v>
      </c>
      <c r="D7">
        <v>10</v>
      </c>
    </row>
    <row r="8" spans="1:4" x14ac:dyDescent="0.25">
      <c r="A8" s="1" t="s">
        <v>13</v>
      </c>
      <c r="B8">
        <v>600</v>
      </c>
      <c r="C8">
        <v>60</v>
      </c>
      <c r="D8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FD89AD9B50DB49A7A335C5DE569E32" ma:contentTypeVersion="0" ma:contentTypeDescription="Create a new document." ma:contentTypeScope="" ma:versionID="892c7a54193b534b1a830f214a0a1ef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215713de735d43f81e1c38e5e11104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13452-51A6-428E-A6C4-6903872C3093}">
  <ds:schemaRefs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19BCDAB-246D-4321-AF5D-DE1C373398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3DCF46F-0408-47BC-8606-5F9EE72C4C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Calculadora Referidos</vt:lpstr>
      <vt:lpstr>Calculadora Recargas</vt:lpstr>
      <vt:lpstr>Staking</vt:lpstr>
      <vt:lpstr>Comercios</vt:lpstr>
      <vt:lpstr>Hoja1</vt:lpstr>
      <vt:lpstr>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umaña</dc:creator>
  <cp:lastModifiedBy>Nathalia Ospina García</cp:lastModifiedBy>
  <dcterms:created xsi:type="dcterms:W3CDTF">2022-01-24T22:14:23Z</dcterms:created>
  <dcterms:modified xsi:type="dcterms:W3CDTF">2022-02-10T20:57:31Z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0x010100D9FD89AD9B50DB49A7A335C5DE569E32</vt:lpwstr>
  </property>
</Properties>
</file>