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F:\TONG HOP\CUTTING PLAN\2022\GAP\"/>
    </mc:Choice>
  </mc:AlternateContent>
  <xr:revisionPtr revIDLastSave="0" documentId="13_ncr:1_{15622246-5D43-4758-BF90-DCC8896D23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867102-1 CÒN LẠI" sheetId="69" r:id="rId1"/>
    <sheet name="867102-1" sheetId="36" r:id="rId2"/>
    <sheet name="19.03" sheetId="68" r:id="rId3"/>
    <sheet name="FABRIC" sheetId="67" r:id="rId4"/>
  </sheets>
  <definedNames>
    <definedName name="_xlnm.Print_Area" localSheetId="1">'867102-1'!$A$1:$L$49</definedName>
    <definedName name="_xlnm.Print_Area" localSheetId="0">'867102-1 CÒN LẠI'!$A$1:$L$21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7" i="69" l="1"/>
  <c r="H17" i="69"/>
  <c r="G17" i="69"/>
  <c r="F17" i="69"/>
  <c r="E17" i="69"/>
  <c r="D17" i="69"/>
  <c r="J16" i="69"/>
  <c r="I14" i="69"/>
  <c r="H14" i="69"/>
  <c r="G14" i="69"/>
  <c r="F14" i="69"/>
  <c r="E14" i="69"/>
  <c r="D14" i="69"/>
  <c r="J13" i="69"/>
  <c r="I11" i="69"/>
  <c r="H11" i="69"/>
  <c r="G11" i="69"/>
  <c r="F11" i="69"/>
  <c r="E11" i="69"/>
  <c r="D11" i="69"/>
  <c r="D19" i="69" s="1"/>
  <c r="J10" i="69"/>
  <c r="J7" i="69"/>
  <c r="F9" i="69" s="1"/>
  <c r="G3" i="69"/>
  <c r="K36" i="36"/>
  <c r="K33" i="36"/>
  <c r="K30" i="36"/>
  <c r="K10" i="36"/>
  <c r="K13" i="36"/>
  <c r="I8" i="36"/>
  <c r="E9" i="69" l="1"/>
  <c r="J17" i="69"/>
  <c r="L16" i="69" s="1"/>
  <c r="I19" i="69"/>
  <c r="F19" i="69"/>
  <c r="E19" i="69"/>
  <c r="H19" i="69"/>
  <c r="H12" i="69"/>
  <c r="H15" i="69" s="1"/>
  <c r="H18" i="69" s="1"/>
  <c r="G19" i="69"/>
  <c r="J14" i="69"/>
  <c r="L13" i="69" s="1"/>
  <c r="I9" i="69"/>
  <c r="J8" i="69"/>
  <c r="F12" i="69"/>
  <c r="F15" i="69" s="1"/>
  <c r="F18" i="69" s="1"/>
  <c r="J11" i="69"/>
  <c r="D12" i="69"/>
  <c r="G9" i="69"/>
  <c r="D9" i="69"/>
  <c r="J9" i="69" s="1"/>
  <c r="H9" i="69"/>
  <c r="G12" i="69"/>
  <c r="G15" i="69" s="1"/>
  <c r="G18" i="69" s="1"/>
  <c r="D3" i="69"/>
  <c r="E12" i="69"/>
  <c r="E15" i="69" s="1"/>
  <c r="E18" i="69" s="1"/>
  <c r="I12" i="69"/>
  <c r="I15" i="69" s="1"/>
  <c r="I18" i="69" s="1"/>
  <c r="I34" i="36"/>
  <c r="I28" i="36"/>
  <c r="D28" i="36"/>
  <c r="E28" i="36"/>
  <c r="J28" i="36" s="1"/>
  <c r="F28" i="36"/>
  <c r="G28" i="36"/>
  <c r="H28" i="36"/>
  <c r="I37" i="36"/>
  <c r="H37" i="36"/>
  <c r="G37" i="36"/>
  <c r="F37" i="36"/>
  <c r="E37" i="36"/>
  <c r="D37" i="36"/>
  <c r="J36" i="36"/>
  <c r="G34" i="36"/>
  <c r="F34" i="36"/>
  <c r="J33" i="36"/>
  <c r="I31" i="36"/>
  <c r="H31" i="36"/>
  <c r="G31" i="36"/>
  <c r="F31" i="36"/>
  <c r="E31" i="36"/>
  <c r="D31" i="36"/>
  <c r="D32" i="36" s="1"/>
  <c r="J30" i="36"/>
  <c r="F32" i="36"/>
  <c r="J27" i="36"/>
  <c r="I29" i="36" s="1"/>
  <c r="D8" i="36"/>
  <c r="G85" i="68"/>
  <c r="F85" i="68"/>
  <c r="E85" i="68"/>
  <c r="D85" i="68"/>
  <c r="C85" i="68"/>
  <c r="B85" i="68"/>
  <c r="H85" i="68" s="1"/>
  <c r="H84" i="68"/>
  <c r="H83" i="68"/>
  <c r="G79" i="68"/>
  <c r="F79" i="68"/>
  <c r="E79" i="68"/>
  <c r="D79" i="68"/>
  <c r="C79" i="68"/>
  <c r="B79" i="68"/>
  <c r="H79" i="68" s="1"/>
  <c r="H78" i="68"/>
  <c r="H77" i="68"/>
  <c r="H76" i="68"/>
  <c r="H75" i="68"/>
  <c r="H74" i="68"/>
  <c r="H73" i="68"/>
  <c r="G69" i="68"/>
  <c r="F69" i="68"/>
  <c r="E69" i="68"/>
  <c r="D69" i="68"/>
  <c r="H69" i="68" s="1"/>
  <c r="C69" i="68"/>
  <c r="B69" i="68"/>
  <c r="H68" i="68"/>
  <c r="H67" i="68"/>
  <c r="G63" i="68"/>
  <c r="F63" i="68"/>
  <c r="E63" i="68"/>
  <c r="D63" i="68"/>
  <c r="C63" i="68"/>
  <c r="B63" i="68"/>
  <c r="H63" i="68" s="1"/>
  <c r="H62" i="68"/>
  <c r="H61" i="68"/>
  <c r="G57" i="68"/>
  <c r="F57" i="68"/>
  <c r="E57" i="68"/>
  <c r="D57" i="68"/>
  <c r="C57" i="68"/>
  <c r="B57" i="68"/>
  <c r="H57" i="68" s="1"/>
  <c r="H56" i="68"/>
  <c r="H55" i="68"/>
  <c r="G51" i="68"/>
  <c r="F51" i="68"/>
  <c r="E51" i="68"/>
  <c r="D51" i="68"/>
  <c r="C51" i="68"/>
  <c r="B51" i="68"/>
  <c r="H51" i="68" s="1"/>
  <c r="H50" i="68"/>
  <c r="H49" i="68"/>
  <c r="H45" i="68"/>
  <c r="G45" i="68"/>
  <c r="F45" i="68"/>
  <c r="E45" i="68"/>
  <c r="D45" i="68"/>
  <c r="C45" i="68"/>
  <c r="B45" i="68"/>
  <c r="H44" i="68"/>
  <c r="H43" i="68"/>
  <c r="G39" i="68"/>
  <c r="F39" i="68"/>
  <c r="E39" i="68"/>
  <c r="D39" i="68"/>
  <c r="C39" i="68"/>
  <c r="B39" i="68"/>
  <c r="H39" i="68" s="1"/>
  <c r="H38" i="68"/>
  <c r="H37" i="68"/>
  <c r="G33" i="68"/>
  <c r="F33" i="68"/>
  <c r="E33" i="68"/>
  <c r="D33" i="68"/>
  <c r="C33" i="68"/>
  <c r="B33" i="68"/>
  <c r="H33" i="68" s="1"/>
  <c r="H32" i="68"/>
  <c r="H31" i="68"/>
  <c r="G27" i="68"/>
  <c r="F27" i="68"/>
  <c r="E27" i="68"/>
  <c r="D27" i="68"/>
  <c r="C27" i="68"/>
  <c r="B27" i="68"/>
  <c r="H27" i="68" s="1"/>
  <c r="H26" i="68"/>
  <c r="H25" i="68"/>
  <c r="G21" i="68"/>
  <c r="F21" i="68"/>
  <c r="E21" i="68"/>
  <c r="D21" i="68"/>
  <c r="H21" i="68" s="1"/>
  <c r="C21" i="68"/>
  <c r="B21" i="68"/>
  <c r="H20" i="68"/>
  <c r="H19" i="68"/>
  <c r="G15" i="68"/>
  <c r="F15" i="68"/>
  <c r="E15" i="68"/>
  <c r="D15" i="68"/>
  <c r="C15" i="68"/>
  <c r="B15" i="68"/>
  <c r="H15" i="68" s="1"/>
  <c r="H14" i="68"/>
  <c r="H13" i="68"/>
  <c r="G9" i="68"/>
  <c r="F9" i="68"/>
  <c r="E9" i="68"/>
  <c r="D9" i="68"/>
  <c r="C9" i="68"/>
  <c r="B9" i="68"/>
  <c r="H9" i="68" s="1"/>
  <c r="H8" i="68"/>
  <c r="H7" i="68"/>
  <c r="J19" i="69" l="1"/>
  <c r="L10" i="69"/>
  <c r="L19" i="69" s="1"/>
  <c r="L20" i="69" s="1"/>
  <c r="K20" i="69" s="1"/>
  <c r="D15" i="69"/>
  <c r="J12" i="69"/>
  <c r="J37" i="36"/>
  <c r="L36" i="36" s="1"/>
  <c r="D34" i="36"/>
  <c r="D35" i="36" s="1"/>
  <c r="D38" i="36" s="1"/>
  <c r="H34" i="36"/>
  <c r="H39" i="36" s="1"/>
  <c r="E34" i="36"/>
  <c r="E39" i="36" s="1"/>
  <c r="G39" i="36"/>
  <c r="F35" i="36"/>
  <c r="F38" i="36" s="1"/>
  <c r="F39" i="36"/>
  <c r="H32" i="36"/>
  <c r="E32" i="36"/>
  <c r="E35" i="36" s="1"/>
  <c r="E38" i="36" s="1"/>
  <c r="I32" i="36"/>
  <c r="I35" i="36" s="1"/>
  <c r="I38" i="36" s="1"/>
  <c r="D23" i="36"/>
  <c r="F29" i="36"/>
  <c r="G32" i="36"/>
  <c r="G35" i="36" s="1"/>
  <c r="G38" i="36" s="1"/>
  <c r="G23" i="36"/>
  <c r="G29" i="36"/>
  <c r="J31" i="36"/>
  <c r="D29" i="36"/>
  <c r="H29" i="36"/>
  <c r="I39" i="36"/>
  <c r="E29" i="36"/>
  <c r="K19" i="69" l="1"/>
  <c r="D18" i="69"/>
  <c r="J18" i="69" s="1"/>
  <c r="J15" i="69"/>
  <c r="J34" i="36"/>
  <c r="L33" i="36" s="1"/>
  <c r="H35" i="36"/>
  <c r="H38" i="36" s="1"/>
  <c r="J38" i="36" s="1"/>
  <c r="D39" i="36"/>
  <c r="J32" i="36"/>
  <c r="J29" i="36"/>
  <c r="J39" i="36"/>
  <c r="L30" i="36"/>
  <c r="I17" i="36"/>
  <c r="H17" i="36"/>
  <c r="G17" i="36"/>
  <c r="F17" i="36"/>
  <c r="E17" i="36"/>
  <c r="D17" i="36"/>
  <c r="J16" i="36"/>
  <c r="I14" i="36"/>
  <c r="H14" i="36"/>
  <c r="G14" i="36"/>
  <c r="F14" i="36"/>
  <c r="E14" i="36"/>
  <c r="D14" i="36"/>
  <c r="J13" i="36"/>
  <c r="I11" i="36"/>
  <c r="H11" i="36"/>
  <c r="G11" i="36"/>
  <c r="F11" i="36"/>
  <c r="E11" i="36"/>
  <c r="D11" i="36"/>
  <c r="J10" i="36"/>
  <c r="H8" i="36"/>
  <c r="G8" i="36"/>
  <c r="F8" i="36"/>
  <c r="E8" i="36"/>
  <c r="J7" i="36"/>
  <c r="H9" i="36" s="1"/>
  <c r="J35" i="36" l="1"/>
  <c r="L39" i="36"/>
  <c r="L40" i="36" s="1"/>
  <c r="K40" i="36" s="1"/>
  <c r="F19" i="36"/>
  <c r="G19" i="36"/>
  <c r="D19" i="36"/>
  <c r="H19" i="36"/>
  <c r="E19" i="36"/>
  <c r="I19" i="36"/>
  <c r="D12" i="36"/>
  <c r="D15" i="36" s="1"/>
  <c r="H12" i="36"/>
  <c r="H15" i="36" s="1"/>
  <c r="H18" i="36" s="1"/>
  <c r="J8" i="36"/>
  <c r="G9" i="36"/>
  <c r="J17" i="36"/>
  <c r="L16" i="36" s="1"/>
  <c r="J11" i="36"/>
  <c r="E12" i="36"/>
  <c r="E15" i="36" s="1"/>
  <c r="E18" i="36" s="1"/>
  <c r="F9" i="36"/>
  <c r="G3" i="36"/>
  <c r="I9" i="36"/>
  <c r="E9" i="36"/>
  <c r="D3" i="36"/>
  <c r="J14" i="36"/>
  <c r="D9" i="36"/>
  <c r="I12" i="36"/>
  <c r="I15" i="36" s="1"/>
  <c r="I18" i="36" s="1"/>
  <c r="F12" i="36"/>
  <c r="F15" i="36" s="1"/>
  <c r="F18" i="36" s="1"/>
  <c r="G12" i="36"/>
  <c r="G15" i="36" s="1"/>
  <c r="G18" i="36" s="1"/>
  <c r="K39" i="36" l="1"/>
  <c r="J19" i="36"/>
  <c r="L13" i="36"/>
  <c r="J9" i="36"/>
  <c r="J12" i="36"/>
  <c r="L10" i="36"/>
  <c r="D18" i="36"/>
  <c r="J15" i="36"/>
  <c r="L19" i="36" l="1"/>
  <c r="L20" i="36" s="1"/>
  <c r="K20" i="36" s="1"/>
  <c r="J18" i="36"/>
  <c r="K19" i="36" l="1"/>
</calcChain>
</file>

<file path=xl/sharedStrings.xml><?xml version="1.0" encoding="utf-8"?>
<sst xmlns="http://schemas.openxmlformats.org/spreadsheetml/2006/main" count="309" uniqueCount="91">
  <si>
    <t>COLOR</t>
  </si>
  <si>
    <t>DIVICION</t>
  </si>
  <si>
    <t>TOTAL</t>
  </si>
  <si>
    <t>QTY</t>
  </si>
  <si>
    <t>RATIO.1</t>
  </si>
  <si>
    <t>RATIO.2</t>
  </si>
  <si>
    <t>ORDER</t>
  </si>
  <si>
    <t>소요량</t>
    <phoneticPr fontId="2" type="noConversion"/>
  </si>
  <si>
    <t>요척</t>
    <phoneticPr fontId="2" type="noConversion"/>
  </si>
  <si>
    <t>본사 요척</t>
    <phoneticPr fontId="2" type="noConversion"/>
  </si>
  <si>
    <t>BODY</t>
    <phoneticPr fontId="2" type="noConversion"/>
  </si>
  <si>
    <t>CUTTING PLAN 1</t>
    <phoneticPr fontId="2" type="noConversion"/>
  </si>
  <si>
    <t>과부족</t>
    <phoneticPr fontId="2" type="noConversion"/>
  </si>
  <si>
    <t>TTL:</t>
    <phoneticPr fontId="2" type="noConversion"/>
  </si>
  <si>
    <t>[ Color/Size BreakDown ]</t>
  </si>
  <si>
    <t>U.S.A</t>
  </si>
  <si>
    <t>Color</t>
  </si>
  <si>
    <t>XS</t>
  </si>
  <si>
    <t>S</t>
  </si>
  <si>
    <t>M</t>
  </si>
  <si>
    <t>L</t>
  </si>
  <si>
    <t>XL</t>
  </si>
  <si>
    <t>XXL</t>
  </si>
  <si>
    <t>S.TTL</t>
  </si>
  <si>
    <t>G.TTL</t>
  </si>
  <si>
    <t>G.TTL by Color</t>
  </si>
  <si>
    <t>RATIO.3</t>
    <phoneticPr fontId="2" type="noConversion"/>
  </si>
  <si>
    <t>CANADA</t>
  </si>
  <si>
    <t xml:space="preserve"> </t>
    <phoneticPr fontId="2" type="noConversion"/>
  </si>
  <si>
    <t>BODY</t>
  </si>
  <si>
    <t>Fabric Info.</t>
  </si>
  <si>
    <t>Condition</t>
  </si>
  <si>
    <t>Remark</t>
  </si>
  <si>
    <t>Shipment</t>
  </si>
  <si>
    <t>TTL</t>
  </si>
  <si>
    <t>Needed</t>
  </si>
  <si>
    <t>Sewing</t>
  </si>
  <si>
    <t>Container</t>
  </si>
  <si>
    <t>E.T.D</t>
  </si>
  <si>
    <t>E.T.A</t>
  </si>
  <si>
    <t>Balance</t>
  </si>
  <si>
    <t>progress(%)</t>
  </si>
  <si>
    <t>BODY          WIDTH</t>
    <phoneticPr fontId="2" type="noConversion"/>
  </si>
  <si>
    <t xml:space="preserve">오더 수량 </t>
    <phoneticPr fontId="2" type="noConversion"/>
  </si>
  <si>
    <t>BINDING</t>
    <phoneticPr fontId="2" type="noConversion"/>
  </si>
  <si>
    <t>Buyer    : Gap Ladies Missy</t>
  </si>
  <si>
    <t>62″ 245g/yd 해(사) (Unit : YDS) HANGZHOU JINGHUI QIYUAN TRADING CO., LTD.</t>
  </si>
  <si>
    <t>60"</t>
    <phoneticPr fontId="2" type="noConversion"/>
  </si>
  <si>
    <t>ISP</t>
  </si>
  <si>
    <t>HONGKONG</t>
  </si>
  <si>
    <t>UK</t>
  </si>
  <si>
    <t>BAL(2.75%)</t>
    <phoneticPr fontId="2" type="noConversion"/>
  </si>
  <si>
    <t>BAL(4.25%)</t>
    <phoneticPr fontId="2" type="noConversion"/>
  </si>
  <si>
    <t>STYLE.NO : 867102-1</t>
    <phoneticPr fontId="2" type="noConversion"/>
  </si>
  <si>
    <t>95/5 POLYESTER/SPANDEX JERSEY P 40s/1 + SP 20D RD197187</t>
  </si>
  <si>
    <t>ARMY JACKET GREEN 288</t>
  </si>
  <si>
    <t>LAVENDULA 620 15-3620 TCX</t>
  </si>
  <si>
    <t>HJTCSHA220200026</t>
  </si>
  <si>
    <t>22/02/19</t>
  </si>
  <si>
    <t>22/02/24</t>
  </si>
  <si>
    <t>HJTCSHA220300036</t>
  </si>
  <si>
    <t>22/03/12</t>
  </si>
  <si>
    <t>22/03/18</t>
  </si>
  <si>
    <t>19/03/2022</t>
    <phoneticPr fontId="2" type="noConversion"/>
  </si>
  <si>
    <t>Style No : 867102-1 ( V-GFIT CDRY MU )</t>
  </si>
  <si>
    <t>I2AY8-XA</t>
  </si>
  <si>
    <t>05/06</t>
  </si>
  <si>
    <t>ARMY JACKET GREEN(02)</t>
  </si>
  <si>
    <t>LAVENDER(03)</t>
  </si>
  <si>
    <t>I2BY0-PA</t>
  </si>
  <si>
    <t>I2BY0-TA</t>
  </si>
  <si>
    <t>I2BY0-VA</t>
  </si>
  <si>
    <t>16661-72</t>
  </si>
  <si>
    <t>05/09</t>
  </si>
  <si>
    <t>ARMY JACKET GREEN(40)</t>
  </si>
  <si>
    <t>LAVENDER(39)</t>
  </si>
  <si>
    <t>16661-73</t>
  </si>
  <si>
    <t>05/30</t>
  </si>
  <si>
    <t>I2BC0-5A</t>
  </si>
  <si>
    <t>05/15</t>
  </si>
  <si>
    <t>I6RS7-0A</t>
  </si>
  <si>
    <t>ARMY JACKET GREEN(03)</t>
  </si>
  <si>
    <t>LAVENDER(04)</t>
  </si>
  <si>
    <t>I6XF6-0A</t>
  </si>
  <si>
    <t>06/05</t>
  </si>
  <si>
    <t>LAVENDER</t>
  </si>
  <si>
    <t>ARMY JACKET GREEN</t>
    <phoneticPr fontId="2" type="noConversion"/>
  </si>
  <si>
    <r>
      <t xml:space="preserve">ARMY JACKET GREEN </t>
    </r>
    <r>
      <rPr>
        <b/>
        <sz val="15"/>
        <color rgb="FFFF0000"/>
        <rFont val="맑은 고딕"/>
        <family val="3"/>
        <charset val="129"/>
        <scheme val="minor"/>
      </rPr>
      <t>(IN THÊU)</t>
    </r>
    <phoneticPr fontId="2" type="noConversion"/>
  </si>
  <si>
    <t>LAVENDER</t>
    <phoneticPr fontId="2" type="noConversion"/>
  </si>
  <si>
    <t>134 pcs/36"</t>
    <phoneticPr fontId="2" type="noConversion"/>
  </si>
  <si>
    <t>22/03/2022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</si>
</sst>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76" formatCode="mm&quot;월&quot;\ dd&quot;일&quot;"/>
    <numFmt numFmtId="177" formatCode="#,##0_ "/>
    <numFmt numFmtId="178" formatCode="#,##0;[Red]#,##0"/>
    <numFmt numFmtId="179" formatCode="#,##0.00;[Red]#,##0.00"/>
    <numFmt numFmtId="180" formatCode="#,##0_);[Red]\(#,##0\)"/>
    <numFmt numFmtId="181" formatCode="#,##0_ ;[Red]\-#,##0\ "/>
    <numFmt numFmtId="182" formatCode="#,##0.000;[Red]#,##0.000"/>
    <numFmt numFmtId="183" formatCode="0.0%"/>
    <numFmt numFmtId="184" formatCode="#,##0.000"/>
    <numFmt numFmtId="185" formatCode="#,##0.0000_);[Red]\(#,##0.0000\)"/>
    <numFmt numFmtId="186" formatCode="#,##0.0000;[Red]#,##0.0000"/>
    <numFmt numFmtId="187" formatCode="0.000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name val="MS Sans Serif"/>
      <charset val="1"/>
    </font>
    <font>
      <sz val="8"/>
      <name val="굴림체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5"/>
      <name val="맑은 고딕"/>
      <family val="3"/>
      <charset val="129"/>
      <scheme val="minor"/>
    </font>
    <font>
      <sz val="9"/>
      <name val="Arial"/>
      <family val="2"/>
    </font>
    <font>
      <b/>
      <sz val="8"/>
      <name val="굴림"/>
      <family val="3"/>
      <charset val="129"/>
    </font>
    <font>
      <b/>
      <sz val="14"/>
      <name val="굴림체"/>
      <family val="3"/>
      <charset val="129"/>
    </font>
    <font>
      <sz val="8"/>
      <name val="굴림"/>
      <family val="3"/>
      <charset val="129"/>
    </font>
    <font>
      <b/>
      <sz val="9"/>
      <name val="굴림체"/>
      <family val="3"/>
      <charset val="129"/>
    </font>
    <font>
      <sz val="9"/>
      <name val="굴림체"/>
      <family val="3"/>
      <charset val="129"/>
    </font>
    <font>
      <b/>
      <sz val="10"/>
      <name val="굴림체"/>
      <family val="3"/>
      <charset val="129"/>
    </font>
    <font>
      <sz val="9"/>
      <name val="Arial"/>
      <family val="2"/>
    </font>
    <font>
      <b/>
      <sz val="15"/>
      <color rgb="FFFF0000"/>
      <name val="맑은 고딕"/>
      <family val="3"/>
      <charset val="129"/>
      <scheme val="minor"/>
    </font>
    <font>
      <sz val="20"/>
      <name val="굴림"/>
      <family val="3"/>
      <charset val="129"/>
    </font>
    <font>
      <b/>
      <sz val="8"/>
      <color indexed="12"/>
      <name val="굴림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5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3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8" fillId="0" borderId="0" applyAlignment="0">
      <alignment vertical="top" wrapText="1"/>
      <protection locked="0"/>
    </xf>
    <xf numFmtId="9" fontId="1" fillId="0" borderId="0" applyFont="0" applyFill="0" applyBorder="0" applyAlignment="0" applyProtection="0"/>
    <xf numFmtId="0" fontId="1" fillId="0" borderId="0">
      <alignment vertical="center"/>
    </xf>
    <xf numFmtId="0" fontId="9" fillId="0" borderId="0" applyAlignment="0">
      <alignment vertical="top" wrapText="1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Alignment="0">
      <alignment vertical="top" wrapText="1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2" fillId="0" borderId="0" applyAlignment="0">
      <alignment vertical="top" wrapText="1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 applyAlignment="0">
      <alignment vertical="top" wrapText="1"/>
      <protection locked="0"/>
    </xf>
    <xf numFmtId="0" fontId="1" fillId="0" borderId="0">
      <alignment vertical="center"/>
    </xf>
    <xf numFmtId="0" fontId="1" fillId="0" borderId="0">
      <alignment vertical="center"/>
    </xf>
  </cellStyleXfs>
  <cellXfs count="128">
    <xf numFmtId="0" fontId="0" fillId="0" borderId="0" xfId="0"/>
    <xf numFmtId="0" fontId="5" fillId="0" borderId="8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4" fillId="0" borderId="0" xfId="3" applyFont="1" applyAlignment="1">
      <alignment vertical="center"/>
    </xf>
    <xf numFmtId="0" fontId="4" fillId="0" borderId="10" xfId="1" applyFont="1" applyBorder="1" applyAlignment="1">
      <alignment vertical="center"/>
    </xf>
    <xf numFmtId="0" fontId="5" fillId="0" borderId="6" xfId="1" applyFont="1" applyBorder="1" applyAlignment="1">
      <alignment horizontal="center" vertical="center"/>
    </xf>
    <xf numFmtId="178" fontId="4" fillId="3" borderId="1" xfId="1" applyNumberFormat="1" applyFont="1" applyFill="1" applyBorder="1" applyAlignment="1">
      <alignment horizontal="center" vertical="center"/>
    </xf>
    <xf numFmtId="179" fontId="4" fillId="0" borderId="1" xfId="2" applyNumberFormat="1" applyFont="1" applyBorder="1" applyAlignment="1">
      <alignment horizontal="center" vertical="center"/>
    </xf>
    <xf numFmtId="178" fontId="5" fillId="4" borderId="1" xfId="1" applyNumberFormat="1" applyFont="1" applyFill="1" applyBorder="1" applyAlignment="1">
      <alignment horizontal="center" vertical="center"/>
    </xf>
    <xf numFmtId="178" fontId="4" fillId="2" borderId="1" xfId="1" applyNumberFormat="1" applyFont="1" applyFill="1" applyBorder="1" applyAlignment="1">
      <alignment vertical="center"/>
    </xf>
    <xf numFmtId="178" fontId="4" fillId="2" borderId="1" xfId="1" applyNumberFormat="1" applyFont="1" applyFill="1" applyBorder="1" applyAlignment="1">
      <alignment horizontal="center" vertical="center"/>
    </xf>
    <xf numFmtId="181" fontId="4" fillId="2" borderId="1" xfId="1" applyNumberFormat="1" applyFont="1" applyFill="1" applyBorder="1" applyAlignment="1">
      <alignment horizontal="center" vertical="center"/>
    </xf>
    <xf numFmtId="182" fontId="4" fillId="4" borderId="1" xfId="1" applyNumberFormat="1" applyFont="1" applyFill="1" applyBorder="1" applyAlignment="1">
      <alignment horizontal="center" vertical="center"/>
    </xf>
    <xf numFmtId="180" fontId="4" fillId="4" borderId="1" xfId="5" applyNumberFormat="1" applyFont="1" applyFill="1" applyBorder="1" applyAlignment="1">
      <alignment horizontal="center"/>
    </xf>
    <xf numFmtId="0" fontId="4" fillId="0" borderId="0" xfId="3" applyFont="1" applyAlignment="1">
      <alignment horizontal="center" vertical="center"/>
    </xf>
    <xf numFmtId="183" fontId="4" fillId="0" borderId="9" xfId="3" applyNumberFormat="1" applyFont="1" applyBorder="1" applyAlignment="1">
      <alignment horizontal="center" vertical="center"/>
    </xf>
    <xf numFmtId="177" fontId="4" fillId="0" borderId="9" xfId="3" applyNumberFormat="1" applyFont="1" applyBorder="1" applyAlignment="1">
      <alignment horizontal="center" vertical="center"/>
    </xf>
    <xf numFmtId="1" fontId="5" fillId="0" borderId="1" xfId="1" applyNumberFormat="1" applyFont="1" applyBorder="1" applyAlignment="1">
      <alignment horizontal="center" vertical="center"/>
    </xf>
    <xf numFmtId="178" fontId="4" fillId="4" borderId="1" xfId="1" applyNumberFormat="1" applyFont="1" applyFill="1" applyBorder="1" applyAlignment="1">
      <alignment horizontal="center" vertical="center"/>
    </xf>
    <xf numFmtId="1" fontId="10" fillId="0" borderId="1" xfId="1" applyNumberFormat="1" applyFont="1" applyBorder="1" applyAlignment="1">
      <alignment horizontal="center" vertical="center"/>
    </xf>
    <xf numFmtId="186" fontId="4" fillId="0" borderId="1" xfId="1" applyNumberFormat="1" applyFont="1" applyBorder="1" applyAlignment="1">
      <alignment horizontal="center" vertical="center"/>
    </xf>
    <xf numFmtId="178" fontId="5" fillId="2" borderId="1" xfId="1" applyNumberFormat="1" applyFont="1" applyFill="1" applyBorder="1" applyAlignment="1">
      <alignment horizontal="center" vertical="center"/>
    </xf>
    <xf numFmtId="178" fontId="4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187" fontId="4" fillId="0" borderId="1" xfId="1" applyNumberFormat="1" applyFont="1" applyBorder="1" applyAlignment="1">
      <alignment horizontal="center" vertical="center"/>
    </xf>
    <xf numFmtId="0" fontId="22" fillId="0" borderId="14" xfId="11" applyFont="1" applyBorder="1" applyAlignment="1">
      <alignment horizontal="left" vertical="center"/>
      <protection locked="0"/>
    </xf>
    <xf numFmtId="3" fontId="22" fillId="0" borderId="14" xfId="11" applyNumberFormat="1" applyFont="1" applyBorder="1" applyAlignment="1">
      <alignment horizontal="right" vertical="center"/>
      <protection locked="0"/>
    </xf>
    <xf numFmtId="0" fontId="22" fillId="7" borderId="14" xfId="11" applyFont="1" applyFill="1" applyBorder="1" applyAlignment="1">
      <alignment horizontal="left" vertical="center"/>
      <protection locked="0"/>
    </xf>
    <xf numFmtId="3" fontId="22" fillId="7" borderId="14" xfId="11" applyNumberFormat="1" applyFont="1" applyFill="1" applyBorder="1" applyAlignment="1">
      <alignment horizontal="right" vertical="center"/>
      <protection locked="0"/>
    </xf>
    <xf numFmtId="0" fontId="22" fillId="6" borderId="14" xfId="11" applyFont="1" applyFill="1" applyBorder="1" applyAlignment="1">
      <alignment horizontal="left" vertical="center"/>
      <protection locked="0"/>
    </xf>
    <xf numFmtId="3" fontId="22" fillId="6" borderId="14" xfId="11" applyNumberFormat="1" applyFont="1" applyFill="1" applyBorder="1" applyAlignment="1">
      <alignment horizontal="right" vertical="center"/>
      <protection locked="0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178" fontId="5" fillId="2" borderId="1" xfId="1" applyNumberFormat="1" applyFont="1" applyFill="1" applyBorder="1" applyAlignment="1">
      <alignment horizontal="center" vertical="center"/>
    </xf>
    <xf numFmtId="178" fontId="4" fillId="0" borderId="1" xfId="1" applyNumberFormat="1" applyFont="1" applyBorder="1" applyAlignment="1">
      <alignment horizontal="center" vertical="center"/>
    </xf>
    <xf numFmtId="0" fontId="8" fillId="0" borderId="0" xfId="11" applyAlignment="1">
      <alignment horizontal="left" vertical="top"/>
      <protection locked="0"/>
    </xf>
    <xf numFmtId="0" fontId="15" fillId="0" borderId="18" xfId="14" applyFont="1" applyBorder="1" applyAlignment="1" applyProtection="1">
      <alignment horizontal="center" vertical="center"/>
    </xf>
    <xf numFmtId="0" fontId="15" fillId="0" borderId="18" xfId="14" applyFont="1" applyBorder="1" applyAlignment="1" applyProtection="1">
      <alignment horizontal="left" vertical="center"/>
    </xf>
    <xf numFmtId="184" fontId="15" fillId="0" borderId="18" xfId="14" applyNumberFormat="1" applyFont="1" applyBorder="1" applyAlignment="1" applyProtection="1">
      <alignment horizontal="center" vertical="center"/>
    </xf>
    <xf numFmtId="0" fontId="18" fillId="0" borderId="18" xfId="14" applyFont="1" applyBorder="1" applyAlignment="1" applyProtection="1">
      <alignment horizontal="center" vertical="center" wrapText="1"/>
    </xf>
    <xf numFmtId="0" fontId="18" fillId="5" borderId="18" xfId="14" applyFont="1" applyFill="1" applyBorder="1" applyAlignment="1" applyProtection="1">
      <alignment horizontal="center" vertical="center" wrapText="1"/>
    </xf>
    <xf numFmtId="3" fontId="13" fillId="0" borderId="18" xfId="14" applyNumberFormat="1" applyFont="1" applyBorder="1" applyAlignment="1" applyProtection="1">
      <alignment horizontal="right" vertical="center"/>
    </xf>
    <xf numFmtId="3" fontId="13" fillId="5" borderId="18" xfId="14" applyNumberFormat="1" applyFont="1" applyFill="1" applyBorder="1" applyAlignment="1" applyProtection="1">
      <alignment horizontal="right" vertical="center"/>
    </xf>
    <xf numFmtId="0" fontId="18" fillId="5" borderId="18" xfId="14" applyFont="1" applyFill="1" applyBorder="1" applyAlignment="1" applyProtection="1">
      <alignment horizontal="center" vertical="center"/>
    </xf>
    <xf numFmtId="3" fontId="15" fillId="0" borderId="18" xfId="14" applyNumberFormat="1" applyFont="1" applyBorder="1" applyAlignment="1" applyProtection="1">
      <alignment horizontal="right" vertical="center"/>
    </xf>
    <xf numFmtId="3" fontId="15" fillId="5" borderId="18" xfId="14" applyNumberFormat="1" applyFont="1" applyFill="1" applyBorder="1" applyAlignment="1" applyProtection="1">
      <alignment horizontal="right" vertical="center"/>
    </xf>
    <xf numFmtId="0" fontId="15" fillId="8" borderId="14" xfId="11" applyFont="1" applyFill="1" applyBorder="1" applyAlignment="1">
      <alignment horizontal="left" vertical="center"/>
      <protection locked="0"/>
    </xf>
    <xf numFmtId="0" fontId="13" fillId="5" borderId="14" xfId="11" applyFont="1" applyFill="1" applyBorder="1" applyAlignment="1">
      <alignment horizontal="center" vertical="center"/>
      <protection locked="0"/>
    </xf>
    <xf numFmtId="0" fontId="15" fillId="0" borderId="15" xfId="11" applyFont="1" applyBorder="1" applyAlignment="1">
      <alignment horizontal="left" vertical="center"/>
      <protection locked="0"/>
    </xf>
    <xf numFmtId="3" fontId="15" fillId="0" borderId="15" xfId="11" applyNumberFormat="1" applyFont="1" applyBorder="1" applyAlignment="1">
      <alignment horizontal="right" vertical="center"/>
      <protection locked="0"/>
    </xf>
    <xf numFmtId="0" fontId="15" fillId="0" borderId="16" xfId="11" applyFont="1" applyBorder="1" applyAlignment="1">
      <alignment horizontal="left" vertical="center"/>
      <protection locked="0"/>
    </xf>
    <xf numFmtId="3" fontId="15" fillId="0" borderId="16" xfId="11" applyNumberFormat="1" applyFont="1" applyBorder="1" applyAlignment="1">
      <alignment horizontal="right" vertical="center"/>
      <protection locked="0"/>
    </xf>
    <xf numFmtId="0" fontId="13" fillId="6" borderId="14" xfId="11" applyFont="1" applyFill="1" applyBorder="1" applyAlignment="1">
      <alignment horizontal="left" vertical="center"/>
      <protection locked="0"/>
    </xf>
    <xf numFmtId="0" fontId="15" fillId="6" borderId="14" xfId="11" applyFont="1" applyFill="1" applyBorder="1" applyAlignment="1">
      <alignment horizontal="left" vertical="center"/>
      <protection locked="0"/>
    </xf>
    <xf numFmtId="0" fontId="13" fillId="6" borderId="14" xfId="11" applyFont="1" applyFill="1" applyBorder="1" applyAlignment="1">
      <alignment horizontal="center" vertical="center"/>
      <protection locked="0"/>
    </xf>
    <xf numFmtId="0" fontId="15" fillId="6" borderId="15" xfId="11" applyFont="1" applyFill="1" applyBorder="1" applyAlignment="1">
      <alignment horizontal="left" vertical="center"/>
      <protection locked="0"/>
    </xf>
    <xf numFmtId="3" fontId="15" fillId="6" borderId="15" xfId="11" applyNumberFormat="1" applyFont="1" applyFill="1" applyBorder="1" applyAlignment="1">
      <alignment horizontal="right" vertical="center"/>
      <protection locked="0"/>
    </xf>
    <xf numFmtId="0" fontId="15" fillId="6" borderId="16" xfId="11" applyFont="1" applyFill="1" applyBorder="1" applyAlignment="1">
      <alignment horizontal="left" vertical="center"/>
      <protection locked="0"/>
    </xf>
    <xf numFmtId="3" fontId="15" fillId="6" borderId="16" xfId="11" applyNumberFormat="1" applyFont="1" applyFill="1" applyBorder="1" applyAlignment="1">
      <alignment horizontal="right" vertical="center"/>
      <protection locked="0"/>
    </xf>
    <xf numFmtId="0" fontId="13" fillId="7" borderId="14" xfId="11" applyFont="1" applyFill="1" applyBorder="1" applyAlignment="1">
      <alignment horizontal="left" vertical="center"/>
      <protection locked="0"/>
    </xf>
    <xf numFmtId="0" fontId="15" fillId="7" borderId="14" xfId="11" applyFont="1" applyFill="1" applyBorder="1" applyAlignment="1">
      <alignment horizontal="left" vertical="center"/>
      <protection locked="0"/>
    </xf>
    <xf numFmtId="0" fontId="13" fillId="7" borderId="14" xfId="11" applyFont="1" applyFill="1" applyBorder="1" applyAlignment="1">
      <alignment horizontal="center" vertical="center"/>
      <protection locked="0"/>
    </xf>
    <xf numFmtId="0" fontId="15" fillId="7" borderId="15" xfId="11" applyFont="1" applyFill="1" applyBorder="1" applyAlignment="1">
      <alignment horizontal="left" vertical="center"/>
      <protection locked="0"/>
    </xf>
    <xf numFmtId="3" fontId="15" fillId="7" borderId="15" xfId="11" applyNumberFormat="1" applyFont="1" applyFill="1" applyBorder="1" applyAlignment="1">
      <alignment horizontal="right" vertical="center"/>
      <protection locked="0"/>
    </xf>
    <xf numFmtId="0" fontId="15" fillId="7" borderId="19" xfId="11" applyFont="1" applyFill="1" applyBorder="1" applyAlignment="1">
      <alignment horizontal="left" vertical="center"/>
      <protection locked="0"/>
    </xf>
    <xf numFmtId="3" fontId="15" fillId="7" borderId="19" xfId="11" applyNumberFormat="1" applyFont="1" applyFill="1" applyBorder="1" applyAlignment="1">
      <alignment horizontal="right" vertical="center"/>
      <protection locked="0"/>
    </xf>
    <xf numFmtId="0" fontId="15" fillId="7" borderId="16" xfId="11" applyFont="1" applyFill="1" applyBorder="1" applyAlignment="1">
      <alignment horizontal="left" vertical="center"/>
      <protection locked="0"/>
    </xf>
    <xf numFmtId="3" fontId="15" fillId="7" borderId="16" xfId="11" applyNumberFormat="1" applyFont="1" applyFill="1" applyBorder="1" applyAlignment="1">
      <alignment horizontal="right" vertical="center"/>
      <protection locked="0"/>
    </xf>
    <xf numFmtId="0" fontId="15" fillId="0" borderId="0" xfId="11" applyFont="1" applyAlignment="1">
      <alignment horizontal="right" vertical="center"/>
      <protection locked="0"/>
    </xf>
    <xf numFmtId="183" fontId="10" fillId="0" borderId="9" xfId="3" applyNumberFormat="1" applyFont="1" applyBorder="1" applyAlignment="1">
      <alignment horizontal="center" vertical="center"/>
    </xf>
    <xf numFmtId="177" fontId="10" fillId="0" borderId="9" xfId="3" applyNumberFormat="1" applyFont="1" applyBorder="1" applyAlignment="1">
      <alignment horizontal="center" vertical="center"/>
    </xf>
    <xf numFmtId="178" fontId="4" fillId="0" borderId="1" xfId="1" applyNumberFormat="1" applyFont="1" applyBorder="1" applyAlignment="1">
      <alignment horizontal="center" vertical="center"/>
    </xf>
    <xf numFmtId="178" fontId="5" fillId="2" borderId="1" xfId="1" applyNumberFormat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178" fontId="4" fillId="4" borderId="8" xfId="1" applyNumberFormat="1" applyFont="1" applyFill="1" applyBorder="1" applyAlignment="1">
      <alignment horizontal="center" vertical="center"/>
    </xf>
    <xf numFmtId="178" fontId="4" fillId="4" borderId="5" xfId="1" applyNumberFormat="1" applyFont="1" applyFill="1" applyBorder="1" applyAlignment="1">
      <alignment horizontal="center" vertical="center"/>
    </xf>
    <xf numFmtId="178" fontId="7" fillId="0" borderId="2" xfId="1" applyNumberFormat="1" applyFont="1" applyBorder="1" applyAlignment="1">
      <alignment horizontal="center" vertical="center"/>
    </xf>
    <xf numFmtId="178" fontId="7" fillId="0" borderId="3" xfId="1" applyNumberFormat="1" applyFont="1" applyBorder="1" applyAlignment="1">
      <alignment horizontal="center" vertical="center"/>
    </xf>
    <xf numFmtId="178" fontId="4" fillId="0" borderId="1" xfId="1" applyNumberFormat="1" applyFont="1" applyBorder="1" applyAlignment="1">
      <alignment horizontal="center" vertical="center"/>
    </xf>
    <xf numFmtId="178" fontId="5" fillId="2" borderId="1" xfId="1" applyNumberFormat="1" applyFont="1" applyFill="1" applyBorder="1" applyAlignment="1">
      <alignment horizontal="center" vertical="center"/>
    </xf>
    <xf numFmtId="185" fontId="4" fillId="0" borderId="1" xfId="1" applyNumberFormat="1" applyFont="1" applyBorder="1" applyAlignment="1">
      <alignment horizontal="center" vertical="center"/>
    </xf>
    <xf numFmtId="178" fontId="11" fillId="2" borderId="1" xfId="1" applyNumberFormat="1" applyFont="1" applyFill="1" applyBorder="1" applyAlignment="1">
      <alignment horizontal="center" wrapText="1"/>
    </xf>
    <xf numFmtId="0" fontId="3" fillId="0" borderId="0" xfId="1" applyFont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4" fillId="3" borderId="11" xfId="3" applyFont="1" applyFill="1" applyBorder="1" applyAlignment="1">
      <alignment horizontal="center" vertical="center"/>
    </xf>
    <xf numFmtId="0" fontId="4" fillId="3" borderId="6" xfId="3" applyFont="1" applyFill="1" applyBorder="1" applyAlignment="1">
      <alignment horizontal="center" vertical="center"/>
    </xf>
    <xf numFmtId="0" fontId="4" fillId="3" borderId="12" xfId="3" applyFont="1" applyFill="1" applyBorder="1" applyAlignment="1">
      <alignment horizontal="center" vertical="center"/>
    </xf>
    <xf numFmtId="0" fontId="4" fillId="3" borderId="13" xfId="3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177" fontId="4" fillId="3" borderId="11" xfId="3" applyNumberFormat="1" applyFont="1" applyFill="1" applyBorder="1" applyAlignment="1">
      <alignment horizontal="center" vertical="center"/>
    </xf>
    <xf numFmtId="177" fontId="4" fillId="3" borderId="6" xfId="3" applyNumberFormat="1" applyFont="1" applyFill="1" applyBorder="1" applyAlignment="1">
      <alignment horizontal="center" vertical="center"/>
    </xf>
    <xf numFmtId="177" fontId="4" fillId="3" borderId="12" xfId="3" applyNumberFormat="1" applyFont="1" applyFill="1" applyBorder="1" applyAlignment="1">
      <alignment horizontal="center" vertical="center"/>
    </xf>
    <xf numFmtId="177" fontId="4" fillId="3" borderId="13" xfId="3" applyNumberFormat="1" applyFont="1" applyFill="1" applyBorder="1" applyAlignment="1">
      <alignment horizontal="center" vertical="center"/>
    </xf>
    <xf numFmtId="180" fontId="4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176" fontId="4" fillId="0" borderId="2" xfId="1" applyNumberFormat="1" applyFont="1" applyBorder="1" applyAlignment="1">
      <alignment horizontal="center" vertical="center" wrapText="1"/>
    </xf>
    <xf numFmtId="176" fontId="4" fillId="0" borderId="4" xfId="1" applyNumberFormat="1" applyFont="1" applyBorder="1" applyAlignment="1">
      <alignment horizontal="center" vertical="center" wrapText="1"/>
    </xf>
    <xf numFmtId="176" fontId="4" fillId="0" borderId="3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17" fillId="0" borderId="17" xfId="11" applyFont="1" applyBorder="1" applyAlignment="1">
      <alignment horizontal="left" vertical="center"/>
      <protection locked="0"/>
    </xf>
    <xf numFmtId="0" fontId="15" fillId="0" borderId="17" xfId="11" applyFont="1" applyBorder="1" applyAlignment="1">
      <alignment horizontal="right" vertical="center"/>
      <protection locked="0"/>
    </xf>
    <xf numFmtId="0" fontId="21" fillId="0" borderId="0" xfId="11" applyFont="1" applyAlignment="1">
      <alignment horizontal="center" vertical="center"/>
      <protection locked="0"/>
    </xf>
    <xf numFmtId="0" fontId="8" fillId="0" borderId="0" xfId="11" applyAlignment="1">
      <alignment horizontal="left" vertical="top"/>
      <protection locked="0"/>
    </xf>
    <xf numFmtId="0" fontId="17" fillId="0" borderId="0" xfId="11" applyFont="1" applyAlignment="1">
      <alignment horizontal="left" vertical="center"/>
      <protection locked="0"/>
    </xf>
    <xf numFmtId="3" fontId="13" fillId="5" borderId="18" xfId="14" applyNumberFormat="1" applyFont="1" applyFill="1" applyBorder="1" applyAlignment="1" applyProtection="1">
      <alignment horizontal="center" vertical="center"/>
    </xf>
    <xf numFmtId="3" fontId="13" fillId="0" borderId="18" xfId="14" applyNumberFormat="1" applyFont="1" applyBorder="1" applyAlignment="1" applyProtection="1">
      <alignment horizontal="right" vertical="center"/>
    </xf>
    <xf numFmtId="0" fontId="14" fillId="0" borderId="18" xfId="14" applyFont="1" applyBorder="1" applyAlignment="1" applyProtection="1">
      <alignment horizontal="center" vertical="center"/>
    </xf>
    <xf numFmtId="0" fontId="12" fillId="0" borderId="18" xfId="14" applyBorder="1" applyAlignment="1" applyProtection="1">
      <alignment horizontal="left" vertical="top"/>
    </xf>
    <xf numFmtId="0" fontId="18" fillId="0" borderId="18" xfId="14" applyFont="1" applyBorder="1" applyAlignment="1" applyProtection="1">
      <alignment horizontal="left" vertical="center"/>
    </xf>
    <xf numFmtId="0" fontId="13" fillId="0" borderId="18" xfId="14" applyFont="1" applyBorder="1" applyAlignment="1" applyProtection="1">
      <alignment horizontal="center" vertical="center"/>
    </xf>
    <xf numFmtId="0" fontId="18" fillId="0" borderId="18" xfId="14" applyFont="1" applyBorder="1" applyAlignment="1" applyProtection="1">
      <alignment horizontal="center" vertical="center"/>
    </xf>
    <xf numFmtId="0" fontId="15" fillId="0" borderId="18" xfId="14" applyFont="1" applyBorder="1" applyAlignment="1" applyProtection="1">
      <alignment horizontal="center" vertical="center"/>
    </xf>
    <xf numFmtId="0" fontId="15" fillId="5" borderId="18" xfId="14" applyFont="1" applyFill="1" applyBorder="1" applyAlignment="1" applyProtection="1">
      <alignment horizontal="center" vertical="center"/>
    </xf>
    <xf numFmtId="184" fontId="15" fillId="0" borderId="18" xfId="14" applyNumberFormat="1" applyFont="1" applyBorder="1" applyAlignment="1" applyProtection="1">
      <alignment horizontal="center" vertical="center"/>
    </xf>
    <xf numFmtId="0" fontId="18" fillId="5" borderId="18" xfId="14" applyFont="1" applyFill="1" applyBorder="1" applyAlignment="1" applyProtection="1">
      <alignment horizontal="center" vertical="center"/>
    </xf>
    <xf numFmtId="0" fontId="14" fillId="9" borderId="18" xfId="14" applyFont="1" applyFill="1" applyBorder="1" applyAlignment="1" applyProtection="1">
      <alignment horizontal="center" vertical="center"/>
    </xf>
    <xf numFmtId="0" fontId="15" fillId="0" borderId="18" xfId="14" applyFont="1" applyBorder="1" applyAlignment="1" applyProtection="1">
      <alignment horizontal="left" vertical="center"/>
    </xf>
    <xf numFmtId="0" fontId="16" fillId="0" borderId="18" xfId="14" applyFont="1" applyBorder="1" applyAlignment="1" applyProtection="1">
      <alignment horizontal="center" vertical="center"/>
    </xf>
    <xf numFmtId="0" fontId="17" fillId="0" borderId="18" xfId="14" applyFont="1" applyBorder="1" applyAlignment="1" applyProtection="1">
      <alignment horizontal="left" vertical="center"/>
    </xf>
  </cellXfs>
  <cellStyles count="33">
    <cellStyle name="Normal" xfId="0" builtinId="0"/>
    <cellStyle name="Normal 10" xfId="16" xr:uid="{00000000-0005-0000-0000-000001000000}"/>
    <cellStyle name="Normal 11" xfId="17" xr:uid="{00000000-0005-0000-0000-000002000000}"/>
    <cellStyle name="Normal 12" xfId="18" xr:uid="{00000000-0005-0000-0000-000003000000}"/>
    <cellStyle name="Normal 13" xfId="19" xr:uid="{58487665-4406-4A05-A6B0-36EB0DD5AAD5}"/>
    <cellStyle name="Normal 14" xfId="20" xr:uid="{4013548B-4894-4215-A841-55E37A2967D5}"/>
    <cellStyle name="Normal 15" xfId="21" xr:uid="{7D61F641-695F-4CBA-B0A9-CB35C27C607F}"/>
    <cellStyle name="Normal 16" xfId="22" xr:uid="{48440592-D4FC-4F7E-86D8-089928E02FF1}"/>
    <cellStyle name="Normal 17" xfId="23" xr:uid="{14D0EF05-CA3D-4925-85DA-F589620B3969}"/>
    <cellStyle name="Normal 18" xfId="24" xr:uid="{13E49FDF-BE00-414B-A1B9-3842828F2F54}"/>
    <cellStyle name="Normal 19" xfId="25" xr:uid="{4B1D541B-F520-415D-8435-E149B802C5C3}"/>
    <cellStyle name="Normal 2" xfId="1" xr:uid="{00000000-0005-0000-0000-000004000000}"/>
    <cellStyle name="Normal 2 2" xfId="7" xr:uid="{00000000-0005-0000-0000-000005000000}"/>
    <cellStyle name="Normal 2 3" xfId="14" xr:uid="{00000000-0005-0000-0000-000006000000}"/>
    <cellStyle name="Normal 2 4" xfId="30" xr:uid="{9717FB18-E902-4270-85D4-6C119769E699}"/>
    <cellStyle name="Normal 20" xfId="26" xr:uid="{7C9CEB24-6973-47CA-9667-D91C9C6357BA}"/>
    <cellStyle name="Normal 21" xfId="27" xr:uid="{5CD5936C-8913-4935-AB02-6741738DF6BA}"/>
    <cellStyle name="Normal 22" xfId="28" xr:uid="{576108B0-DF77-40CA-B267-BB26F790F6BD}"/>
    <cellStyle name="Normal 23" xfId="29" xr:uid="{BCFD0533-3D2B-4DB8-9A57-AE67C9F278E2}"/>
    <cellStyle name="Normal 24" xfId="31" xr:uid="{EF38B016-BE66-4EBC-8238-E5E2F97D6E10}"/>
    <cellStyle name="Normal 25" xfId="32" xr:uid="{7D631132-9825-4A9C-BD87-9D6D3A103173}"/>
    <cellStyle name="Normal 3" xfId="6" xr:uid="{00000000-0005-0000-0000-000007000000}"/>
    <cellStyle name="Normal 3 2" xfId="11" xr:uid="{00000000-0005-0000-0000-000008000000}"/>
    <cellStyle name="Normal 4" xfId="8" xr:uid="{00000000-0005-0000-0000-000009000000}"/>
    <cellStyle name="Normal 5" xfId="9" xr:uid="{00000000-0005-0000-0000-00000A000000}"/>
    <cellStyle name="Normal 6" xfId="10" xr:uid="{00000000-0005-0000-0000-00000B000000}"/>
    <cellStyle name="Normal 7" xfId="12" xr:uid="{00000000-0005-0000-0000-00000C000000}"/>
    <cellStyle name="Normal 8" xfId="13" xr:uid="{00000000-0005-0000-0000-00000D000000}"/>
    <cellStyle name="Normal 9" xfId="15" xr:uid="{00000000-0005-0000-0000-00000E000000}"/>
    <cellStyle name="Percent 2" xfId="2" xr:uid="{00000000-0005-0000-0000-00000F000000}"/>
    <cellStyle name="백분율 2" xfId="5" xr:uid="{00000000-0005-0000-0000-000010000000}"/>
    <cellStyle name="표준 2" xfId="3" xr:uid="{00000000-0005-0000-0000-000011000000}"/>
    <cellStyle name="표준 3" xfId="4" xr:uid="{00000000-0005-0000-0000-000012000000}"/>
  </cellStyles>
  <dxfs count="0"/>
  <tableStyles count="0" defaultTableStyle="TableStyleMedium2" defaultPivotStyle="PivotStyleLight16"/>
  <colors>
    <mruColors>
      <color rgb="FF00FFFF"/>
      <color rgb="FFFF9900"/>
      <color rgb="FF99FF99"/>
      <color rgb="FFFF6699"/>
      <color rgb="FFFF5050"/>
      <color rgb="FFCC66FF"/>
      <color rgb="FFFF7C80"/>
      <color rgb="FF00FF00"/>
      <color rgb="FF0000FF"/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419101</xdr:colOff>
      <xdr:row>6</xdr:row>
      <xdr:rowOff>43402</xdr:rowOff>
    </xdr:from>
    <xdr:to>
      <xdr:col>0</xdr:col>
      <xdr:colOff>1638301</xdr:colOff>
      <xdr:row>14</xdr:row>
      <xdr:rowOff>133686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0FB203-2551-44DA-9817-3129DA05B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1" y="1072102"/>
          <a:ext cx="1219200" cy="14618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419101</xdr:colOff>
      <xdr:row>6</xdr:row>
      <xdr:rowOff>43402</xdr:rowOff>
    </xdr:from>
    <xdr:to>
      <xdr:col>0</xdr:col>
      <xdr:colOff>1638301</xdr:colOff>
      <xdr:row>14</xdr:row>
      <xdr:rowOff>133686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CBAFF7-A15B-4FC7-8560-25805CA8B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1" y="1072102"/>
          <a:ext cx="1219200" cy="1461884"/>
        </a:xfrm>
        <a:prstGeom prst="rect">
          <a:avLst/>
        </a:prstGeom>
      </xdr:spPr>
    </xdr:pic>
    <xdr:clientData/>
  </xdr:twoCellAnchor>
  <xdr:twoCellAnchor editAs="oneCell">
    <xdr:from>
      <xdr:col>0</xdr:col>
      <xdr:colOff>409395</xdr:colOff>
      <xdr:row>41</xdr:row>
      <xdr:rowOff>49063</xdr:rowOff>
    </xdr:from>
    <xdr:to>
      <xdr:col>11</xdr:col>
      <xdr:colOff>390345</xdr:colOff>
      <xdr:row>47</xdr:row>
      <xdr:rowOff>68977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018246-9E72-4551-8823-95A3D74FA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9395" y="7078513"/>
          <a:ext cx="10096500" cy="10486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040FD-C0E0-46E1-9DE9-F3E9FE2C02C6}">
  <sheetPr>
    <tabColor rgb="FF00B0F0"/>
  </sheetPr>
  <dimension ref="A1:N20"/>
  <sheetViews>
    <sheetView tabSelected="1" zoomScaleNormal="100" zoomScaleSheetLayoutView="106" workbookViewId="0">
      <selection activeCell="L27" sqref="L27"/>
    </sheetView>
  </sheetViews>
  <sheetFormatPr defaultColWidth="9" defaultRowHeight="13.5" x14ac:dyDescent="0.3"/>
  <cols>
    <col min="1" max="1" width="29.125" style="3" customWidth="1"/>
    <col min="2" max="2" width="10.625" style="3" customWidth="1"/>
    <col min="3" max="3" width="11.375" style="3" customWidth="1"/>
    <col min="4" max="9" width="10.125" style="3" customWidth="1"/>
    <col min="10" max="10" width="9.75" style="3" customWidth="1"/>
    <col min="11" max="11" width="11.125" style="3" customWidth="1"/>
    <col min="12" max="12" width="12.125" style="14" customWidth="1"/>
    <col min="13" max="16384" width="9" style="3"/>
  </cols>
  <sheetData>
    <row r="1" spans="1:14" x14ac:dyDescent="0.3">
      <c r="A1" s="84" t="s">
        <v>11</v>
      </c>
      <c r="B1" s="84"/>
      <c r="C1" s="85"/>
      <c r="D1" s="86" t="s">
        <v>43</v>
      </c>
      <c r="E1" s="87"/>
      <c r="F1" s="90" t="s">
        <v>9</v>
      </c>
      <c r="G1" s="1" t="s">
        <v>10</v>
      </c>
      <c r="H1" s="74" t="s">
        <v>44</v>
      </c>
      <c r="I1" s="2" t="s">
        <v>89</v>
      </c>
      <c r="J1" s="2"/>
      <c r="K1" s="99" t="s">
        <v>42</v>
      </c>
      <c r="L1" s="100" t="s">
        <v>90</v>
      </c>
    </row>
    <row r="2" spans="1:14" x14ac:dyDescent="0.3">
      <c r="A2" s="84"/>
      <c r="B2" s="84"/>
      <c r="C2" s="85"/>
      <c r="D2" s="88"/>
      <c r="E2" s="89"/>
      <c r="F2" s="91"/>
      <c r="G2" s="25">
        <v>0.68</v>
      </c>
      <c r="H2" s="74">
        <v>7.4999999999999997E-3</v>
      </c>
      <c r="I2" s="2"/>
      <c r="J2" s="2"/>
      <c r="K2" s="99"/>
      <c r="L2" s="101"/>
    </row>
    <row r="3" spans="1:14" x14ac:dyDescent="0.3">
      <c r="A3" s="92" t="s">
        <v>53</v>
      </c>
      <c r="B3" s="92"/>
      <c r="C3" s="93"/>
      <c r="D3" s="94">
        <f>J7</f>
        <v>0</v>
      </c>
      <c r="E3" s="95"/>
      <c r="F3" s="74" t="s">
        <v>7</v>
      </c>
      <c r="G3" s="17">
        <f>J7*G2</f>
        <v>0</v>
      </c>
      <c r="H3" s="19"/>
      <c r="I3" s="17"/>
      <c r="J3" s="17"/>
      <c r="K3" s="103" t="s">
        <v>47</v>
      </c>
      <c r="L3" s="101"/>
    </row>
    <row r="4" spans="1:14" x14ac:dyDescent="0.3">
      <c r="A4" s="92"/>
      <c r="B4" s="92"/>
      <c r="C4" s="93"/>
      <c r="D4" s="96"/>
      <c r="E4" s="97"/>
      <c r="F4" s="4"/>
      <c r="G4" s="4"/>
      <c r="H4" s="75"/>
      <c r="I4" s="5"/>
      <c r="J4" s="5"/>
      <c r="K4" s="104"/>
      <c r="L4" s="102"/>
    </row>
    <row r="5" spans="1:14" x14ac:dyDescent="0.3">
      <c r="A5" s="80" t="s">
        <v>0</v>
      </c>
      <c r="B5" s="80" t="s">
        <v>1</v>
      </c>
      <c r="C5" s="80"/>
      <c r="D5" s="80"/>
      <c r="E5" s="80"/>
      <c r="F5" s="80"/>
      <c r="G5" s="80"/>
      <c r="H5" s="80"/>
      <c r="I5" s="72"/>
      <c r="J5" s="80" t="s">
        <v>2</v>
      </c>
      <c r="K5" s="78" t="s">
        <v>8</v>
      </c>
      <c r="L5" s="105" t="s">
        <v>7</v>
      </c>
    </row>
    <row r="6" spans="1:14" x14ac:dyDescent="0.3">
      <c r="A6" s="80"/>
      <c r="B6" s="80"/>
      <c r="C6" s="80"/>
      <c r="D6" s="6" t="s">
        <v>17</v>
      </c>
      <c r="E6" s="6" t="s">
        <v>18</v>
      </c>
      <c r="F6" s="6" t="s">
        <v>19</v>
      </c>
      <c r="G6" s="6" t="s">
        <v>20</v>
      </c>
      <c r="H6" s="6" t="s">
        <v>21</v>
      </c>
      <c r="I6" s="6" t="s">
        <v>22</v>
      </c>
      <c r="J6" s="80"/>
      <c r="K6" s="79"/>
      <c r="L6" s="106"/>
    </row>
    <row r="7" spans="1:14" x14ac:dyDescent="0.3">
      <c r="A7" s="83" t="s">
        <v>87</v>
      </c>
      <c r="B7" s="72" t="s">
        <v>3</v>
      </c>
      <c r="C7" s="80" t="s">
        <v>6</v>
      </c>
      <c r="D7" s="8"/>
      <c r="E7" s="8"/>
      <c r="F7" s="8"/>
      <c r="G7" s="8"/>
      <c r="H7" s="8"/>
      <c r="I7" s="8"/>
      <c r="J7" s="72">
        <f t="shared" ref="J7:J18" si="0">SUM(D7:I7)</f>
        <v>0</v>
      </c>
      <c r="K7" s="80"/>
      <c r="L7" s="107"/>
    </row>
    <row r="8" spans="1:14" x14ac:dyDescent="0.3">
      <c r="A8" s="83"/>
      <c r="B8" s="20">
        <v>1.0425</v>
      </c>
      <c r="C8" s="80"/>
      <c r="D8" s="72">
        <v>96</v>
      </c>
      <c r="E8" s="72">
        <v>230</v>
      </c>
      <c r="F8" s="72">
        <v>294</v>
      </c>
      <c r="G8" s="72">
        <v>182</v>
      </c>
      <c r="H8" s="72">
        <v>90</v>
      </c>
      <c r="I8" s="72">
        <v>4</v>
      </c>
      <c r="J8" s="72">
        <f t="shared" si="0"/>
        <v>896</v>
      </c>
      <c r="K8" s="80"/>
      <c r="L8" s="107"/>
    </row>
    <row r="9" spans="1:14" x14ac:dyDescent="0.3">
      <c r="A9" s="83"/>
      <c r="B9" s="72" t="s">
        <v>52</v>
      </c>
      <c r="C9" s="80"/>
      <c r="D9" s="7" t="e">
        <f>D7/J7*100</f>
        <v>#DIV/0!</v>
      </c>
      <c r="E9" s="7" t="e">
        <f>E7/J7*100</f>
        <v>#DIV/0!</v>
      </c>
      <c r="F9" s="7" t="e">
        <f>F7/J7*100</f>
        <v>#DIV/0!</v>
      </c>
      <c r="G9" s="7" t="e">
        <f>G7/J7*100</f>
        <v>#DIV/0!</v>
      </c>
      <c r="H9" s="7" t="e">
        <f>H7/J7*100</f>
        <v>#DIV/0!</v>
      </c>
      <c r="I9" s="7" t="e">
        <f>I7/J7*100</f>
        <v>#DIV/0!</v>
      </c>
      <c r="J9" s="72" t="e">
        <f t="shared" si="0"/>
        <v>#DIV/0!</v>
      </c>
      <c r="K9" s="80"/>
      <c r="L9" s="107"/>
    </row>
    <row r="10" spans="1:14" x14ac:dyDescent="0.3">
      <c r="A10" s="83"/>
      <c r="B10" s="81" t="s">
        <v>4</v>
      </c>
      <c r="C10" s="81">
        <v>48</v>
      </c>
      <c r="D10" s="8">
        <v>2</v>
      </c>
      <c r="E10" s="8">
        <v>4</v>
      </c>
      <c r="F10" s="8">
        <v>4</v>
      </c>
      <c r="G10" s="8">
        <v>3</v>
      </c>
      <c r="H10" s="8">
        <v>2</v>
      </c>
      <c r="I10" s="8"/>
      <c r="J10" s="72">
        <f t="shared" si="0"/>
        <v>15</v>
      </c>
      <c r="K10" s="82"/>
      <c r="L10" s="98">
        <f>K10*J11</f>
        <v>0</v>
      </c>
    </row>
    <row r="11" spans="1:14" x14ac:dyDescent="0.3">
      <c r="A11" s="83"/>
      <c r="B11" s="81"/>
      <c r="C11" s="81"/>
      <c r="D11" s="73">
        <f>D10*C10</f>
        <v>96</v>
      </c>
      <c r="E11" s="73">
        <f>E10*C10</f>
        <v>192</v>
      </c>
      <c r="F11" s="73">
        <f>C10*F10</f>
        <v>192</v>
      </c>
      <c r="G11" s="73">
        <f>G10*C10</f>
        <v>144</v>
      </c>
      <c r="H11" s="73">
        <f>H10*C10</f>
        <v>96</v>
      </c>
      <c r="I11" s="73">
        <f>I10*C10</f>
        <v>0</v>
      </c>
      <c r="J11" s="72">
        <f t="shared" si="0"/>
        <v>720</v>
      </c>
      <c r="K11" s="82"/>
      <c r="L11" s="98"/>
      <c r="N11" s="3" t="s">
        <v>28</v>
      </c>
    </row>
    <row r="12" spans="1:14" x14ac:dyDescent="0.3">
      <c r="A12" s="83"/>
      <c r="B12" s="9"/>
      <c r="C12" s="10"/>
      <c r="D12" s="11">
        <f t="shared" ref="D12:F12" si="1">D11-D8</f>
        <v>0</v>
      </c>
      <c r="E12" s="11">
        <f t="shared" si="1"/>
        <v>-38</v>
      </c>
      <c r="F12" s="11">
        <f t="shared" si="1"/>
        <v>-102</v>
      </c>
      <c r="G12" s="11">
        <f>G11-G8</f>
        <v>-38</v>
      </c>
      <c r="H12" s="11">
        <f>H11-H8</f>
        <v>6</v>
      </c>
      <c r="I12" s="11">
        <f>I11-I8</f>
        <v>-4</v>
      </c>
      <c r="J12" s="72">
        <f t="shared" si="0"/>
        <v>-176</v>
      </c>
      <c r="K12" s="82"/>
      <c r="L12" s="98"/>
    </row>
    <row r="13" spans="1:14" x14ac:dyDescent="0.3">
      <c r="A13" s="83"/>
      <c r="B13" s="81" t="s">
        <v>5</v>
      </c>
      <c r="C13" s="81">
        <v>21</v>
      </c>
      <c r="D13" s="8"/>
      <c r="E13" s="8">
        <v>2</v>
      </c>
      <c r="F13" s="8">
        <v>5</v>
      </c>
      <c r="G13" s="8">
        <v>2</v>
      </c>
      <c r="H13" s="8"/>
      <c r="I13" s="8"/>
      <c r="J13" s="72">
        <f t="shared" si="0"/>
        <v>9</v>
      </c>
      <c r="K13" s="82"/>
      <c r="L13" s="98">
        <f>K13*J14</f>
        <v>0</v>
      </c>
    </row>
    <row r="14" spans="1:14" x14ac:dyDescent="0.3">
      <c r="A14" s="83"/>
      <c r="B14" s="81"/>
      <c r="C14" s="81"/>
      <c r="D14" s="73">
        <f>D13*C13</f>
        <v>0</v>
      </c>
      <c r="E14" s="73">
        <f>E13*C13</f>
        <v>42</v>
      </c>
      <c r="F14" s="73">
        <f>F13*C13</f>
        <v>105</v>
      </c>
      <c r="G14" s="73">
        <f>G13*C13</f>
        <v>42</v>
      </c>
      <c r="H14" s="73">
        <f>H13*C13</f>
        <v>0</v>
      </c>
      <c r="I14" s="73">
        <f>I13*C13</f>
        <v>0</v>
      </c>
      <c r="J14" s="72">
        <f t="shared" si="0"/>
        <v>189</v>
      </c>
      <c r="K14" s="82"/>
      <c r="L14" s="98"/>
    </row>
    <row r="15" spans="1:14" x14ac:dyDescent="0.3">
      <c r="A15" s="83"/>
      <c r="B15" s="9"/>
      <c r="C15" s="10"/>
      <c r="D15" s="11">
        <f t="shared" ref="D15:I15" si="2">D12+D14</f>
        <v>0</v>
      </c>
      <c r="E15" s="11">
        <f t="shared" si="2"/>
        <v>4</v>
      </c>
      <c r="F15" s="11">
        <f t="shared" si="2"/>
        <v>3</v>
      </c>
      <c r="G15" s="11">
        <f t="shared" si="2"/>
        <v>4</v>
      </c>
      <c r="H15" s="11">
        <f t="shared" si="2"/>
        <v>6</v>
      </c>
      <c r="I15" s="11">
        <f t="shared" si="2"/>
        <v>-4</v>
      </c>
      <c r="J15" s="72">
        <f t="shared" si="0"/>
        <v>13</v>
      </c>
      <c r="K15" s="82"/>
      <c r="L15" s="98"/>
    </row>
    <row r="16" spans="1:14" x14ac:dyDescent="0.3">
      <c r="A16" s="83"/>
      <c r="B16" s="81" t="s">
        <v>26</v>
      </c>
      <c r="C16" s="81">
        <v>6</v>
      </c>
      <c r="D16" s="8"/>
      <c r="E16" s="8"/>
      <c r="F16" s="8"/>
      <c r="G16" s="8"/>
      <c r="H16" s="8"/>
      <c r="I16" s="8">
        <v>1</v>
      </c>
      <c r="J16" s="72">
        <f t="shared" si="0"/>
        <v>1</v>
      </c>
      <c r="K16" s="82"/>
      <c r="L16" s="98">
        <f>K16*J17</f>
        <v>0</v>
      </c>
    </row>
    <row r="17" spans="1:12" x14ac:dyDescent="0.3">
      <c r="A17" s="83"/>
      <c r="B17" s="81"/>
      <c r="C17" s="81"/>
      <c r="D17" s="73">
        <f>D16*C16</f>
        <v>0</v>
      </c>
      <c r="E17" s="73">
        <f>E16*C16</f>
        <v>0</v>
      </c>
      <c r="F17" s="73">
        <f>F16*C16</f>
        <v>0</v>
      </c>
      <c r="G17" s="73">
        <f>G16*C16</f>
        <v>0</v>
      </c>
      <c r="H17" s="73">
        <f>H16*C16</f>
        <v>0</v>
      </c>
      <c r="I17" s="73">
        <f>I16*C16</f>
        <v>6</v>
      </c>
      <c r="J17" s="72">
        <f t="shared" si="0"/>
        <v>6</v>
      </c>
      <c r="K17" s="82"/>
      <c r="L17" s="98"/>
    </row>
    <row r="18" spans="1:12" x14ac:dyDescent="0.3">
      <c r="A18" s="83"/>
      <c r="B18" s="9"/>
      <c r="C18" s="10"/>
      <c r="D18" s="11">
        <f t="shared" ref="D18:I18" si="3">D15+D17</f>
        <v>0</v>
      </c>
      <c r="E18" s="11">
        <f t="shared" si="3"/>
        <v>4</v>
      </c>
      <c r="F18" s="11">
        <f t="shared" si="3"/>
        <v>3</v>
      </c>
      <c r="G18" s="11">
        <f t="shared" si="3"/>
        <v>4</v>
      </c>
      <c r="H18" s="11">
        <f t="shared" si="3"/>
        <v>6</v>
      </c>
      <c r="I18" s="11">
        <f t="shared" si="3"/>
        <v>2</v>
      </c>
      <c r="J18" s="72">
        <f t="shared" si="0"/>
        <v>19</v>
      </c>
      <c r="K18" s="82"/>
      <c r="L18" s="98"/>
    </row>
    <row r="19" spans="1:12" x14ac:dyDescent="0.25">
      <c r="A19" s="83"/>
      <c r="B19" s="76" t="s">
        <v>13</v>
      </c>
      <c r="C19" s="77"/>
      <c r="D19" s="18">
        <f>D11+D14+D17</f>
        <v>96</v>
      </c>
      <c r="E19" s="18">
        <f t="shared" ref="E19:J19" si="4">E11+E14+E17</f>
        <v>234</v>
      </c>
      <c r="F19" s="18">
        <f t="shared" si="4"/>
        <v>297</v>
      </c>
      <c r="G19" s="18">
        <f t="shared" si="4"/>
        <v>186</v>
      </c>
      <c r="H19" s="18">
        <f t="shared" si="4"/>
        <v>96</v>
      </c>
      <c r="I19" s="18">
        <f t="shared" si="4"/>
        <v>6</v>
      </c>
      <c r="J19" s="18">
        <f t="shared" si="4"/>
        <v>915</v>
      </c>
      <c r="K19" s="12">
        <f>L19/J19</f>
        <v>0</v>
      </c>
      <c r="L19" s="13">
        <f>SUM(L10:L18)</f>
        <v>0</v>
      </c>
    </row>
    <row r="20" spans="1:12" x14ac:dyDescent="0.3">
      <c r="J20" s="14" t="s">
        <v>12</v>
      </c>
      <c r="K20" s="70" t="e">
        <f>L20/G3</f>
        <v>#DIV/0!</v>
      </c>
      <c r="L20" s="71">
        <f>G3-L19</f>
        <v>0</v>
      </c>
    </row>
  </sheetData>
  <mergeCells count="31">
    <mergeCell ref="B19:C19"/>
    <mergeCell ref="K13:K15"/>
    <mergeCell ref="L13:L15"/>
    <mergeCell ref="B16:B17"/>
    <mergeCell ref="C16:C17"/>
    <mergeCell ref="K16:K18"/>
    <mergeCell ref="L16:L18"/>
    <mergeCell ref="A7:A19"/>
    <mergeCell ref="C7:C9"/>
    <mergeCell ref="K7:K9"/>
    <mergeCell ref="L7:L9"/>
    <mergeCell ref="B10:B11"/>
    <mergeCell ref="C10:C11"/>
    <mergeCell ref="K10:K12"/>
    <mergeCell ref="L10:L12"/>
    <mergeCell ref="B13:B14"/>
    <mergeCell ref="C13:C14"/>
    <mergeCell ref="A5:A6"/>
    <mergeCell ref="B5:C6"/>
    <mergeCell ref="D5:H5"/>
    <mergeCell ref="J5:J6"/>
    <mergeCell ref="K5:K6"/>
    <mergeCell ref="L5:L6"/>
    <mergeCell ref="A1:C2"/>
    <mergeCell ref="D1:E2"/>
    <mergeCell ref="F1:F2"/>
    <mergeCell ref="K1:K2"/>
    <mergeCell ref="L1:L4"/>
    <mergeCell ref="A3:C4"/>
    <mergeCell ref="D3:E4"/>
    <mergeCell ref="K3:K4"/>
  </mergeCells>
  <phoneticPr fontId="2" type="noConversion"/>
  <pageMargins left="0.75" right="0.23622047244094491" top="0.62" bottom="0.23622047244094491" header="0.86614173228346458" footer="0.23622047244094491"/>
  <pageSetup paperSize="9" scale="55" fitToHeight="0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N40"/>
  <sheetViews>
    <sheetView zoomScaleNormal="100" zoomScaleSheetLayoutView="106" workbookViewId="0">
      <selection activeCell="F16" sqref="F16"/>
    </sheetView>
  </sheetViews>
  <sheetFormatPr defaultColWidth="9" defaultRowHeight="13.5" x14ac:dyDescent="0.3"/>
  <cols>
    <col min="1" max="1" width="29.125" style="3" customWidth="1"/>
    <col min="2" max="2" width="10.625" style="3" customWidth="1"/>
    <col min="3" max="3" width="11.375" style="3" customWidth="1"/>
    <col min="4" max="9" width="10.125" style="3" customWidth="1"/>
    <col min="10" max="10" width="9.75" style="3" customWidth="1"/>
    <col min="11" max="11" width="11.125" style="3" customWidth="1"/>
    <col min="12" max="12" width="12.125" style="14" customWidth="1"/>
    <col min="13" max="16384" width="9" style="3"/>
  </cols>
  <sheetData>
    <row r="1" spans="1:14" x14ac:dyDescent="0.3">
      <c r="A1" s="84" t="s">
        <v>11</v>
      </c>
      <c r="B1" s="84"/>
      <c r="C1" s="85"/>
      <c r="D1" s="86" t="s">
        <v>43</v>
      </c>
      <c r="E1" s="87"/>
      <c r="F1" s="90" t="s">
        <v>9</v>
      </c>
      <c r="G1" s="1" t="s">
        <v>10</v>
      </c>
      <c r="H1" s="23" t="s">
        <v>44</v>
      </c>
      <c r="I1" s="2" t="s">
        <v>89</v>
      </c>
      <c r="J1" s="2"/>
      <c r="K1" s="99" t="s">
        <v>42</v>
      </c>
      <c r="L1" s="100" t="s">
        <v>90</v>
      </c>
    </row>
    <row r="2" spans="1:14" x14ac:dyDescent="0.3">
      <c r="A2" s="84"/>
      <c r="B2" s="84"/>
      <c r="C2" s="85"/>
      <c r="D2" s="88"/>
      <c r="E2" s="89"/>
      <c r="F2" s="91"/>
      <c r="G2" s="25">
        <v>0.68</v>
      </c>
      <c r="H2" s="23">
        <v>7.4999999999999997E-3</v>
      </c>
      <c r="I2" s="2"/>
      <c r="J2" s="2"/>
      <c r="K2" s="99"/>
      <c r="L2" s="101"/>
    </row>
    <row r="3" spans="1:14" x14ac:dyDescent="0.3">
      <c r="A3" s="92" t="s">
        <v>53</v>
      </c>
      <c r="B3" s="92"/>
      <c r="C3" s="93"/>
      <c r="D3" s="94">
        <f>J7</f>
        <v>1230</v>
      </c>
      <c r="E3" s="95"/>
      <c r="F3" s="23" t="s">
        <v>7</v>
      </c>
      <c r="G3" s="17">
        <f>J7*G2</f>
        <v>836.40000000000009</v>
      </c>
      <c r="H3" s="19"/>
      <c r="I3" s="17"/>
      <c r="J3" s="17"/>
      <c r="K3" s="103" t="s">
        <v>47</v>
      </c>
      <c r="L3" s="101"/>
    </row>
    <row r="4" spans="1:14" x14ac:dyDescent="0.3">
      <c r="A4" s="92"/>
      <c r="B4" s="92"/>
      <c r="C4" s="93"/>
      <c r="D4" s="96"/>
      <c r="E4" s="97"/>
      <c r="F4" s="4"/>
      <c r="G4" s="4"/>
      <c r="H4" s="24"/>
      <c r="I4" s="5"/>
      <c r="J4" s="5"/>
      <c r="K4" s="104"/>
      <c r="L4" s="102"/>
    </row>
    <row r="5" spans="1:14" x14ac:dyDescent="0.3">
      <c r="A5" s="80" t="s">
        <v>0</v>
      </c>
      <c r="B5" s="80" t="s">
        <v>1</v>
      </c>
      <c r="C5" s="80"/>
      <c r="D5" s="80"/>
      <c r="E5" s="80"/>
      <c r="F5" s="80"/>
      <c r="G5" s="80"/>
      <c r="H5" s="80"/>
      <c r="I5" s="22"/>
      <c r="J5" s="80" t="s">
        <v>2</v>
      </c>
      <c r="K5" s="78" t="s">
        <v>8</v>
      </c>
      <c r="L5" s="105" t="s">
        <v>7</v>
      </c>
    </row>
    <row r="6" spans="1:14" x14ac:dyDescent="0.3">
      <c r="A6" s="80"/>
      <c r="B6" s="80"/>
      <c r="C6" s="80"/>
      <c r="D6" s="6" t="s">
        <v>17</v>
      </c>
      <c r="E6" s="6" t="s">
        <v>18</v>
      </c>
      <c r="F6" s="6" t="s">
        <v>19</v>
      </c>
      <c r="G6" s="6" t="s">
        <v>20</v>
      </c>
      <c r="H6" s="6" t="s">
        <v>21</v>
      </c>
      <c r="I6" s="6" t="s">
        <v>22</v>
      </c>
      <c r="J6" s="80"/>
      <c r="K6" s="79"/>
      <c r="L6" s="106"/>
    </row>
    <row r="7" spans="1:14" x14ac:dyDescent="0.3">
      <c r="A7" s="83" t="s">
        <v>87</v>
      </c>
      <c r="B7" s="22" t="s">
        <v>3</v>
      </c>
      <c r="C7" s="80" t="s">
        <v>6</v>
      </c>
      <c r="D7" s="8">
        <v>148</v>
      </c>
      <c r="E7" s="8">
        <v>319</v>
      </c>
      <c r="F7" s="8">
        <v>358</v>
      </c>
      <c r="G7" s="8">
        <v>212</v>
      </c>
      <c r="H7" s="8">
        <v>118</v>
      </c>
      <c r="I7" s="8">
        <v>75</v>
      </c>
      <c r="J7" s="22">
        <f t="shared" ref="J7:J18" si="0">SUM(D7:I7)</f>
        <v>1230</v>
      </c>
      <c r="K7" s="80"/>
      <c r="L7" s="107"/>
    </row>
    <row r="8" spans="1:14" x14ac:dyDescent="0.3">
      <c r="A8" s="83"/>
      <c r="B8" s="20">
        <v>1.0425</v>
      </c>
      <c r="C8" s="80"/>
      <c r="D8" s="22">
        <f>D7*$B$8</f>
        <v>154.29</v>
      </c>
      <c r="E8" s="22">
        <f>E7*$B$8</f>
        <v>332.5575</v>
      </c>
      <c r="F8" s="22">
        <f t="shared" ref="F8:H8" si="1">F7*$B$8</f>
        <v>373.21499999999997</v>
      </c>
      <c r="G8" s="22">
        <f t="shared" si="1"/>
        <v>221.01</v>
      </c>
      <c r="H8" s="22">
        <f t="shared" si="1"/>
        <v>123.015</v>
      </c>
      <c r="I8" s="22">
        <f>I7*$B$8</f>
        <v>78.1875</v>
      </c>
      <c r="J8" s="22">
        <f t="shared" si="0"/>
        <v>1282.2750000000001</v>
      </c>
      <c r="K8" s="80"/>
      <c r="L8" s="107"/>
    </row>
    <row r="9" spans="1:14" x14ac:dyDescent="0.3">
      <c r="A9" s="83"/>
      <c r="B9" s="22" t="s">
        <v>52</v>
      </c>
      <c r="C9" s="80"/>
      <c r="D9" s="7">
        <f>D7/J7*100</f>
        <v>12.032520325203253</v>
      </c>
      <c r="E9" s="7">
        <f>E7/J7*100</f>
        <v>25.934959349593495</v>
      </c>
      <c r="F9" s="7">
        <f>F7/J7*100</f>
        <v>29.105691056910572</v>
      </c>
      <c r="G9" s="7">
        <f>G7/J7*100</f>
        <v>17.235772357723576</v>
      </c>
      <c r="H9" s="7">
        <f>H7/J7*100</f>
        <v>9.5934959349593498</v>
      </c>
      <c r="I9" s="7">
        <f>I7/J7*100</f>
        <v>6.0975609756097562</v>
      </c>
      <c r="J9" s="22">
        <f t="shared" si="0"/>
        <v>100</v>
      </c>
      <c r="K9" s="80"/>
      <c r="L9" s="107"/>
    </row>
    <row r="10" spans="1:14" x14ac:dyDescent="0.3">
      <c r="A10" s="83"/>
      <c r="B10" s="81" t="s">
        <v>4</v>
      </c>
      <c r="C10" s="81">
        <v>84</v>
      </c>
      <c r="D10" s="8">
        <v>2</v>
      </c>
      <c r="E10" s="8">
        <v>4</v>
      </c>
      <c r="F10" s="8">
        <v>4</v>
      </c>
      <c r="G10" s="8">
        <v>2</v>
      </c>
      <c r="H10" s="8">
        <v>1</v>
      </c>
      <c r="I10" s="8">
        <v>1</v>
      </c>
      <c r="J10" s="22">
        <f t="shared" si="0"/>
        <v>14</v>
      </c>
      <c r="K10" s="82">
        <f>0.6242+H2</f>
        <v>0.63169999999999993</v>
      </c>
      <c r="L10" s="98">
        <f>K10*J11</f>
        <v>742.87919999999997</v>
      </c>
    </row>
    <row r="11" spans="1:14" x14ac:dyDescent="0.3">
      <c r="A11" s="83"/>
      <c r="B11" s="81"/>
      <c r="C11" s="81"/>
      <c r="D11" s="21">
        <f>D10*C10</f>
        <v>168</v>
      </c>
      <c r="E11" s="21">
        <f>E10*C10</f>
        <v>336</v>
      </c>
      <c r="F11" s="21">
        <f>C10*F10</f>
        <v>336</v>
      </c>
      <c r="G11" s="21">
        <f>G10*C10</f>
        <v>168</v>
      </c>
      <c r="H11" s="21">
        <f>H10*C10</f>
        <v>84</v>
      </c>
      <c r="I11" s="21">
        <f>I10*C10</f>
        <v>84</v>
      </c>
      <c r="J11" s="22">
        <f t="shared" si="0"/>
        <v>1176</v>
      </c>
      <c r="K11" s="82"/>
      <c r="L11" s="98"/>
      <c r="N11" s="3" t="s">
        <v>28</v>
      </c>
    </row>
    <row r="12" spans="1:14" x14ac:dyDescent="0.3">
      <c r="A12" s="83"/>
      <c r="B12" s="9"/>
      <c r="C12" s="10"/>
      <c r="D12" s="11">
        <f t="shared" ref="D12:F12" si="2">D11-D8</f>
        <v>13.710000000000008</v>
      </c>
      <c r="E12" s="11">
        <f t="shared" si="2"/>
        <v>3.4424999999999955</v>
      </c>
      <c r="F12" s="11">
        <f t="shared" si="2"/>
        <v>-37.214999999999975</v>
      </c>
      <c r="G12" s="11">
        <f>G11-G8</f>
        <v>-53.009999999999991</v>
      </c>
      <c r="H12" s="11">
        <f>H11-H8</f>
        <v>-39.015000000000001</v>
      </c>
      <c r="I12" s="11">
        <f>I11-I8</f>
        <v>5.8125</v>
      </c>
      <c r="J12" s="22">
        <f t="shared" si="0"/>
        <v>-106.27499999999996</v>
      </c>
      <c r="K12" s="82"/>
      <c r="L12" s="98"/>
    </row>
    <row r="13" spans="1:14" x14ac:dyDescent="0.3">
      <c r="A13" s="83"/>
      <c r="B13" s="81" t="s">
        <v>5</v>
      </c>
      <c r="C13" s="81">
        <v>20</v>
      </c>
      <c r="D13" s="8"/>
      <c r="E13" s="8"/>
      <c r="F13" s="8">
        <v>2</v>
      </c>
      <c r="G13" s="8">
        <v>3</v>
      </c>
      <c r="H13" s="8">
        <v>2</v>
      </c>
      <c r="I13" s="8"/>
      <c r="J13" s="22">
        <f t="shared" si="0"/>
        <v>7</v>
      </c>
      <c r="K13" s="82">
        <f>0.716+H2</f>
        <v>0.72349999999999992</v>
      </c>
      <c r="L13" s="98">
        <f>K13*J14</f>
        <v>101.28999999999999</v>
      </c>
    </row>
    <row r="14" spans="1:14" x14ac:dyDescent="0.3">
      <c r="A14" s="83"/>
      <c r="B14" s="81"/>
      <c r="C14" s="81"/>
      <c r="D14" s="21">
        <f>D13*C13</f>
        <v>0</v>
      </c>
      <c r="E14" s="21">
        <f>E13*C13</f>
        <v>0</v>
      </c>
      <c r="F14" s="21">
        <f>F13*C13</f>
        <v>40</v>
      </c>
      <c r="G14" s="21">
        <f>G13*C13</f>
        <v>60</v>
      </c>
      <c r="H14" s="21">
        <f>H13*C13</f>
        <v>40</v>
      </c>
      <c r="I14" s="21">
        <f>I13*C13</f>
        <v>0</v>
      </c>
      <c r="J14" s="22">
        <f t="shared" si="0"/>
        <v>140</v>
      </c>
      <c r="K14" s="82"/>
      <c r="L14" s="98"/>
    </row>
    <row r="15" spans="1:14" x14ac:dyDescent="0.3">
      <c r="A15" s="83"/>
      <c r="B15" s="9"/>
      <c r="C15" s="10"/>
      <c r="D15" s="11">
        <f t="shared" ref="D15:I15" si="3">D12+D14</f>
        <v>13.710000000000008</v>
      </c>
      <c r="E15" s="11">
        <f t="shared" si="3"/>
        <v>3.4424999999999955</v>
      </c>
      <c r="F15" s="11">
        <f t="shared" si="3"/>
        <v>2.785000000000025</v>
      </c>
      <c r="G15" s="11">
        <f t="shared" si="3"/>
        <v>6.9900000000000091</v>
      </c>
      <c r="H15" s="11">
        <f t="shared" si="3"/>
        <v>0.98499999999999943</v>
      </c>
      <c r="I15" s="11">
        <f t="shared" si="3"/>
        <v>5.8125</v>
      </c>
      <c r="J15" s="22">
        <f t="shared" si="0"/>
        <v>33.725000000000037</v>
      </c>
      <c r="K15" s="82"/>
      <c r="L15" s="98"/>
    </row>
    <row r="16" spans="1:14" x14ac:dyDescent="0.3">
      <c r="A16" s="83"/>
      <c r="B16" s="81" t="s">
        <v>26</v>
      </c>
      <c r="C16" s="81"/>
      <c r="D16" s="8"/>
      <c r="E16" s="8"/>
      <c r="F16" s="8"/>
      <c r="G16" s="8"/>
      <c r="H16" s="8"/>
      <c r="I16" s="8"/>
      <c r="J16" s="22">
        <f t="shared" si="0"/>
        <v>0</v>
      </c>
      <c r="K16" s="82"/>
      <c r="L16" s="98">
        <f>K16*J17</f>
        <v>0</v>
      </c>
    </row>
    <row r="17" spans="1:12" x14ac:dyDescent="0.3">
      <c r="A17" s="83"/>
      <c r="B17" s="81"/>
      <c r="C17" s="81"/>
      <c r="D17" s="21">
        <f>D16*C16</f>
        <v>0</v>
      </c>
      <c r="E17" s="21">
        <f>E16*C16</f>
        <v>0</v>
      </c>
      <c r="F17" s="21">
        <f>F16*C16</f>
        <v>0</v>
      </c>
      <c r="G17" s="21">
        <f>G16*C16</f>
        <v>0</v>
      </c>
      <c r="H17" s="21">
        <f>H16*C16</f>
        <v>0</v>
      </c>
      <c r="I17" s="21">
        <f>I16*C16</f>
        <v>0</v>
      </c>
      <c r="J17" s="22">
        <f t="shared" si="0"/>
        <v>0</v>
      </c>
      <c r="K17" s="82"/>
      <c r="L17" s="98"/>
    </row>
    <row r="18" spans="1:12" x14ac:dyDescent="0.3">
      <c r="A18" s="83"/>
      <c r="B18" s="9"/>
      <c r="C18" s="10"/>
      <c r="D18" s="11">
        <f t="shared" ref="D18:I18" si="4">D15+D17</f>
        <v>13.710000000000008</v>
      </c>
      <c r="E18" s="11">
        <f t="shared" si="4"/>
        <v>3.4424999999999955</v>
      </c>
      <c r="F18" s="11">
        <f t="shared" si="4"/>
        <v>2.785000000000025</v>
      </c>
      <c r="G18" s="11">
        <f t="shared" si="4"/>
        <v>6.9900000000000091</v>
      </c>
      <c r="H18" s="11">
        <f t="shared" si="4"/>
        <v>0.98499999999999943</v>
      </c>
      <c r="I18" s="11">
        <f t="shared" si="4"/>
        <v>5.8125</v>
      </c>
      <c r="J18" s="22">
        <f t="shared" si="0"/>
        <v>33.725000000000037</v>
      </c>
      <c r="K18" s="82"/>
      <c r="L18" s="98"/>
    </row>
    <row r="19" spans="1:12" x14ac:dyDescent="0.25">
      <c r="A19" s="83"/>
      <c r="B19" s="76" t="s">
        <v>13</v>
      </c>
      <c r="C19" s="77"/>
      <c r="D19" s="18">
        <f>D11+D14+D17</f>
        <v>168</v>
      </c>
      <c r="E19" s="18">
        <f t="shared" ref="E19:J19" si="5">E11+E14+E17</f>
        <v>336</v>
      </c>
      <c r="F19" s="18">
        <f t="shared" si="5"/>
        <v>376</v>
      </c>
      <c r="G19" s="18">
        <f t="shared" si="5"/>
        <v>228</v>
      </c>
      <c r="H19" s="18">
        <f t="shared" si="5"/>
        <v>124</v>
      </c>
      <c r="I19" s="18">
        <f t="shared" si="5"/>
        <v>84</v>
      </c>
      <c r="J19" s="18">
        <f t="shared" si="5"/>
        <v>1316</v>
      </c>
      <c r="K19" s="12">
        <f>L19/J19</f>
        <v>0.64146595744680845</v>
      </c>
      <c r="L19" s="13">
        <f>SUM(L10:L18)</f>
        <v>844.16919999999993</v>
      </c>
    </row>
    <row r="20" spans="1:12" x14ac:dyDescent="0.3">
      <c r="J20" s="14" t="s">
        <v>12</v>
      </c>
      <c r="K20" s="70">
        <f>L20/G3</f>
        <v>-9.2888570062169308E-3</v>
      </c>
      <c r="L20" s="71">
        <f>G3-L19</f>
        <v>-7.7691999999998416</v>
      </c>
    </row>
    <row r="21" spans="1:12" ht="13.5" customHeight="1" x14ac:dyDescent="0.3">
      <c r="A21" s="84" t="s">
        <v>11</v>
      </c>
      <c r="B21" s="84"/>
      <c r="C21" s="85"/>
      <c r="D21" s="86" t="s">
        <v>43</v>
      </c>
      <c r="E21" s="87"/>
      <c r="F21" s="90" t="s">
        <v>9</v>
      </c>
      <c r="G21" s="1" t="s">
        <v>10</v>
      </c>
      <c r="H21" s="32" t="s">
        <v>44</v>
      </c>
      <c r="I21" s="2"/>
      <c r="J21" s="2"/>
      <c r="K21" s="99" t="s">
        <v>42</v>
      </c>
      <c r="L21" s="100" t="s">
        <v>63</v>
      </c>
    </row>
    <row r="22" spans="1:12" ht="13.5" customHeight="1" x14ac:dyDescent="0.3">
      <c r="A22" s="84"/>
      <c r="B22" s="84"/>
      <c r="C22" s="85"/>
      <c r="D22" s="88"/>
      <c r="E22" s="89"/>
      <c r="F22" s="91"/>
      <c r="G22" s="25">
        <v>0.68</v>
      </c>
      <c r="H22" s="32">
        <v>7.4999999999999997E-3</v>
      </c>
      <c r="I22" s="2"/>
      <c r="J22" s="2"/>
      <c r="K22" s="99"/>
      <c r="L22" s="101"/>
    </row>
    <row r="23" spans="1:12" x14ac:dyDescent="0.3">
      <c r="A23" s="92" t="s">
        <v>53</v>
      </c>
      <c r="B23" s="92"/>
      <c r="C23" s="93"/>
      <c r="D23" s="94">
        <f>J27</f>
        <v>2449</v>
      </c>
      <c r="E23" s="95"/>
      <c r="F23" s="32" t="s">
        <v>7</v>
      </c>
      <c r="G23" s="17">
        <f>J27*G22</f>
        <v>1665.3200000000002</v>
      </c>
      <c r="H23" s="19"/>
      <c r="I23" s="17"/>
      <c r="J23" s="17"/>
      <c r="K23" s="103" t="s">
        <v>47</v>
      </c>
      <c r="L23" s="101"/>
    </row>
    <row r="24" spans="1:12" x14ac:dyDescent="0.3">
      <c r="A24" s="92"/>
      <c r="B24" s="92"/>
      <c r="C24" s="93"/>
      <c r="D24" s="96"/>
      <c r="E24" s="97"/>
      <c r="F24" s="4"/>
      <c r="G24" s="4"/>
      <c r="H24" s="33"/>
      <c r="I24" s="5"/>
      <c r="J24" s="5"/>
      <c r="K24" s="104"/>
      <c r="L24" s="102"/>
    </row>
    <row r="25" spans="1:12" x14ac:dyDescent="0.3">
      <c r="A25" s="80" t="s">
        <v>0</v>
      </c>
      <c r="B25" s="80" t="s">
        <v>1</v>
      </c>
      <c r="C25" s="80"/>
      <c r="D25" s="80"/>
      <c r="E25" s="80"/>
      <c r="F25" s="80"/>
      <c r="G25" s="80"/>
      <c r="H25" s="80"/>
      <c r="I25" s="35"/>
      <c r="J25" s="80" t="s">
        <v>2</v>
      </c>
      <c r="K25" s="78" t="s">
        <v>8</v>
      </c>
      <c r="L25" s="105" t="s">
        <v>7</v>
      </c>
    </row>
    <row r="26" spans="1:12" x14ac:dyDescent="0.3">
      <c r="A26" s="80"/>
      <c r="B26" s="80"/>
      <c r="C26" s="80"/>
      <c r="D26" s="6" t="s">
        <v>17</v>
      </c>
      <c r="E26" s="6" t="s">
        <v>18</v>
      </c>
      <c r="F26" s="6" t="s">
        <v>19</v>
      </c>
      <c r="G26" s="6" t="s">
        <v>20</v>
      </c>
      <c r="H26" s="6" t="s">
        <v>21</v>
      </c>
      <c r="I26" s="6" t="s">
        <v>22</v>
      </c>
      <c r="J26" s="80"/>
      <c r="K26" s="79"/>
      <c r="L26" s="106"/>
    </row>
    <row r="27" spans="1:12" x14ac:dyDescent="0.3">
      <c r="A27" s="83" t="s">
        <v>88</v>
      </c>
      <c r="B27" s="35" t="s">
        <v>3</v>
      </c>
      <c r="C27" s="80" t="s">
        <v>6</v>
      </c>
      <c r="D27" s="8">
        <v>267</v>
      </c>
      <c r="E27" s="8">
        <v>585</v>
      </c>
      <c r="F27" s="8">
        <v>716</v>
      </c>
      <c r="G27" s="8">
        <v>507</v>
      </c>
      <c r="H27" s="8">
        <v>263</v>
      </c>
      <c r="I27" s="8">
        <v>111</v>
      </c>
      <c r="J27" s="35">
        <f t="shared" ref="J27:J38" si="6">SUM(D27:I27)</f>
        <v>2449</v>
      </c>
      <c r="K27" s="80"/>
      <c r="L27" s="107"/>
    </row>
    <row r="28" spans="1:12" x14ac:dyDescent="0.3">
      <c r="A28" s="83"/>
      <c r="B28" s="20">
        <v>1.0275000000000001</v>
      </c>
      <c r="C28" s="80"/>
      <c r="D28" s="35">
        <f>D27*$B$28</f>
        <v>274.34250000000003</v>
      </c>
      <c r="E28" s="35">
        <f t="shared" ref="E28:H28" si="7">E27*$B$28</f>
        <v>601.08750000000009</v>
      </c>
      <c r="F28" s="35">
        <f t="shared" si="7"/>
        <v>735.69</v>
      </c>
      <c r="G28" s="35">
        <f t="shared" si="7"/>
        <v>520.9425</v>
      </c>
      <c r="H28" s="35">
        <f t="shared" si="7"/>
        <v>270.23250000000002</v>
      </c>
      <c r="I28" s="35">
        <f>I27*$B$28</f>
        <v>114.05250000000001</v>
      </c>
      <c r="J28" s="35">
        <f t="shared" si="6"/>
        <v>2516.3474999999999</v>
      </c>
      <c r="K28" s="80"/>
      <c r="L28" s="107"/>
    </row>
    <row r="29" spans="1:12" x14ac:dyDescent="0.3">
      <c r="A29" s="83"/>
      <c r="B29" s="35" t="s">
        <v>51</v>
      </c>
      <c r="C29" s="80"/>
      <c r="D29" s="7">
        <f>D27/J27*100</f>
        <v>10.902409146590445</v>
      </c>
      <c r="E29" s="7">
        <f>E27/J27*100</f>
        <v>23.887300939158841</v>
      </c>
      <c r="F29" s="7">
        <f>F27/J27*100</f>
        <v>29.236423029808083</v>
      </c>
      <c r="G29" s="7">
        <f>G27/J27*100</f>
        <v>20.702327480604328</v>
      </c>
      <c r="H29" s="7">
        <f>H27/J27*100</f>
        <v>10.739077174356879</v>
      </c>
      <c r="I29" s="7">
        <f>I27/J27*100</f>
        <v>4.5324622294814212</v>
      </c>
      <c r="J29" s="35">
        <f t="shared" si="6"/>
        <v>100</v>
      </c>
      <c r="K29" s="80"/>
      <c r="L29" s="107"/>
    </row>
    <row r="30" spans="1:12" x14ac:dyDescent="0.3">
      <c r="A30" s="83"/>
      <c r="B30" s="81" t="s">
        <v>4</v>
      </c>
      <c r="C30" s="81">
        <v>117</v>
      </c>
      <c r="D30" s="8">
        <v>1</v>
      </c>
      <c r="E30" s="8">
        <v>4</v>
      </c>
      <c r="F30" s="8">
        <v>5</v>
      </c>
      <c r="G30" s="8">
        <v>4</v>
      </c>
      <c r="H30" s="8">
        <v>1</v>
      </c>
      <c r="I30" s="8">
        <v>1</v>
      </c>
      <c r="J30" s="35">
        <f t="shared" si="6"/>
        <v>16</v>
      </c>
      <c r="K30" s="82">
        <f>0.632+H22</f>
        <v>0.63949999999999996</v>
      </c>
      <c r="L30" s="98">
        <f>K30*J31</f>
        <v>1197.144</v>
      </c>
    </row>
    <row r="31" spans="1:12" x14ac:dyDescent="0.3">
      <c r="A31" s="83"/>
      <c r="B31" s="81"/>
      <c r="C31" s="81"/>
      <c r="D31" s="34">
        <f>D30*C30</f>
        <v>117</v>
      </c>
      <c r="E31" s="34">
        <f>E30*C30</f>
        <v>468</v>
      </c>
      <c r="F31" s="34">
        <f>C30*F30</f>
        <v>585</v>
      </c>
      <c r="G31" s="34">
        <f>G30*C30</f>
        <v>468</v>
      </c>
      <c r="H31" s="34">
        <f>H30*C30</f>
        <v>117</v>
      </c>
      <c r="I31" s="34">
        <f>I30*C30</f>
        <v>117</v>
      </c>
      <c r="J31" s="35">
        <f t="shared" si="6"/>
        <v>1872</v>
      </c>
      <c r="K31" s="82"/>
      <c r="L31" s="98"/>
    </row>
    <row r="32" spans="1:12" x14ac:dyDescent="0.3">
      <c r="A32" s="83"/>
      <c r="B32" s="9"/>
      <c r="C32" s="10"/>
      <c r="D32" s="11">
        <f t="shared" ref="D32:F32" si="8">D31-D28</f>
        <v>-157.34250000000003</v>
      </c>
      <c r="E32" s="11">
        <f t="shared" si="8"/>
        <v>-133.08750000000009</v>
      </c>
      <c r="F32" s="11">
        <f t="shared" si="8"/>
        <v>-150.69000000000005</v>
      </c>
      <c r="G32" s="11">
        <f>G31-G28</f>
        <v>-52.942499999999995</v>
      </c>
      <c r="H32" s="11">
        <f>H31-H28</f>
        <v>-153.23250000000002</v>
      </c>
      <c r="I32" s="11">
        <f>I31-I28</f>
        <v>2.9474999999999909</v>
      </c>
      <c r="J32" s="35">
        <f t="shared" si="6"/>
        <v>-644.3475000000002</v>
      </c>
      <c r="K32" s="82"/>
      <c r="L32" s="98"/>
    </row>
    <row r="33" spans="1:12" x14ac:dyDescent="0.3">
      <c r="A33" s="83"/>
      <c r="B33" s="81" t="s">
        <v>5</v>
      </c>
      <c r="C33" s="81">
        <v>53</v>
      </c>
      <c r="D33" s="8">
        <v>3</v>
      </c>
      <c r="E33" s="8">
        <v>2</v>
      </c>
      <c r="F33" s="8">
        <v>3</v>
      </c>
      <c r="G33" s="8">
        <v>1</v>
      </c>
      <c r="H33" s="8">
        <v>3</v>
      </c>
      <c r="I33" s="8"/>
      <c r="J33" s="35">
        <f t="shared" si="6"/>
        <v>12</v>
      </c>
      <c r="K33" s="82">
        <f>0.6236+H22</f>
        <v>0.63109999999999999</v>
      </c>
      <c r="L33" s="98">
        <f>K33*J34</f>
        <v>401.37959999999998</v>
      </c>
    </row>
    <row r="34" spans="1:12" x14ac:dyDescent="0.3">
      <c r="A34" s="83"/>
      <c r="B34" s="81"/>
      <c r="C34" s="81"/>
      <c r="D34" s="34">
        <f>D33*C33</f>
        <v>159</v>
      </c>
      <c r="E34" s="34">
        <f>E33*C33</f>
        <v>106</v>
      </c>
      <c r="F34" s="34">
        <f>F33*C33</f>
        <v>159</v>
      </c>
      <c r="G34" s="34">
        <f>G33*C33</f>
        <v>53</v>
      </c>
      <c r="H34" s="34">
        <f>H33*C33</f>
        <v>159</v>
      </c>
      <c r="I34" s="34">
        <f>I33*C33</f>
        <v>0</v>
      </c>
      <c r="J34" s="35">
        <f t="shared" si="6"/>
        <v>636</v>
      </c>
      <c r="K34" s="82"/>
      <c r="L34" s="98"/>
    </row>
    <row r="35" spans="1:12" x14ac:dyDescent="0.3">
      <c r="A35" s="83"/>
      <c r="B35" s="9"/>
      <c r="C35" s="10"/>
      <c r="D35" s="11">
        <f t="shared" ref="D35:I35" si="9">D32+D34</f>
        <v>1.6574999999999704</v>
      </c>
      <c r="E35" s="11">
        <f t="shared" si="9"/>
        <v>-27.087500000000091</v>
      </c>
      <c r="F35" s="11">
        <f t="shared" si="9"/>
        <v>8.3099999999999454</v>
      </c>
      <c r="G35" s="11">
        <f t="shared" si="9"/>
        <v>5.7500000000004547E-2</v>
      </c>
      <c r="H35" s="11">
        <f t="shared" si="9"/>
        <v>5.7674999999999841</v>
      </c>
      <c r="I35" s="11">
        <f t="shared" si="9"/>
        <v>2.9474999999999909</v>
      </c>
      <c r="J35" s="35">
        <f t="shared" si="6"/>
        <v>-8.3475000000001955</v>
      </c>
      <c r="K35" s="82"/>
      <c r="L35" s="98"/>
    </row>
    <row r="36" spans="1:12" x14ac:dyDescent="0.3">
      <c r="A36" s="83"/>
      <c r="B36" s="81" t="s">
        <v>26</v>
      </c>
      <c r="C36" s="81">
        <v>27</v>
      </c>
      <c r="D36" s="8"/>
      <c r="E36" s="8">
        <v>1</v>
      </c>
      <c r="F36" s="8"/>
      <c r="G36" s="8"/>
      <c r="H36" s="8"/>
      <c r="I36" s="8"/>
      <c r="J36" s="35">
        <f t="shared" si="6"/>
        <v>1</v>
      </c>
      <c r="K36" s="82">
        <f>0.7758+H22</f>
        <v>0.7833</v>
      </c>
      <c r="L36" s="98">
        <f>K36*J37</f>
        <v>21.149100000000001</v>
      </c>
    </row>
    <row r="37" spans="1:12" x14ac:dyDescent="0.3">
      <c r="A37" s="83"/>
      <c r="B37" s="81"/>
      <c r="C37" s="81"/>
      <c r="D37" s="34">
        <f>D36*C36</f>
        <v>0</v>
      </c>
      <c r="E37" s="34">
        <f>E36*C36</f>
        <v>27</v>
      </c>
      <c r="F37" s="34">
        <f>F36*C36</f>
        <v>0</v>
      </c>
      <c r="G37" s="34">
        <f>G36*C36</f>
        <v>0</v>
      </c>
      <c r="H37" s="34">
        <f>H36*C36</f>
        <v>0</v>
      </c>
      <c r="I37" s="34">
        <f>I36*C36</f>
        <v>0</v>
      </c>
      <c r="J37" s="35">
        <f t="shared" si="6"/>
        <v>27</v>
      </c>
      <c r="K37" s="82"/>
      <c r="L37" s="98"/>
    </row>
    <row r="38" spans="1:12" x14ac:dyDescent="0.3">
      <c r="A38" s="83"/>
      <c r="B38" s="9"/>
      <c r="C38" s="10"/>
      <c r="D38" s="11">
        <f t="shared" ref="D38:I38" si="10">D35+D37</f>
        <v>1.6574999999999704</v>
      </c>
      <c r="E38" s="11">
        <f t="shared" si="10"/>
        <v>-8.7500000000090949E-2</v>
      </c>
      <c r="F38" s="11">
        <f t="shared" si="10"/>
        <v>8.3099999999999454</v>
      </c>
      <c r="G38" s="11">
        <f t="shared" si="10"/>
        <v>5.7500000000004547E-2</v>
      </c>
      <c r="H38" s="11">
        <f t="shared" si="10"/>
        <v>5.7674999999999841</v>
      </c>
      <c r="I38" s="11">
        <f t="shared" si="10"/>
        <v>2.9474999999999909</v>
      </c>
      <c r="J38" s="35">
        <f t="shared" si="6"/>
        <v>18.652499999999804</v>
      </c>
      <c r="K38" s="82"/>
      <c r="L38" s="98"/>
    </row>
    <row r="39" spans="1:12" x14ac:dyDescent="0.25">
      <c r="A39" s="83"/>
      <c r="B39" s="76" t="s">
        <v>13</v>
      </c>
      <c r="C39" s="77"/>
      <c r="D39" s="18">
        <f>D31+D34+D37</f>
        <v>276</v>
      </c>
      <c r="E39" s="18">
        <f t="shared" ref="E39:J39" si="11">E31+E34+E37</f>
        <v>601</v>
      </c>
      <c r="F39" s="18">
        <f t="shared" si="11"/>
        <v>744</v>
      </c>
      <c r="G39" s="18">
        <f t="shared" si="11"/>
        <v>521</v>
      </c>
      <c r="H39" s="18">
        <f t="shared" si="11"/>
        <v>276</v>
      </c>
      <c r="I39" s="18">
        <f t="shared" si="11"/>
        <v>117</v>
      </c>
      <c r="J39" s="18">
        <f t="shared" si="11"/>
        <v>2535</v>
      </c>
      <c r="K39" s="12">
        <f>L39/J39</f>
        <v>0.63892414201183434</v>
      </c>
      <c r="L39" s="13">
        <f>SUM(L30:L38)</f>
        <v>1619.6727000000001</v>
      </c>
    </row>
    <row r="40" spans="1:12" x14ac:dyDescent="0.3">
      <c r="J40" s="14" t="s">
        <v>12</v>
      </c>
      <c r="K40" s="15">
        <f>L40/G23</f>
        <v>2.7410527706386811E-2</v>
      </c>
      <c r="L40" s="16">
        <f>G23-L39</f>
        <v>45.647300000000087</v>
      </c>
    </row>
  </sheetData>
  <mergeCells count="62">
    <mergeCell ref="A27:A39"/>
    <mergeCell ref="C27:C29"/>
    <mergeCell ref="K27:K29"/>
    <mergeCell ref="L27:L29"/>
    <mergeCell ref="B30:B31"/>
    <mergeCell ref="C30:C31"/>
    <mergeCell ref="K30:K32"/>
    <mergeCell ref="K33:K35"/>
    <mergeCell ref="K36:K38"/>
    <mergeCell ref="B39:C39"/>
    <mergeCell ref="B36:B37"/>
    <mergeCell ref="C36:C37"/>
    <mergeCell ref="L36:L38"/>
    <mergeCell ref="A21:C22"/>
    <mergeCell ref="D21:E22"/>
    <mergeCell ref="F21:F22"/>
    <mergeCell ref="K21:K22"/>
    <mergeCell ref="L21:L24"/>
    <mergeCell ref="A23:C24"/>
    <mergeCell ref="D23:E24"/>
    <mergeCell ref="K23:K24"/>
    <mergeCell ref="A25:A26"/>
    <mergeCell ref="B25:C26"/>
    <mergeCell ref="D25:H25"/>
    <mergeCell ref="J25:J26"/>
    <mergeCell ref="K25:K26"/>
    <mergeCell ref="L25:L26"/>
    <mergeCell ref="L30:L32"/>
    <mergeCell ref="B33:B34"/>
    <mergeCell ref="C33:C34"/>
    <mergeCell ref="L33:L35"/>
    <mergeCell ref="L16:L18"/>
    <mergeCell ref="K1:K2"/>
    <mergeCell ref="L1:L4"/>
    <mergeCell ref="K3:K4"/>
    <mergeCell ref="L5:L6"/>
    <mergeCell ref="L7:L9"/>
    <mergeCell ref="K16:K18"/>
    <mergeCell ref="K13:K15"/>
    <mergeCell ref="L10:L12"/>
    <mergeCell ref="L13:L15"/>
    <mergeCell ref="A1:C2"/>
    <mergeCell ref="D1:E2"/>
    <mergeCell ref="F1:F2"/>
    <mergeCell ref="A3:C4"/>
    <mergeCell ref="D3:E4"/>
    <mergeCell ref="B19:C19"/>
    <mergeCell ref="K5:K6"/>
    <mergeCell ref="A5:A6"/>
    <mergeCell ref="B5:C6"/>
    <mergeCell ref="D5:H5"/>
    <mergeCell ref="B10:B11"/>
    <mergeCell ref="K10:K12"/>
    <mergeCell ref="A7:A19"/>
    <mergeCell ref="C7:C9"/>
    <mergeCell ref="B16:B17"/>
    <mergeCell ref="C16:C17"/>
    <mergeCell ref="J5:J6"/>
    <mergeCell ref="K7:K9"/>
    <mergeCell ref="B13:B14"/>
    <mergeCell ref="C13:C14"/>
    <mergeCell ref="C10:C11"/>
  </mergeCells>
  <phoneticPr fontId="2" type="noConversion"/>
  <pageMargins left="0.75" right="0.23622047244094491" top="0.62" bottom="0.23622047244094491" header="0.86614173228346458" footer="0.23622047244094491"/>
  <pageSetup paperSize="9" scale="55" fitToHeight="0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B84FD-3997-4CB4-BABC-21266AD8FBDE}">
  <dimension ref="A1:H85"/>
  <sheetViews>
    <sheetView topLeftCell="A79" zoomScale="118" zoomScaleNormal="118" workbookViewId="0">
      <selection activeCell="D98" sqref="D98"/>
    </sheetView>
  </sheetViews>
  <sheetFormatPr defaultColWidth="9.125" defaultRowHeight="10.5" x14ac:dyDescent="0.3"/>
  <cols>
    <col min="1" max="1" width="34.25" style="69" customWidth="1"/>
    <col min="2" max="8" width="11.375" style="69" customWidth="1"/>
    <col min="9" max="256" width="9.125" style="36"/>
    <col min="257" max="257" width="34.25" style="36" customWidth="1"/>
    <col min="258" max="264" width="11.375" style="36" customWidth="1"/>
    <col min="265" max="512" width="9.125" style="36"/>
    <col min="513" max="513" width="34.25" style="36" customWidth="1"/>
    <col min="514" max="520" width="11.375" style="36" customWidth="1"/>
    <col min="521" max="768" width="9.125" style="36"/>
    <col min="769" max="769" width="34.25" style="36" customWidth="1"/>
    <col min="770" max="776" width="11.375" style="36" customWidth="1"/>
    <col min="777" max="1024" width="9.125" style="36"/>
    <col min="1025" max="1025" width="34.25" style="36" customWidth="1"/>
    <col min="1026" max="1032" width="11.375" style="36" customWidth="1"/>
    <col min="1033" max="1280" width="9.125" style="36"/>
    <col min="1281" max="1281" width="34.25" style="36" customWidth="1"/>
    <col min="1282" max="1288" width="11.375" style="36" customWidth="1"/>
    <col min="1289" max="1536" width="9.125" style="36"/>
    <col min="1537" max="1537" width="34.25" style="36" customWidth="1"/>
    <col min="1538" max="1544" width="11.375" style="36" customWidth="1"/>
    <col min="1545" max="1792" width="9.125" style="36"/>
    <col min="1793" max="1793" width="34.25" style="36" customWidth="1"/>
    <col min="1794" max="1800" width="11.375" style="36" customWidth="1"/>
    <col min="1801" max="2048" width="9.125" style="36"/>
    <col min="2049" max="2049" width="34.25" style="36" customWidth="1"/>
    <col min="2050" max="2056" width="11.375" style="36" customWidth="1"/>
    <col min="2057" max="2304" width="9.125" style="36"/>
    <col min="2305" max="2305" width="34.25" style="36" customWidth="1"/>
    <col min="2306" max="2312" width="11.375" style="36" customWidth="1"/>
    <col min="2313" max="2560" width="9.125" style="36"/>
    <col min="2561" max="2561" width="34.25" style="36" customWidth="1"/>
    <col min="2562" max="2568" width="11.375" style="36" customWidth="1"/>
    <col min="2569" max="2816" width="9.125" style="36"/>
    <col min="2817" max="2817" width="34.25" style="36" customWidth="1"/>
    <col min="2818" max="2824" width="11.375" style="36" customWidth="1"/>
    <col min="2825" max="3072" width="9.125" style="36"/>
    <col min="3073" max="3073" width="34.25" style="36" customWidth="1"/>
    <col min="3074" max="3080" width="11.375" style="36" customWidth="1"/>
    <col min="3081" max="3328" width="9.125" style="36"/>
    <col min="3329" max="3329" width="34.25" style="36" customWidth="1"/>
    <col min="3330" max="3336" width="11.375" style="36" customWidth="1"/>
    <col min="3337" max="3584" width="9.125" style="36"/>
    <col min="3585" max="3585" width="34.25" style="36" customWidth="1"/>
    <col min="3586" max="3592" width="11.375" style="36" customWidth="1"/>
    <col min="3593" max="3840" width="9.125" style="36"/>
    <col min="3841" max="3841" width="34.25" style="36" customWidth="1"/>
    <col min="3842" max="3848" width="11.375" style="36" customWidth="1"/>
    <col min="3849" max="4096" width="9.125" style="36"/>
    <col min="4097" max="4097" width="34.25" style="36" customWidth="1"/>
    <col min="4098" max="4104" width="11.375" style="36" customWidth="1"/>
    <col min="4105" max="4352" width="9.125" style="36"/>
    <col min="4353" max="4353" width="34.25" style="36" customWidth="1"/>
    <col min="4354" max="4360" width="11.375" style="36" customWidth="1"/>
    <col min="4361" max="4608" width="9.125" style="36"/>
    <col min="4609" max="4609" width="34.25" style="36" customWidth="1"/>
    <col min="4610" max="4616" width="11.375" style="36" customWidth="1"/>
    <col min="4617" max="4864" width="9.125" style="36"/>
    <col min="4865" max="4865" width="34.25" style="36" customWidth="1"/>
    <col min="4866" max="4872" width="11.375" style="36" customWidth="1"/>
    <col min="4873" max="5120" width="9.125" style="36"/>
    <col min="5121" max="5121" width="34.25" style="36" customWidth="1"/>
    <col min="5122" max="5128" width="11.375" style="36" customWidth="1"/>
    <col min="5129" max="5376" width="9.125" style="36"/>
    <col min="5377" max="5377" width="34.25" style="36" customWidth="1"/>
    <col min="5378" max="5384" width="11.375" style="36" customWidth="1"/>
    <col min="5385" max="5632" width="9.125" style="36"/>
    <col min="5633" max="5633" width="34.25" style="36" customWidth="1"/>
    <col min="5634" max="5640" width="11.375" style="36" customWidth="1"/>
    <col min="5641" max="5888" width="9.125" style="36"/>
    <col min="5889" max="5889" width="34.25" style="36" customWidth="1"/>
    <col min="5890" max="5896" width="11.375" style="36" customWidth="1"/>
    <col min="5897" max="6144" width="9.125" style="36"/>
    <col min="6145" max="6145" width="34.25" style="36" customWidth="1"/>
    <col min="6146" max="6152" width="11.375" style="36" customWidth="1"/>
    <col min="6153" max="6400" width="9.125" style="36"/>
    <col min="6401" max="6401" width="34.25" style="36" customWidth="1"/>
    <col min="6402" max="6408" width="11.375" style="36" customWidth="1"/>
    <col min="6409" max="6656" width="9.125" style="36"/>
    <col min="6657" max="6657" width="34.25" style="36" customWidth="1"/>
    <col min="6658" max="6664" width="11.375" style="36" customWidth="1"/>
    <col min="6665" max="6912" width="9.125" style="36"/>
    <col min="6913" max="6913" width="34.25" style="36" customWidth="1"/>
    <col min="6914" max="6920" width="11.375" style="36" customWidth="1"/>
    <col min="6921" max="7168" width="9.125" style="36"/>
    <col min="7169" max="7169" width="34.25" style="36" customWidth="1"/>
    <col min="7170" max="7176" width="11.375" style="36" customWidth="1"/>
    <col min="7177" max="7424" width="9.125" style="36"/>
    <col min="7425" max="7425" width="34.25" style="36" customWidth="1"/>
    <col min="7426" max="7432" width="11.375" style="36" customWidth="1"/>
    <col min="7433" max="7680" width="9.125" style="36"/>
    <col min="7681" max="7681" width="34.25" style="36" customWidth="1"/>
    <col min="7682" max="7688" width="11.375" style="36" customWidth="1"/>
    <col min="7689" max="7936" width="9.125" style="36"/>
    <col min="7937" max="7937" width="34.25" style="36" customWidth="1"/>
    <col min="7938" max="7944" width="11.375" style="36" customWidth="1"/>
    <col min="7945" max="8192" width="9.125" style="36"/>
    <col min="8193" max="8193" width="34.25" style="36" customWidth="1"/>
    <col min="8194" max="8200" width="11.375" style="36" customWidth="1"/>
    <col min="8201" max="8448" width="9.125" style="36"/>
    <col min="8449" max="8449" width="34.25" style="36" customWidth="1"/>
    <col min="8450" max="8456" width="11.375" style="36" customWidth="1"/>
    <col min="8457" max="8704" width="9.125" style="36"/>
    <col min="8705" max="8705" width="34.25" style="36" customWidth="1"/>
    <col min="8706" max="8712" width="11.375" style="36" customWidth="1"/>
    <col min="8713" max="8960" width="9.125" style="36"/>
    <col min="8961" max="8961" width="34.25" style="36" customWidth="1"/>
    <col min="8962" max="8968" width="11.375" style="36" customWidth="1"/>
    <col min="8969" max="9216" width="9.125" style="36"/>
    <col min="9217" max="9217" width="34.25" style="36" customWidth="1"/>
    <col min="9218" max="9224" width="11.375" style="36" customWidth="1"/>
    <col min="9225" max="9472" width="9.125" style="36"/>
    <col min="9473" max="9473" width="34.25" style="36" customWidth="1"/>
    <col min="9474" max="9480" width="11.375" style="36" customWidth="1"/>
    <col min="9481" max="9728" width="9.125" style="36"/>
    <col min="9729" max="9729" width="34.25" style="36" customWidth="1"/>
    <col min="9730" max="9736" width="11.375" style="36" customWidth="1"/>
    <col min="9737" max="9984" width="9.125" style="36"/>
    <col min="9985" max="9985" width="34.25" style="36" customWidth="1"/>
    <col min="9986" max="9992" width="11.375" style="36" customWidth="1"/>
    <col min="9993" max="10240" width="9.125" style="36"/>
    <col min="10241" max="10241" width="34.25" style="36" customWidth="1"/>
    <col min="10242" max="10248" width="11.375" style="36" customWidth="1"/>
    <col min="10249" max="10496" width="9.125" style="36"/>
    <col min="10497" max="10497" width="34.25" style="36" customWidth="1"/>
    <col min="10498" max="10504" width="11.375" style="36" customWidth="1"/>
    <col min="10505" max="10752" width="9.125" style="36"/>
    <col min="10753" max="10753" width="34.25" style="36" customWidth="1"/>
    <col min="10754" max="10760" width="11.375" style="36" customWidth="1"/>
    <col min="10761" max="11008" width="9.125" style="36"/>
    <col min="11009" max="11009" width="34.25" style="36" customWidth="1"/>
    <col min="11010" max="11016" width="11.375" style="36" customWidth="1"/>
    <col min="11017" max="11264" width="9.125" style="36"/>
    <col min="11265" max="11265" width="34.25" style="36" customWidth="1"/>
    <col min="11266" max="11272" width="11.375" style="36" customWidth="1"/>
    <col min="11273" max="11520" width="9.125" style="36"/>
    <col min="11521" max="11521" width="34.25" style="36" customWidth="1"/>
    <col min="11522" max="11528" width="11.375" style="36" customWidth="1"/>
    <col min="11529" max="11776" width="9.125" style="36"/>
    <col min="11777" max="11777" width="34.25" style="36" customWidth="1"/>
    <col min="11778" max="11784" width="11.375" style="36" customWidth="1"/>
    <col min="11785" max="12032" width="9.125" style="36"/>
    <col min="12033" max="12033" width="34.25" style="36" customWidth="1"/>
    <col min="12034" max="12040" width="11.375" style="36" customWidth="1"/>
    <col min="12041" max="12288" width="9.125" style="36"/>
    <col min="12289" max="12289" width="34.25" style="36" customWidth="1"/>
    <col min="12290" max="12296" width="11.375" style="36" customWidth="1"/>
    <col min="12297" max="12544" width="9.125" style="36"/>
    <col min="12545" max="12545" width="34.25" style="36" customWidth="1"/>
    <col min="12546" max="12552" width="11.375" style="36" customWidth="1"/>
    <col min="12553" max="12800" width="9.125" style="36"/>
    <col min="12801" max="12801" width="34.25" style="36" customWidth="1"/>
    <col min="12802" max="12808" width="11.375" style="36" customWidth="1"/>
    <col min="12809" max="13056" width="9.125" style="36"/>
    <col min="13057" max="13057" width="34.25" style="36" customWidth="1"/>
    <col min="13058" max="13064" width="11.375" style="36" customWidth="1"/>
    <col min="13065" max="13312" width="9.125" style="36"/>
    <col min="13313" max="13313" width="34.25" style="36" customWidth="1"/>
    <col min="13314" max="13320" width="11.375" style="36" customWidth="1"/>
    <col min="13321" max="13568" width="9.125" style="36"/>
    <col min="13569" max="13569" width="34.25" style="36" customWidth="1"/>
    <col min="13570" max="13576" width="11.375" style="36" customWidth="1"/>
    <col min="13577" max="13824" width="9.125" style="36"/>
    <col min="13825" max="13825" width="34.25" style="36" customWidth="1"/>
    <col min="13826" max="13832" width="11.375" style="36" customWidth="1"/>
    <col min="13833" max="14080" width="9.125" style="36"/>
    <col min="14081" max="14081" width="34.25" style="36" customWidth="1"/>
    <col min="14082" max="14088" width="11.375" style="36" customWidth="1"/>
    <col min="14089" max="14336" width="9.125" style="36"/>
    <col min="14337" max="14337" width="34.25" style="36" customWidth="1"/>
    <col min="14338" max="14344" width="11.375" style="36" customWidth="1"/>
    <col min="14345" max="14592" width="9.125" style="36"/>
    <col min="14593" max="14593" width="34.25" style="36" customWidth="1"/>
    <col min="14594" max="14600" width="11.375" style="36" customWidth="1"/>
    <col min="14601" max="14848" width="9.125" style="36"/>
    <col min="14849" max="14849" width="34.25" style="36" customWidth="1"/>
    <col min="14850" max="14856" width="11.375" style="36" customWidth="1"/>
    <col min="14857" max="15104" width="9.125" style="36"/>
    <col min="15105" max="15105" width="34.25" style="36" customWidth="1"/>
    <col min="15106" max="15112" width="11.375" style="36" customWidth="1"/>
    <col min="15113" max="15360" width="9.125" style="36"/>
    <col min="15361" max="15361" width="34.25" style="36" customWidth="1"/>
    <col min="15362" max="15368" width="11.375" style="36" customWidth="1"/>
    <col min="15369" max="15616" width="9.125" style="36"/>
    <col min="15617" max="15617" width="34.25" style="36" customWidth="1"/>
    <col min="15618" max="15624" width="11.375" style="36" customWidth="1"/>
    <col min="15625" max="15872" width="9.125" style="36"/>
    <col min="15873" max="15873" width="34.25" style="36" customWidth="1"/>
    <col min="15874" max="15880" width="11.375" style="36" customWidth="1"/>
    <col min="15881" max="16128" width="9.125" style="36"/>
    <col min="16129" max="16129" width="34.25" style="36" customWidth="1"/>
    <col min="16130" max="16136" width="11.375" style="36" customWidth="1"/>
    <col min="16137" max="16384" width="9.125" style="36"/>
  </cols>
  <sheetData>
    <row r="1" spans="1:8" ht="29.25" customHeight="1" x14ac:dyDescent="0.3">
      <c r="A1" s="110" t="s">
        <v>14</v>
      </c>
      <c r="B1" s="111"/>
      <c r="C1" s="111"/>
      <c r="D1" s="111"/>
      <c r="E1" s="111"/>
      <c r="F1" s="111"/>
      <c r="G1" s="111"/>
      <c r="H1" s="111"/>
    </row>
    <row r="2" spans="1:8" ht="11.25" customHeight="1" x14ac:dyDescent="0.3">
      <c r="A2" s="112" t="s">
        <v>45</v>
      </c>
      <c r="B2" s="111"/>
      <c r="C2" s="111"/>
      <c r="D2" s="111"/>
      <c r="E2" s="111"/>
      <c r="F2" s="111"/>
      <c r="G2" s="111"/>
      <c r="H2" s="111"/>
    </row>
    <row r="3" spans="1:8" ht="11.25" customHeight="1" thickBot="1" x14ac:dyDescent="0.35">
      <c r="A3" s="112" t="s">
        <v>64</v>
      </c>
      <c r="B3" s="111"/>
      <c r="C3" s="111"/>
      <c r="D3" s="111"/>
      <c r="E3" s="111"/>
      <c r="F3" s="111"/>
      <c r="G3" s="111"/>
      <c r="H3" s="111"/>
    </row>
    <row r="4" spans="1:8" ht="11.25" customHeight="1" thickBot="1" x14ac:dyDescent="0.35">
      <c r="A4" s="108"/>
      <c r="B4" s="109"/>
      <c r="C4" s="109"/>
      <c r="D4" s="109"/>
      <c r="E4" s="109"/>
      <c r="F4" s="109"/>
      <c r="G4" s="109"/>
      <c r="H4" s="109"/>
    </row>
    <row r="5" spans="1:8" ht="10.5" customHeight="1" thickBot="1" x14ac:dyDescent="0.35">
      <c r="A5" s="47"/>
      <c r="B5" s="47" t="s">
        <v>15</v>
      </c>
      <c r="C5" s="47" t="s">
        <v>65</v>
      </c>
      <c r="D5" s="47" t="s">
        <v>66</v>
      </c>
      <c r="E5" s="47"/>
      <c r="F5" s="47"/>
      <c r="G5" s="47"/>
      <c r="H5" s="47"/>
    </row>
    <row r="6" spans="1:8" ht="10.5" customHeight="1" thickBot="1" x14ac:dyDescent="0.35">
      <c r="A6" s="48" t="s">
        <v>16</v>
      </c>
      <c r="B6" s="48" t="s">
        <v>17</v>
      </c>
      <c r="C6" s="48" t="s">
        <v>18</v>
      </c>
      <c r="D6" s="48" t="s">
        <v>19</v>
      </c>
      <c r="E6" s="48" t="s">
        <v>20</v>
      </c>
      <c r="F6" s="48" t="s">
        <v>21</v>
      </c>
      <c r="G6" s="48" t="s">
        <v>22</v>
      </c>
      <c r="H6" s="48" t="s">
        <v>23</v>
      </c>
    </row>
    <row r="7" spans="1:8" ht="10.5" customHeight="1" x14ac:dyDescent="0.3">
      <c r="A7" s="49" t="s">
        <v>67</v>
      </c>
      <c r="B7" s="50">
        <v>25</v>
      </c>
      <c r="C7" s="50">
        <v>72</v>
      </c>
      <c r="D7" s="50">
        <v>91</v>
      </c>
      <c r="E7" s="50">
        <v>63</v>
      </c>
      <c r="F7" s="50">
        <v>33</v>
      </c>
      <c r="G7" s="50">
        <v>16</v>
      </c>
      <c r="H7" s="50">
        <f>SUM($B$7:$G$7)</f>
        <v>300</v>
      </c>
    </row>
    <row r="8" spans="1:8" ht="10.5" customHeight="1" thickBot="1" x14ac:dyDescent="0.35">
      <c r="A8" s="51" t="s">
        <v>68</v>
      </c>
      <c r="B8" s="52">
        <v>28</v>
      </c>
      <c r="C8" s="52">
        <v>83</v>
      </c>
      <c r="D8" s="52">
        <v>105</v>
      </c>
      <c r="E8" s="52">
        <v>73</v>
      </c>
      <c r="F8" s="52">
        <v>38</v>
      </c>
      <c r="G8" s="52">
        <v>18</v>
      </c>
      <c r="H8" s="52">
        <f>SUM($B$8:$G$8)</f>
        <v>345</v>
      </c>
    </row>
    <row r="9" spans="1:8" ht="10.5" customHeight="1" thickBot="1" x14ac:dyDescent="0.35">
      <c r="A9" s="26" t="s">
        <v>23</v>
      </c>
      <c r="B9" s="27">
        <f>SUM($B$7:$B$8)</f>
        <v>53</v>
      </c>
      <c r="C9" s="27">
        <f>SUM($C$7:$C$8)</f>
        <v>155</v>
      </c>
      <c r="D9" s="27">
        <f>SUM($D$7:$D$8)</f>
        <v>196</v>
      </c>
      <c r="E9" s="27">
        <f>SUM($E$7:$E$8)</f>
        <v>136</v>
      </c>
      <c r="F9" s="27">
        <f>SUM($F$7:$F$8)</f>
        <v>71</v>
      </c>
      <c r="G9" s="27">
        <f>SUM($G$7:$G$8)</f>
        <v>34</v>
      </c>
      <c r="H9" s="27">
        <f>SUM($B$9:$G$9)</f>
        <v>645</v>
      </c>
    </row>
    <row r="10" spans="1:8" ht="11.25" customHeight="1" thickBot="1" x14ac:dyDescent="0.35">
      <c r="A10" s="108"/>
      <c r="B10" s="109"/>
      <c r="C10" s="109"/>
      <c r="D10" s="109"/>
      <c r="E10" s="109"/>
      <c r="F10" s="109"/>
      <c r="G10" s="109"/>
      <c r="H10" s="109"/>
    </row>
    <row r="11" spans="1:8" ht="10.5" customHeight="1" thickBot="1" x14ac:dyDescent="0.35">
      <c r="A11" s="47"/>
      <c r="B11" s="47" t="s">
        <v>15</v>
      </c>
      <c r="C11" s="47" t="s">
        <v>69</v>
      </c>
      <c r="D11" s="47" t="s">
        <v>66</v>
      </c>
      <c r="E11" s="47"/>
      <c r="F11" s="47"/>
      <c r="G11" s="47"/>
      <c r="H11" s="47"/>
    </row>
    <row r="12" spans="1:8" ht="10.5" customHeight="1" thickBot="1" x14ac:dyDescent="0.35">
      <c r="A12" s="48" t="s">
        <v>16</v>
      </c>
      <c r="B12" s="48" t="s">
        <v>17</v>
      </c>
      <c r="C12" s="48" t="s">
        <v>18</v>
      </c>
      <c r="D12" s="48" t="s">
        <v>19</v>
      </c>
      <c r="E12" s="48" t="s">
        <v>20</v>
      </c>
      <c r="F12" s="48" t="s">
        <v>21</v>
      </c>
      <c r="G12" s="48" t="s">
        <v>22</v>
      </c>
      <c r="H12" s="48" t="s">
        <v>23</v>
      </c>
    </row>
    <row r="13" spans="1:8" ht="10.5" customHeight="1" x14ac:dyDescent="0.3">
      <c r="A13" s="49" t="s">
        <v>67</v>
      </c>
      <c r="B13" s="50">
        <v>27</v>
      </c>
      <c r="C13" s="50">
        <v>53</v>
      </c>
      <c r="D13" s="50">
        <v>55</v>
      </c>
      <c r="E13" s="50">
        <v>32</v>
      </c>
      <c r="F13" s="50">
        <v>19</v>
      </c>
      <c r="G13" s="50">
        <v>14</v>
      </c>
      <c r="H13" s="50">
        <f>SUM($B$13:$G$13)</f>
        <v>200</v>
      </c>
    </row>
    <row r="14" spans="1:8" ht="10.5" customHeight="1" thickBot="1" x14ac:dyDescent="0.35">
      <c r="A14" s="51" t="s">
        <v>68</v>
      </c>
      <c r="B14" s="52">
        <v>26</v>
      </c>
      <c r="C14" s="52">
        <v>41</v>
      </c>
      <c r="D14" s="52">
        <v>64</v>
      </c>
      <c r="E14" s="52">
        <v>59</v>
      </c>
      <c r="F14" s="52">
        <v>33</v>
      </c>
      <c r="G14" s="52">
        <v>19</v>
      </c>
      <c r="H14" s="52">
        <f>SUM($B$14:$G$14)</f>
        <v>242</v>
      </c>
    </row>
    <row r="15" spans="1:8" ht="10.5" customHeight="1" thickBot="1" x14ac:dyDescent="0.35">
      <c r="A15" s="26" t="s">
        <v>23</v>
      </c>
      <c r="B15" s="27">
        <f>SUM($B$13:$B$14)</f>
        <v>53</v>
      </c>
      <c r="C15" s="27">
        <f>SUM($C$13:$C$14)</f>
        <v>94</v>
      </c>
      <c r="D15" s="27">
        <f>SUM($D$13:$D$14)</f>
        <v>119</v>
      </c>
      <c r="E15" s="27">
        <f>SUM($E$13:$E$14)</f>
        <v>91</v>
      </c>
      <c r="F15" s="27">
        <f>SUM($F$13:$F$14)</f>
        <v>52</v>
      </c>
      <c r="G15" s="27">
        <f>SUM($G$13:$G$14)</f>
        <v>33</v>
      </c>
      <c r="H15" s="27">
        <f>SUM($B$15:$G$15)</f>
        <v>442</v>
      </c>
    </row>
    <row r="16" spans="1:8" ht="11.25" customHeight="1" thickBot="1" x14ac:dyDescent="0.35">
      <c r="A16" s="108"/>
      <c r="B16" s="109"/>
      <c r="C16" s="109"/>
      <c r="D16" s="109"/>
      <c r="E16" s="109"/>
      <c r="F16" s="109"/>
      <c r="G16" s="109"/>
      <c r="H16" s="109"/>
    </row>
    <row r="17" spans="1:8" ht="10.5" customHeight="1" thickBot="1" x14ac:dyDescent="0.35">
      <c r="A17" s="47"/>
      <c r="B17" s="47" t="s">
        <v>15</v>
      </c>
      <c r="C17" s="47" t="s">
        <v>70</v>
      </c>
      <c r="D17" s="47" t="s">
        <v>66</v>
      </c>
      <c r="E17" s="47"/>
      <c r="F17" s="47"/>
      <c r="G17" s="47"/>
      <c r="H17" s="47"/>
    </row>
    <row r="18" spans="1:8" ht="10.5" customHeight="1" thickBot="1" x14ac:dyDescent="0.35">
      <c r="A18" s="48" t="s">
        <v>16</v>
      </c>
      <c r="B18" s="48" t="s">
        <v>17</v>
      </c>
      <c r="C18" s="48" t="s">
        <v>18</v>
      </c>
      <c r="D18" s="48" t="s">
        <v>19</v>
      </c>
      <c r="E18" s="48" t="s">
        <v>20</v>
      </c>
      <c r="F18" s="48" t="s">
        <v>21</v>
      </c>
      <c r="G18" s="48" t="s">
        <v>22</v>
      </c>
      <c r="H18" s="48" t="s">
        <v>23</v>
      </c>
    </row>
    <row r="19" spans="1:8" ht="10.5" customHeight="1" x14ac:dyDescent="0.3">
      <c r="A19" s="49" t="s">
        <v>67</v>
      </c>
      <c r="B19" s="50">
        <v>40</v>
      </c>
      <c r="C19" s="50">
        <v>80</v>
      </c>
      <c r="D19" s="50">
        <v>86</v>
      </c>
      <c r="E19" s="50">
        <v>50</v>
      </c>
      <c r="F19" s="50">
        <v>28</v>
      </c>
      <c r="G19" s="50">
        <v>21</v>
      </c>
      <c r="H19" s="50">
        <f>SUM($B$19:$G$19)</f>
        <v>305</v>
      </c>
    </row>
    <row r="20" spans="1:8" ht="10.5" customHeight="1" thickBot="1" x14ac:dyDescent="0.35">
      <c r="A20" s="51" t="s">
        <v>68</v>
      </c>
      <c r="B20" s="52">
        <v>38</v>
      </c>
      <c r="C20" s="52">
        <v>62</v>
      </c>
      <c r="D20" s="52">
        <v>99</v>
      </c>
      <c r="E20" s="52">
        <v>92</v>
      </c>
      <c r="F20" s="52">
        <v>50</v>
      </c>
      <c r="G20" s="52">
        <v>28</v>
      </c>
      <c r="H20" s="52">
        <f>SUM($B$20:$G$20)</f>
        <v>369</v>
      </c>
    </row>
    <row r="21" spans="1:8" ht="10.5" customHeight="1" thickBot="1" x14ac:dyDescent="0.35">
      <c r="A21" s="26" t="s">
        <v>23</v>
      </c>
      <c r="B21" s="27">
        <f>SUM($B$19:$B$20)</f>
        <v>78</v>
      </c>
      <c r="C21" s="27">
        <f>SUM($C$19:$C$20)</f>
        <v>142</v>
      </c>
      <c r="D21" s="27">
        <f>SUM($D$19:$D$20)</f>
        <v>185</v>
      </c>
      <c r="E21" s="27">
        <f>SUM($E$19:$E$20)</f>
        <v>142</v>
      </c>
      <c r="F21" s="27">
        <f>SUM($F$19:$F$20)</f>
        <v>78</v>
      </c>
      <c r="G21" s="27">
        <f>SUM($G$19:$G$20)</f>
        <v>49</v>
      </c>
      <c r="H21" s="27">
        <f>SUM($B$21:$G$21)</f>
        <v>674</v>
      </c>
    </row>
    <row r="22" spans="1:8" ht="11.25" customHeight="1" thickBot="1" x14ac:dyDescent="0.35">
      <c r="A22" s="108"/>
      <c r="B22" s="109"/>
      <c r="C22" s="109"/>
      <c r="D22" s="109"/>
      <c r="E22" s="109"/>
      <c r="F22" s="109"/>
      <c r="G22" s="109"/>
      <c r="H22" s="109"/>
    </row>
    <row r="23" spans="1:8" ht="10.5" customHeight="1" thickBot="1" x14ac:dyDescent="0.35">
      <c r="A23" s="47"/>
      <c r="B23" s="47" t="s">
        <v>15</v>
      </c>
      <c r="C23" s="47" t="s">
        <v>71</v>
      </c>
      <c r="D23" s="47" t="s">
        <v>66</v>
      </c>
      <c r="E23" s="47"/>
      <c r="F23" s="47"/>
      <c r="G23" s="47"/>
      <c r="H23" s="47"/>
    </row>
    <row r="24" spans="1:8" ht="10.5" customHeight="1" thickBot="1" x14ac:dyDescent="0.35">
      <c r="A24" s="48" t="s">
        <v>16</v>
      </c>
      <c r="B24" s="48" t="s">
        <v>17</v>
      </c>
      <c r="C24" s="48" t="s">
        <v>18</v>
      </c>
      <c r="D24" s="48" t="s">
        <v>19</v>
      </c>
      <c r="E24" s="48" t="s">
        <v>20</v>
      </c>
      <c r="F24" s="48" t="s">
        <v>21</v>
      </c>
      <c r="G24" s="48" t="s">
        <v>22</v>
      </c>
      <c r="H24" s="48" t="s">
        <v>23</v>
      </c>
    </row>
    <row r="25" spans="1:8" ht="10.5" customHeight="1" x14ac:dyDescent="0.3">
      <c r="A25" s="49" t="s">
        <v>67</v>
      </c>
      <c r="B25" s="50">
        <v>56</v>
      </c>
      <c r="C25" s="50">
        <v>114</v>
      </c>
      <c r="D25" s="50">
        <v>126</v>
      </c>
      <c r="E25" s="50">
        <v>67</v>
      </c>
      <c r="F25" s="50">
        <v>38</v>
      </c>
      <c r="G25" s="50">
        <v>24</v>
      </c>
      <c r="H25" s="50">
        <f>SUM($B$25:$G$25)</f>
        <v>425</v>
      </c>
    </row>
    <row r="26" spans="1:8" ht="10.5" customHeight="1" thickBot="1" x14ac:dyDescent="0.35">
      <c r="A26" s="51" t="s">
        <v>68</v>
      </c>
      <c r="B26" s="52">
        <v>52</v>
      </c>
      <c r="C26" s="52">
        <v>89</v>
      </c>
      <c r="D26" s="52">
        <v>141</v>
      </c>
      <c r="E26" s="52">
        <v>130</v>
      </c>
      <c r="F26" s="52">
        <v>67</v>
      </c>
      <c r="G26" s="52">
        <v>40</v>
      </c>
      <c r="H26" s="52">
        <f>SUM($B$26:$G$26)</f>
        <v>519</v>
      </c>
    </row>
    <row r="27" spans="1:8" ht="10.5" customHeight="1" thickBot="1" x14ac:dyDescent="0.35">
      <c r="A27" s="26" t="s">
        <v>23</v>
      </c>
      <c r="B27" s="27">
        <f>SUM($B$25:$B$26)</f>
        <v>108</v>
      </c>
      <c r="C27" s="27">
        <f>SUM($C$25:$C$26)</f>
        <v>203</v>
      </c>
      <c r="D27" s="27">
        <f>SUM($D$25:$D$26)</f>
        <v>267</v>
      </c>
      <c r="E27" s="27">
        <f>SUM($E$25:$E$26)</f>
        <v>197</v>
      </c>
      <c r="F27" s="27">
        <f>SUM($F$25:$F$26)</f>
        <v>105</v>
      </c>
      <c r="G27" s="27">
        <f>SUM($G$25:$G$26)</f>
        <v>64</v>
      </c>
      <c r="H27" s="27">
        <f>SUM($B$27:$G$27)</f>
        <v>944</v>
      </c>
    </row>
    <row r="28" spans="1:8" ht="11.25" customHeight="1" thickBot="1" x14ac:dyDescent="0.35">
      <c r="A28" s="108"/>
      <c r="B28" s="109"/>
      <c r="C28" s="109"/>
      <c r="D28" s="109"/>
      <c r="E28" s="109"/>
      <c r="F28" s="109"/>
      <c r="G28" s="109"/>
      <c r="H28" s="109"/>
    </row>
    <row r="29" spans="1:8" ht="10.5" customHeight="1" thickBot="1" x14ac:dyDescent="0.35">
      <c r="A29" s="53" t="s">
        <v>23</v>
      </c>
      <c r="B29" s="54"/>
      <c r="C29" s="54"/>
      <c r="D29" s="54"/>
      <c r="E29" s="54"/>
      <c r="F29" s="54"/>
      <c r="G29" s="54"/>
      <c r="H29" s="54"/>
    </row>
    <row r="30" spans="1:8" ht="10.5" customHeight="1" thickBot="1" x14ac:dyDescent="0.35">
      <c r="A30" s="55" t="s">
        <v>16</v>
      </c>
      <c r="B30" s="55" t="s">
        <v>17</v>
      </c>
      <c r="C30" s="55" t="s">
        <v>18</v>
      </c>
      <c r="D30" s="55" t="s">
        <v>19</v>
      </c>
      <c r="E30" s="55" t="s">
        <v>20</v>
      </c>
      <c r="F30" s="55" t="s">
        <v>21</v>
      </c>
      <c r="G30" s="55" t="s">
        <v>22</v>
      </c>
      <c r="H30" s="55" t="s">
        <v>23</v>
      </c>
    </row>
    <row r="31" spans="1:8" ht="10.5" customHeight="1" x14ac:dyDescent="0.3">
      <c r="A31" s="56" t="s">
        <v>67</v>
      </c>
      <c r="B31" s="57">
        <v>123</v>
      </c>
      <c r="C31" s="57">
        <v>247</v>
      </c>
      <c r="D31" s="57">
        <v>267</v>
      </c>
      <c r="E31" s="57">
        <v>149</v>
      </c>
      <c r="F31" s="57">
        <v>85</v>
      </c>
      <c r="G31" s="57">
        <v>59</v>
      </c>
      <c r="H31" s="57">
        <f>SUM($B$31:$G$31)</f>
        <v>930</v>
      </c>
    </row>
    <row r="32" spans="1:8" ht="10.5" customHeight="1" thickBot="1" x14ac:dyDescent="0.35">
      <c r="A32" s="58" t="s">
        <v>68</v>
      </c>
      <c r="B32" s="59">
        <v>116</v>
      </c>
      <c r="C32" s="59">
        <v>192</v>
      </c>
      <c r="D32" s="59">
        <v>304</v>
      </c>
      <c r="E32" s="59">
        <v>281</v>
      </c>
      <c r="F32" s="59">
        <v>150</v>
      </c>
      <c r="G32" s="59">
        <v>87</v>
      </c>
      <c r="H32" s="59">
        <f>SUM($B$32:$G$32)</f>
        <v>1130</v>
      </c>
    </row>
    <row r="33" spans="1:8" ht="10.5" customHeight="1" thickBot="1" x14ac:dyDescent="0.35">
      <c r="A33" s="28" t="s">
        <v>23</v>
      </c>
      <c r="B33" s="29">
        <f>SUM($B$31:$B$32)</f>
        <v>239</v>
      </c>
      <c r="C33" s="29">
        <f>SUM($C$31:$C$32)</f>
        <v>439</v>
      </c>
      <c r="D33" s="29">
        <f>SUM($D$31:$D$32)</f>
        <v>571</v>
      </c>
      <c r="E33" s="29">
        <f>SUM($E$31:$E$32)</f>
        <v>430</v>
      </c>
      <c r="F33" s="29">
        <f>SUM($F$31:$F$32)</f>
        <v>235</v>
      </c>
      <c r="G33" s="29">
        <f>SUM($G$31:$G$32)</f>
        <v>146</v>
      </c>
      <c r="H33" s="29">
        <f>SUM($B$33:$G$33)</f>
        <v>2060</v>
      </c>
    </row>
    <row r="34" spans="1:8" ht="11.25" customHeight="1" thickBot="1" x14ac:dyDescent="0.35">
      <c r="A34" s="108"/>
      <c r="B34" s="109"/>
      <c r="C34" s="109"/>
      <c r="D34" s="109"/>
      <c r="E34" s="109"/>
      <c r="F34" s="109"/>
      <c r="G34" s="109"/>
      <c r="H34" s="109"/>
    </row>
    <row r="35" spans="1:8" ht="10.5" customHeight="1" thickBot="1" x14ac:dyDescent="0.35">
      <c r="A35" s="47"/>
      <c r="B35" s="47" t="s">
        <v>48</v>
      </c>
      <c r="C35" s="47" t="s">
        <v>72</v>
      </c>
      <c r="D35" s="47" t="s">
        <v>73</v>
      </c>
      <c r="E35" s="47"/>
      <c r="F35" s="47"/>
      <c r="G35" s="47"/>
      <c r="H35" s="47"/>
    </row>
    <row r="36" spans="1:8" ht="10.5" customHeight="1" thickBot="1" x14ac:dyDescent="0.35">
      <c r="A36" s="48" t="s">
        <v>16</v>
      </c>
      <c r="B36" s="48" t="s">
        <v>17</v>
      </c>
      <c r="C36" s="48" t="s">
        <v>18</v>
      </c>
      <c r="D36" s="48" t="s">
        <v>19</v>
      </c>
      <c r="E36" s="48" t="s">
        <v>20</v>
      </c>
      <c r="F36" s="48" t="s">
        <v>21</v>
      </c>
      <c r="G36" s="48" t="s">
        <v>22</v>
      </c>
      <c r="H36" s="48" t="s">
        <v>23</v>
      </c>
    </row>
    <row r="37" spans="1:8" ht="10.5" customHeight="1" x14ac:dyDescent="0.3">
      <c r="A37" s="49" t="s">
        <v>74</v>
      </c>
      <c r="B37" s="50">
        <v>62</v>
      </c>
      <c r="C37" s="50">
        <v>127</v>
      </c>
      <c r="D37" s="50">
        <v>132</v>
      </c>
      <c r="E37" s="50">
        <v>61</v>
      </c>
      <c r="F37" s="50">
        <v>17</v>
      </c>
      <c r="G37" s="50">
        <v>0</v>
      </c>
      <c r="H37" s="50">
        <f>SUM($B$37:$G$37)</f>
        <v>399</v>
      </c>
    </row>
    <row r="38" spans="1:8" ht="10.5" customHeight="1" thickBot="1" x14ac:dyDescent="0.35">
      <c r="A38" s="51" t="s">
        <v>75</v>
      </c>
      <c r="B38" s="52">
        <v>90</v>
      </c>
      <c r="C38" s="52">
        <v>223</v>
      </c>
      <c r="D38" s="52">
        <v>184</v>
      </c>
      <c r="E38" s="52">
        <v>74</v>
      </c>
      <c r="F38" s="52">
        <v>24</v>
      </c>
      <c r="G38" s="52">
        <v>0</v>
      </c>
      <c r="H38" s="52">
        <f>SUM($B$38:$G$38)</f>
        <v>595</v>
      </c>
    </row>
    <row r="39" spans="1:8" ht="10.5" customHeight="1" thickBot="1" x14ac:dyDescent="0.35">
      <c r="A39" s="26" t="s">
        <v>23</v>
      </c>
      <c r="B39" s="27">
        <f>SUM($B$37:$B$38)</f>
        <v>152</v>
      </c>
      <c r="C39" s="27">
        <f>SUM($C$37:$C$38)</f>
        <v>350</v>
      </c>
      <c r="D39" s="27">
        <f>SUM($D$37:$D$38)</f>
        <v>316</v>
      </c>
      <c r="E39" s="27">
        <f>SUM($E$37:$E$38)</f>
        <v>135</v>
      </c>
      <c r="F39" s="27">
        <f>SUM($F$37:$F$38)</f>
        <v>41</v>
      </c>
      <c r="G39" s="27">
        <f>SUM($G$37:$G$38)</f>
        <v>0</v>
      </c>
      <c r="H39" s="27">
        <f>SUM($B$39:$G$39)</f>
        <v>994</v>
      </c>
    </row>
    <row r="40" spans="1:8" ht="11.25" customHeight="1" thickBot="1" x14ac:dyDescent="0.35">
      <c r="A40" s="108"/>
      <c r="B40" s="109"/>
      <c r="C40" s="109"/>
      <c r="D40" s="109"/>
      <c r="E40" s="109"/>
      <c r="F40" s="109"/>
      <c r="G40" s="109"/>
      <c r="H40" s="109"/>
    </row>
    <row r="41" spans="1:8" ht="10.5" customHeight="1" thickBot="1" x14ac:dyDescent="0.35">
      <c r="A41" s="47"/>
      <c r="B41" s="47" t="s">
        <v>49</v>
      </c>
      <c r="C41" s="47" t="s">
        <v>76</v>
      </c>
      <c r="D41" s="47" t="s">
        <v>77</v>
      </c>
      <c r="E41" s="47"/>
      <c r="F41" s="47"/>
      <c r="G41" s="47"/>
      <c r="H41" s="47"/>
    </row>
    <row r="42" spans="1:8" ht="10.5" customHeight="1" thickBot="1" x14ac:dyDescent="0.35">
      <c r="A42" s="48" t="s">
        <v>16</v>
      </c>
      <c r="B42" s="48" t="s">
        <v>17</v>
      </c>
      <c r="C42" s="48" t="s">
        <v>18</v>
      </c>
      <c r="D42" s="48" t="s">
        <v>19</v>
      </c>
      <c r="E42" s="48" t="s">
        <v>20</v>
      </c>
      <c r="F42" s="48" t="s">
        <v>21</v>
      </c>
      <c r="G42" s="48" t="s">
        <v>22</v>
      </c>
      <c r="H42" s="48" t="s">
        <v>23</v>
      </c>
    </row>
    <row r="43" spans="1:8" ht="10.5" customHeight="1" x14ac:dyDescent="0.3">
      <c r="A43" s="49" t="s">
        <v>74</v>
      </c>
      <c r="B43" s="50">
        <v>2</v>
      </c>
      <c r="C43" s="50">
        <v>6</v>
      </c>
      <c r="D43" s="50">
        <v>8</v>
      </c>
      <c r="E43" s="50">
        <v>6</v>
      </c>
      <c r="F43" s="50">
        <v>2</v>
      </c>
      <c r="G43" s="50">
        <v>0</v>
      </c>
      <c r="H43" s="50">
        <f>SUM($B$43:$G$43)</f>
        <v>24</v>
      </c>
    </row>
    <row r="44" spans="1:8" ht="10.5" customHeight="1" thickBot="1" x14ac:dyDescent="0.35">
      <c r="A44" s="51" t="s">
        <v>75</v>
      </c>
      <c r="B44" s="52">
        <v>2</v>
      </c>
      <c r="C44" s="52">
        <v>6</v>
      </c>
      <c r="D44" s="52">
        <v>8</v>
      </c>
      <c r="E44" s="52">
        <v>6</v>
      </c>
      <c r="F44" s="52">
        <v>2</v>
      </c>
      <c r="G44" s="52">
        <v>0</v>
      </c>
      <c r="H44" s="52">
        <f>SUM($B$44:$G$44)</f>
        <v>24</v>
      </c>
    </row>
    <row r="45" spans="1:8" ht="10.5" customHeight="1" thickBot="1" x14ac:dyDescent="0.35">
      <c r="A45" s="26" t="s">
        <v>23</v>
      </c>
      <c r="B45" s="27">
        <f>SUM($B$43:$B$44)</f>
        <v>4</v>
      </c>
      <c r="C45" s="27">
        <f>SUM($C$43:$C$44)</f>
        <v>12</v>
      </c>
      <c r="D45" s="27">
        <f>SUM($D$43:$D$44)</f>
        <v>16</v>
      </c>
      <c r="E45" s="27">
        <f>SUM($E$43:$E$44)</f>
        <v>12</v>
      </c>
      <c r="F45" s="27">
        <f>SUM($F$43:$F$44)</f>
        <v>4</v>
      </c>
      <c r="G45" s="27">
        <f>SUM($G$43:$G$44)</f>
        <v>0</v>
      </c>
      <c r="H45" s="27">
        <f>SUM($B$45:$G$45)</f>
        <v>48</v>
      </c>
    </row>
    <row r="46" spans="1:8" ht="11.25" customHeight="1" thickBot="1" x14ac:dyDescent="0.35">
      <c r="A46" s="108"/>
      <c r="B46" s="109"/>
      <c r="C46" s="109"/>
      <c r="D46" s="109"/>
      <c r="E46" s="109"/>
      <c r="F46" s="109"/>
      <c r="G46" s="109"/>
      <c r="H46" s="109"/>
    </row>
    <row r="47" spans="1:8" ht="10.5" customHeight="1" thickBot="1" x14ac:dyDescent="0.35">
      <c r="A47" s="53" t="s">
        <v>23</v>
      </c>
      <c r="B47" s="54"/>
      <c r="C47" s="54"/>
      <c r="D47" s="54"/>
      <c r="E47" s="54"/>
      <c r="F47" s="54"/>
      <c r="G47" s="54"/>
      <c r="H47" s="54"/>
    </row>
    <row r="48" spans="1:8" ht="10.5" customHeight="1" thickBot="1" x14ac:dyDescent="0.35">
      <c r="A48" s="55" t="s">
        <v>16</v>
      </c>
      <c r="B48" s="55" t="s">
        <v>17</v>
      </c>
      <c r="C48" s="55" t="s">
        <v>18</v>
      </c>
      <c r="D48" s="55" t="s">
        <v>19</v>
      </c>
      <c r="E48" s="55" t="s">
        <v>20</v>
      </c>
      <c r="F48" s="55" t="s">
        <v>21</v>
      </c>
      <c r="G48" s="55" t="s">
        <v>22</v>
      </c>
      <c r="H48" s="55" t="s">
        <v>23</v>
      </c>
    </row>
    <row r="49" spans="1:8" ht="10.5" customHeight="1" x14ac:dyDescent="0.3">
      <c r="A49" s="56" t="s">
        <v>74</v>
      </c>
      <c r="B49" s="57">
        <v>64</v>
      </c>
      <c r="C49" s="57">
        <v>133</v>
      </c>
      <c r="D49" s="57">
        <v>140</v>
      </c>
      <c r="E49" s="57">
        <v>67</v>
      </c>
      <c r="F49" s="57">
        <v>19</v>
      </c>
      <c r="G49" s="57">
        <v>0</v>
      </c>
      <c r="H49" s="57">
        <f>SUM($B$49:$G$49)</f>
        <v>423</v>
      </c>
    </row>
    <row r="50" spans="1:8" ht="10.5" customHeight="1" thickBot="1" x14ac:dyDescent="0.35">
      <c r="A50" s="58" t="s">
        <v>75</v>
      </c>
      <c r="B50" s="59">
        <v>92</v>
      </c>
      <c r="C50" s="59">
        <v>229</v>
      </c>
      <c r="D50" s="59">
        <v>192</v>
      </c>
      <c r="E50" s="59">
        <v>80</v>
      </c>
      <c r="F50" s="59">
        <v>26</v>
      </c>
      <c r="G50" s="59">
        <v>0</v>
      </c>
      <c r="H50" s="59">
        <f>SUM($B$50:$G$50)</f>
        <v>619</v>
      </c>
    </row>
    <row r="51" spans="1:8" ht="10.5" customHeight="1" thickBot="1" x14ac:dyDescent="0.35">
      <c r="A51" s="28" t="s">
        <v>23</v>
      </c>
      <c r="B51" s="29">
        <f>SUM($B$49:$B$50)</f>
        <v>156</v>
      </c>
      <c r="C51" s="29">
        <f>SUM($C$49:$C$50)</f>
        <v>362</v>
      </c>
      <c r="D51" s="29">
        <f>SUM($D$49:$D$50)</f>
        <v>332</v>
      </c>
      <c r="E51" s="29">
        <f>SUM($E$49:$E$50)</f>
        <v>147</v>
      </c>
      <c r="F51" s="29">
        <f>SUM($F$49:$F$50)</f>
        <v>45</v>
      </c>
      <c r="G51" s="29">
        <f>SUM($G$49:$G$50)</f>
        <v>0</v>
      </c>
      <c r="H51" s="29">
        <f>SUM($B$51:$G$51)</f>
        <v>1042</v>
      </c>
    </row>
    <row r="52" spans="1:8" ht="11.25" customHeight="1" thickBot="1" x14ac:dyDescent="0.35">
      <c r="A52" s="108"/>
      <c r="B52" s="109"/>
      <c r="C52" s="109"/>
      <c r="D52" s="109"/>
      <c r="E52" s="109"/>
      <c r="F52" s="109"/>
      <c r="G52" s="109"/>
      <c r="H52" s="109"/>
    </row>
    <row r="53" spans="1:8" ht="10.5" customHeight="1" thickBot="1" x14ac:dyDescent="0.35">
      <c r="A53" s="47"/>
      <c r="B53" s="47" t="s">
        <v>27</v>
      </c>
      <c r="C53" s="47" t="s">
        <v>78</v>
      </c>
      <c r="D53" s="47" t="s">
        <v>79</v>
      </c>
      <c r="E53" s="47"/>
      <c r="F53" s="47"/>
      <c r="G53" s="47"/>
      <c r="H53" s="47"/>
    </row>
    <row r="54" spans="1:8" ht="10.5" customHeight="1" thickBot="1" x14ac:dyDescent="0.35">
      <c r="A54" s="48" t="s">
        <v>16</v>
      </c>
      <c r="B54" s="48" t="s">
        <v>17</v>
      </c>
      <c r="C54" s="48" t="s">
        <v>18</v>
      </c>
      <c r="D54" s="48" t="s">
        <v>19</v>
      </c>
      <c r="E54" s="48" t="s">
        <v>20</v>
      </c>
      <c r="F54" s="48" t="s">
        <v>21</v>
      </c>
      <c r="G54" s="48" t="s">
        <v>22</v>
      </c>
      <c r="H54" s="48" t="s">
        <v>23</v>
      </c>
    </row>
    <row r="55" spans="1:8" ht="10.5" customHeight="1" x14ac:dyDescent="0.3">
      <c r="A55" s="49" t="s">
        <v>67</v>
      </c>
      <c r="B55" s="50">
        <v>11</v>
      </c>
      <c r="C55" s="50">
        <v>24</v>
      </c>
      <c r="D55" s="50">
        <v>34</v>
      </c>
      <c r="E55" s="50">
        <v>24</v>
      </c>
      <c r="F55" s="50">
        <v>11</v>
      </c>
      <c r="G55" s="50">
        <v>6</v>
      </c>
      <c r="H55" s="50">
        <f>SUM($B$55:$G$55)</f>
        <v>110</v>
      </c>
    </row>
    <row r="56" spans="1:8" ht="10.5" customHeight="1" thickBot="1" x14ac:dyDescent="0.35">
      <c r="A56" s="51" t="s">
        <v>68</v>
      </c>
      <c r="B56" s="52">
        <v>11</v>
      </c>
      <c r="C56" s="52">
        <v>25</v>
      </c>
      <c r="D56" s="52">
        <v>40</v>
      </c>
      <c r="E56" s="52">
        <v>27</v>
      </c>
      <c r="F56" s="52">
        <v>11</v>
      </c>
      <c r="G56" s="52">
        <v>6</v>
      </c>
      <c r="H56" s="52">
        <f>SUM($B$56:$G$56)</f>
        <v>120</v>
      </c>
    </row>
    <row r="57" spans="1:8" ht="10.5" customHeight="1" thickBot="1" x14ac:dyDescent="0.35">
      <c r="A57" s="26" t="s">
        <v>23</v>
      </c>
      <c r="B57" s="27">
        <f>SUM($B$55:$B$56)</f>
        <v>22</v>
      </c>
      <c r="C57" s="27">
        <f>SUM($C$55:$C$56)</f>
        <v>49</v>
      </c>
      <c r="D57" s="27">
        <f>SUM($D$55:$D$56)</f>
        <v>74</v>
      </c>
      <c r="E57" s="27">
        <f>SUM($E$55:$E$56)</f>
        <v>51</v>
      </c>
      <c r="F57" s="27">
        <f>SUM($F$55:$F$56)</f>
        <v>22</v>
      </c>
      <c r="G57" s="27">
        <f>SUM($G$55:$G$56)</f>
        <v>12</v>
      </c>
      <c r="H57" s="27">
        <f>SUM($B$57:$G$57)</f>
        <v>230</v>
      </c>
    </row>
    <row r="58" spans="1:8" ht="11.25" customHeight="1" thickBot="1" x14ac:dyDescent="0.35">
      <c r="A58" s="108"/>
      <c r="B58" s="109"/>
      <c r="C58" s="109"/>
      <c r="D58" s="109"/>
      <c r="E58" s="109"/>
      <c r="F58" s="109"/>
      <c r="G58" s="109"/>
      <c r="H58" s="109"/>
    </row>
    <row r="59" spans="1:8" ht="10.5" customHeight="1" thickBot="1" x14ac:dyDescent="0.35">
      <c r="A59" s="47"/>
      <c r="B59" s="47" t="s">
        <v>48</v>
      </c>
      <c r="C59" s="47" t="s">
        <v>80</v>
      </c>
      <c r="D59" s="47" t="s">
        <v>77</v>
      </c>
      <c r="E59" s="47"/>
      <c r="F59" s="47"/>
      <c r="G59" s="47"/>
      <c r="H59" s="47"/>
    </row>
    <row r="60" spans="1:8" ht="10.5" customHeight="1" thickBot="1" x14ac:dyDescent="0.35">
      <c r="A60" s="48" t="s">
        <v>16</v>
      </c>
      <c r="B60" s="48" t="s">
        <v>17</v>
      </c>
      <c r="C60" s="48" t="s">
        <v>18</v>
      </c>
      <c r="D60" s="48" t="s">
        <v>19</v>
      </c>
      <c r="E60" s="48" t="s">
        <v>20</v>
      </c>
      <c r="F60" s="48" t="s">
        <v>21</v>
      </c>
      <c r="G60" s="48" t="s">
        <v>22</v>
      </c>
      <c r="H60" s="48" t="s">
        <v>23</v>
      </c>
    </row>
    <row r="61" spans="1:8" ht="10.5" customHeight="1" x14ac:dyDescent="0.3">
      <c r="A61" s="49" t="s">
        <v>81</v>
      </c>
      <c r="B61" s="50">
        <v>7</v>
      </c>
      <c r="C61" s="50">
        <v>25</v>
      </c>
      <c r="D61" s="50">
        <v>28</v>
      </c>
      <c r="E61" s="50">
        <v>15</v>
      </c>
      <c r="F61" s="50">
        <v>17</v>
      </c>
      <c r="G61" s="50">
        <v>0</v>
      </c>
      <c r="H61" s="50">
        <f>SUM($B$61:$G$61)</f>
        <v>92</v>
      </c>
    </row>
    <row r="62" spans="1:8" ht="10.5" customHeight="1" thickBot="1" x14ac:dyDescent="0.35">
      <c r="A62" s="51" t="s">
        <v>82</v>
      </c>
      <c r="B62" s="52">
        <v>7</v>
      </c>
      <c r="C62" s="52">
        <v>25</v>
      </c>
      <c r="D62" s="52">
        <v>28</v>
      </c>
      <c r="E62" s="52">
        <v>15</v>
      </c>
      <c r="F62" s="52">
        <v>17</v>
      </c>
      <c r="G62" s="52">
        <v>0</v>
      </c>
      <c r="H62" s="52">
        <f>SUM($B$62:$G$62)</f>
        <v>92</v>
      </c>
    </row>
    <row r="63" spans="1:8" ht="10.5" customHeight="1" thickBot="1" x14ac:dyDescent="0.35">
      <c r="A63" s="26" t="s">
        <v>23</v>
      </c>
      <c r="B63" s="27">
        <f>SUM($B$61:$B$62)</f>
        <v>14</v>
      </c>
      <c r="C63" s="27">
        <f>SUM($C$61:$C$62)</f>
        <v>50</v>
      </c>
      <c r="D63" s="27">
        <f>SUM($D$61:$D$62)</f>
        <v>56</v>
      </c>
      <c r="E63" s="27">
        <f>SUM($E$61:$E$62)</f>
        <v>30</v>
      </c>
      <c r="F63" s="27">
        <f>SUM($F$61:$F$62)</f>
        <v>34</v>
      </c>
      <c r="G63" s="27">
        <f>SUM($G$61:$G$62)</f>
        <v>0</v>
      </c>
      <c r="H63" s="27">
        <f>SUM($B$63:$G$63)</f>
        <v>184</v>
      </c>
    </row>
    <row r="64" spans="1:8" ht="11.25" customHeight="1" thickBot="1" x14ac:dyDescent="0.35">
      <c r="A64" s="108"/>
      <c r="B64" s="109"/>
      <c r="C64" s="109"/>
      <c r="D64" s="109"/>
      <c r="E64" s="109"/>
      <c r="F64" s="109"/>
      <c r="G64" s="109"/>
      <c r="H64" s="109"/>
    </row>
    <row r="65" spans="1:8" ht="10.5" customHeight="1" thickBot="1" x14ac:dyDescent="0.35">
      <c r="A65" s="47"/>
      <c r="B65" s="47" t="s">
        <v>50</v>
      </c>
      <c r="C65" s="47" t="s">
        <v>83</v>
      </c>
      <c r="D65" s="47" t="s">
        <v>84</v>
      </c>
      <c r="E65" s="47"/>
      <c r="F65" s="47"/>
      <c r="G65" s="47"/>
      <c r="H65" s="47"/>
    </row>
    <row r="66" spans="1:8" ht="10.5" customHeight="1" thickBot="1" x14ac:dyDescent="0.35">
      <c r="A66" s="48" t="s">
        <v>16</v>
      </c>
      <c r="B66" s="48" t="s">
        <v>17</v>
      </c>
      <c r="C66" s="48" t="s">
        <v>18</v>
      </c>
      <c r="D66" s="48" t="s">
        <v>19</v>
      </c>
      <c r="E66" s="48" t="s">
        <v>20</v>
      </c>
      <c r="F66" s="48" t="s">
        <v>21</v>
      </c>
      <c r="G66" s="48" t="s">
        <v>22</v>
      </c>
      <c r="H66" s="48" t="s">
        <v>23</v>
      </c>
    </row>
    <row r="67" spans="1:8" ht="10.5" customHeight="1" x14ac:dyDescent="0.3">
      <c r="A67" s="49" t="s">
        <v>81</v>
      </c>
      <c r="B67" s="50">
        <v>16</v>
      </c>
      <c r="C67" s="50">
        <v>39</v>
      </c>
      <c r="D67" s="50">
        <v>56</v>
      </c>
      <c r="E67" s="50">
        <v>37</v>
      </c>
      <c r="F67" s="50">
        <v>25</v>
      </c>
      <c r="G67" s="50">
        <v>0</v>
      </c>
      <c r="H67" s="50">
        <f>SUM($B$67:$G$67)</f>
        <v>173</v>
      </c>
    </row>
    <row r="68" spans="1:8" ht="10.5" customHeight="1" thickBot="1" x14ac:dyDescent="0.35">
      <c r="A68" s="51" t="s">
        <v>82</v>
      </c>
      <c r="B68" s="52">
        <v>13</v>
      </c>
      <c r="C68" s="52">
        <v>31</v>
      </c>
      <c r="D68" s="52">
        <v>47</v>
      </c>
      <c r="E68" s="52">
        <v>31</v>
      </c>
      <c r="F68" s="52">
        <v>21</v>
      </c>
      <c r="G68" s="52">
        <v>0</v>
      </c>
      <c r="H68" s="52">
        <f>SUM($B$68:$G$68)</f>
        <v>143</v>
      </c>
    </row>
    <row r="69" spans="1:8" ht="10.5" customHeight="1" thickBot="1" x14ac:dyDescent="0.35">
      <c r="A69" s="26" t="s">
        <v>23</v>
      </c>
      <c r="B69" s="27">
        <f>SUM($B$67:$B$68)</f>
        <v>29</v>
      </c>
      <c r="C69" s="27">
        <f>SUM($C$67:$C$68)</f>
        <v>70</v>
      </c>
      <c r="D69" s="27">
        <f>SUM($D$67:$D$68)</f>
        <v>103</v>
      </c>
      <c r="E69" s="27">
        <f>SUM($E$67:$E$68)</f>
        <v>68</v>
      </c>
      <c r="F69" s="27">
        <f>SUM($F$67:$F$68)</f>
        <v>46</v>
      </c>
      <c r="G69" s="27">
        <f>SUM($G$67:$G$68)</f>
        <v>0</v>
      </c>
      <c r="H69" s="27">
        <f>SUM($B$69:$G$69)</f>
        <v>316</v>
      </c>
    </row>
    <row r="70" spans="1:8" ht="11.25" customHeight="1" thickBot="1" x14ac:dyDescent="0.35">
      <c r="A70" s="108"/>
      <c r="B70" s="109"/>
      <c r="C70" s="109"/>
      <c r="D70" s="109"/>
      <c r="E70" s="109"/>
      <c r="F70" s="109"/>
      <c r="G70" s="109"/>
      <c r="H70" s="109"/>
    </row>
    <row r="71" spans="1:8" ht="10.5" customHeight="1" thickBot="1" x14ac:dyDescent="0.35">
      <c r="A71" s="60" t="s">
        <v>24</v>
      </c>
      <c r="B71" s="61"/>
      <c r="C71" s="61"/>
      <c r="D71" s="61"/>
      <c r="E71" s="61"/>
      <c r="F71" s="61"/>
      <c r="G71" s="61"/>
      <c r="H71" s="61"/>
    </row>
    <row r="72" spans="1:8" ht="10.5" customHeight="1" thickBot="1" x14ac:dyDescent="0.35">
      <c r="A72" s="62" t="s">
        <v>16</v>
      </c>
      <c r="B72" s="62" t="s">
        <v>17</v>
      </c>
      <c r="C72" s="62" t="s">
        <v>18</v>
      </c>
      <c r="D72" s="62" t="s">
        <v>19</v>
      </c>
      <c r="E72" s="62" t="s">
        <v>20</v>
      </c>
      <c r="F72" s="62" t="s">
        <v>21</v>
      </c>
      <c r="G72" s="62" t="s">
        <v>22</v>
      </c>
      <c r="H72" s="62" t="s">
        <v>23</v>
      </c>
    </row>
    <row r="73" spans="1:8" ht="10.5" customHeight="1" x14ac:dyDescent="0.3">
      <c r="A73" s="63" t="s">
        <v>67</v>
      </c>
      <c r="B73" s="64">
        <v>159</v>
      </c>
      <c r="C73" s="64">
        <v>343</v>
      </c>
      <c r="D73" s="64">
        <v>392</v>
      </c>
      <c r="E73" s="64">
        <v>236</v>
      </c>
      <c r="F73" s="64">
        <v>129</v>
      </c>
      <c r="G73" s="64">
        <v>81</v>
      </c>
      <c r="H73" s="64">
        <f>SUM($B$73:$G$73)</f>
        <v>1340</v>
      </c>
    </row>
    <row r="74" spans="1:8" ht="10.5" customHeight="1" x14ac:dyDescent="0.3">
      <c r="A74" s="65" t="s">
        <v>81</v>
      </c>
      <c r="B74" s="66">
        <v>23</v>
      </c>
      <c r="C74" s="66">
        <v>64</v>
      </c>
      <c r="D74" s="66">
        <v>84</v>
      </c>
      <c r="E74" s="66">
        <v>52</v>
      </c>
      <c r="F74" s="66">
        <v>42</v>
      </c>
      <c r="G74" s="66">
        <v>0</v>
      </c>
      <c r="H74" s="66">
        <f>SUM($B$74:$G$74)</f>
        <v>265</v>
      </c>
    </row>
    <row r="75" spans="1:8" ht="10.5" customHeight="1" x14ac:dyDescent="0.3">
      <c r="A75" s="65" t="s">
        <v>74</v>
      </c>
      <c r="B75" s="66">
        <v>64</v>
      </c>
      <c r="C75" s="66">
        <v>133</v>
      </c>
      <c r="D75" s="66">
        <v>140</v>
      </c>
      <c r="E75" s="66">
        <v>67</v>
      </c>
      <c r="F75" s="66">
        <v>19</v>
      </c>
      <c r="G75" s="66">
        <v>0</v>
      </c>
      <c r="H75" s="66">
        <f>SUM($B$75:$G$75)</f>
        <v>423</v>
      </c>
    </row>
    <row r="76" spans="1:8" ht="10.5" customHeight="1" x14ac:dyDescent="0.3">
      <c r="A76" s="65" t="s">
        <v>68</v>
      </c>
      <c r="B76" s="66">
        <v>155</v>
      </c>
      <c r="C76" s="66">
        <v>300</v>
      </c>
      <c r="D76" s="66">
        <v>449</v>
      </c>
      <c r="E76" s="66">
        <v>381</v>
      </c>
      <c r="F76" s="66">
        <v>199</v>
      </c>
      <c r="G76" s="66">
        <v>111</v>
      </c>
      <c r="H76" s="66">
        <f>SUM($B$76:$G$76)</f>
        <v>1595</v>
      </c>
    </row>
    <row r="77" spans="1:8" ht="10.5" customHeight="1" x14ac:dyDescent="0.3">
      <c r="A77" s="65" t="s">
        <v>82</v>
      </c>
      <c r="B77" s="66">
        <v>20</v>
      </c>
      <c r="C77" s="66">
        <v>56</v>
      </c>
      <c r="D77" s="66">
        <v>75</v>
      </c>
      <c r="E77" s="66">
        <v>46</v>
      </c>
      <c r="F77" s="66">
        <v>38</v>
      </c>
      <c r="G77" s="66">
        <v>0</v>
      </c>
      <c r="H77" s="66">
        <f>SUM($B$77:$G$77)</f>
        <v>235</v>
      </c>
    </row>
    <row r="78" spans="1:8" ht="10.5" customHeight="1" thickBot="1" x14ac:dyDescent="0.35">
      <c r="A78" s="67" t="s">
        <v>75</v>
      </c>
      <c r="B78" s="68">
        <v>92</v>
      </c>
      <c r="C78" s="68">
        <v>229</v>
      </c>
      <c r="D78" s="68">
        <v>192</v>
      </c>
      <c r="E78" s="68">
        <v>80</v>
      </c>
      <c r="F78" s="68">
        <v>26</v>
      </c>
      <c r="G78" s="68">
        <v>0</v>
      </c>
      <c r="H78" s="68">
        <f>SUM($B$78:$G$78)</f>
        <v>619</v>
      </c>
    </row>
    <row r="79" spans="1:8" ht="10.5" customHeight="1" thickBot="1" x14ac:dyDescent="0.35">
      <c r="A79" s="30" t="s">
        <v>23</v>
      </c>
      <c r="B79" s="31">
        <f>SUM($B$73:$B$78)</f>
        <v>513</v>
      </c>
      <c r="C79" s="31">
        <f>SUM($C$73:$C$78)</f>
        <v>1125</v>
      </c>
      <c r="D79" s="31">
        <f>SUM($D$73:$D$78)</f>
        <v>1332</v>
      </c>
      <c r="E79" s="31">
        <f>SUM($E$73:$E$78)</f>
        <v>862</v>
      </c>
      <c r="F79" s="31">
        <f>SUM($F$73:$F$78)</f>
        <v>453</v>
      </c>
      <c r="G79" s="31">
        <f>SUM($G$73:$G$78)</f>
        <v>192</v>
      </c>
      <c r="H79" s="31">
        <f>SUM($B$79:$G$79)</f>
        <v>4477</v>
      </c>
    </row>
    <row r="80" spans="1:8" ht="11.25" customHeight="1" thickBot="1" x14ac:dyDescent="0.35">
      <c r="A80" s="108"/>
      <c r="B80" s="109"/>
      <c r="C80" s="109"/>
      <c r="D80" s="109"/>
      <c r="E80" s="109"/>
      <c r="F80" s="109"/>
      <c r="G80" s="109"/>
      <c r="H80" s="109"/>
    </row>
    <row r="81" spans="1:8" ht="10.5" customHeight="1" thickBot="1" x14ac:dyDescent="0.35">
      <c r="A81" s="60" t="s">
        <v>25</v>
      </c>
      <c r="B81" s="61"/>
      <c r="C81" s="61"/>
      <c r="D81" s="61"/>
      <c r="E81" s="61"/>
      <c r="F81" s="61"/>
      <c r="G81" s="61"/>
      <c r="H81" s="61"/>
    </row>
    <row r="82" spans="1:8" ht="10.5" customHeight="1" thickBot="1" x14ac:dyDescent="0.35">
      <c r="A82" s="62" t="s">
        <v>16</v>
      </c>
      <c r="B82" s="62" t="s">
        <v>17</v>
      </c>
      <c r="C82" s="62" t="s">
        <v>18</v>
      </c>
      <c r="D82" s="62" t="s">
        <v>19</v>
      </c>
      <c r="E82" s="62" t="s">
        <v>20</v>
      </c>
      <c r="F82" s="62" t="s">
        <v>21</v>
      </c>
      <c r="G82" s="62" t="s">
        <v>22</v>
      </c>
      <c r="H82" s="62" t="s">
        <v>23</v>
      </c>
    </row>
    <row r="83" spans="1:8" ht="10.5" customHeight="1" x14ac:dyDescent="0.3">
      <c r="A83" s="63" t="s">
        <v>86</v>
      </c>
      <c r="B83" s="64">
        <v>246</v>
      </c>
      <c r="C83" s="64">
        <v>540</v>
      </c>
      <c r="D83" s="64">
        <v>616</v>
      </c>
      <c r="E83" s="64">
        <v>355</v>
      </c>
      <c r="F83" s="64">
        <v>190</v>
      </c>
      <c r="G83" s="64">
        <v>81</v>
      </c>
      <c r="H83" s="64">
        <f>SUM($B$83:$G$83)</f>
        <v>2028</v>
      </c>
    </row>
    <row r="84" spans="1:8" ht="10.5" customHeight="1" thickBot="1" x14ac:dyDescent="0.35">
      <c r="A84" s="67" t="s">
        <v>85</v>
      </c>
      <c r="B84" s="68">
        <v>267</v>
      </c>
      <c r="C84" s="68">
        <v>585</v>
      </c>
      <c r="D84" s="68">
        <v>716</v>
      </c>
      <c r="E84" s="68">
        <v>507</v>
      </c>
      <c r="F84" s="68">
        <v>263</v>
      </c>
      <c r="G84" s="68">
        <v>111</v>
      </c>
      <c r="H84" s="68">
        <f>SUM($B$84:$G$84)</f>
        <v>2449</v>
      </c>
    </row>
    <row r="85" spans="1:8" ht="10.5" customHeight="1" thickBot="1" x14ac:dyDescent="0.35">
      <c r="A85" s="30" t="s">
        <v>23</v>
      </c>
      <c r="B85" s="31">
        <f>SUM($B$83:$B$84)</f>
        <v>513</v>
      </c>
      <c r="C85" s="31">
        <f>SUM($C$83:$C$84)</f>
        <v>1125</v>
      </c>
      <c r="D85" s="31">
        <f>SUM($D$83:$D$84)</f>
        <v>1332</v>
      </c>
      <c r="E85" s="31">
        <f>SUM($E$83:$E$84)</f>
        <v>862</v>
      </c>
      <c r="F85" s="31">
        <f>SUM($F$83:$F$84)</f>
        <v>453</v>
      </c>
      <c r="G85" s="31">
        <f>SUM($G$83:$G$84)</f>
        <v>192</v>
      </c>
      <c r="H85" s="31">
        <f>SUM($B$85:$G$85)</f>
        <v>4477</v>
      </c>
    </row>
  </sheetData>
  <mergeCells count="16">
    <mergeCell ref="A58:H58"/>
    <mergeCell ref="A64:H64"/>
    <mergeCell ref="A70:H70"/>
    <mergeCell ref="A80:H80"/>
    <mergeCell ref="A22:H22"/>
    <mergeCell ref="A28:H28"/>
    <mergeCell ref="A34:H34"/>
    <mergeCell ref="A40:H40"/>
    <mergeCell ref="A46:H46"/>
    <mergeCell ref="A52:H52"/>
    <mergeCell ref="A16:H16"/>
    <mergeCell ref="A1:H1"/>
    <mergeCell ref="A2:H2"/>
    <mergeCell ref="A3:H3"/>
    <mergeCell ref="A4:H4"/>
    <mergeCell ref="A10:H10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2C19-58CD-44A2-87D4-2814A742B241}">
  <dimension ref="A1:Q13"/>
  <sheetViews>
    <sheetView workbookViewId="0">
      <selection activeCell="N22" sqref="M21:N22"/>
    </sheetView>
  </sheetViews>
  <sheetFormatPr defaultRowHeight="16.5" x14ac:dyDescent="0.3"/>
  <sheetData>
    <row r="1" spans="1:17" x14ac:dyDescent="0.3">
      <c r="A1" s="124" t="s">
        <v>29</v>
      </c>
      <c r="B1" s="120" t="s">
        <v>30</v>
      </c>
      <c r="C1" s="116"/>
      <c r="D1" s="125" t="s">
        <v>54</v>
      </c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</row>
    <row r="2" spans="1:17" x14ac:dyDescent="0.3">
      <c r="A2" s="115"/>
      <c r="B2" s="120" t="s">
        <v>31</v>
      </c>
      <c r="C2" s="116"/>
      <c r="D2" s="125" t="s">
        <v>46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</row>
    <row r="3" spans="1:17" x14ac:dyDescent="0.3">
      <c r="A3" s="115"/>
      <c r="B3" s="126" t="s">
        <v>32</v>
      </c>
      <c r="C3" s="116"/>
      <c r="D3" s="127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</row>
    <row r="4" spans="1:17" x14ac:dyDescent="0.3">
      <c r="A4" s="115" t="s">
        <v>33</v>
      </c>
      <c r="B4" s="116"/>
      <c r="C4" s="116"/>
      <c r="D4" s="120" t="s">
        <v>55</v>
      </c>
      <c r="E4" s="120"/>
      <c r="F4" s="120" t="s">
        <v>56</v>
      </c>
      <c r="G4" s="120"/>
      <c r="H4" s="121" t="s">
        <v>34</v>
      </c>
      <c r="I4" s="120"/>
      <c r="J4" s="37"/>
      <c r="K4" s="37"/>
      <c r="L4" s="37"/>
      <c r="M4" s="37"/>
      <c r="N4" s="37"/>
      <c r="O4" s="37"/>
      <c r="P4" s="37"/>
      <c r="Q4" s="37"/>
    </row>
    <row r="5" spans="1:17" x14ac:dyDescent="0.3">
      <c r="A5" s="116"/>
      <c r="B5" s="116"/>
      <c r="C5" s="116"/>
      <c r="D5" s="122">
        <v>0.68</v>
      </c>
      <c r="E5" s="122"/>
      <c r="F5" s="122">
        <v>0.68</v>
      </c>
      <c r="G5" s="122"/>
      <c r="H5" s="122"/>
      <c r="I5" s="122"/>
      <c r="J5" s="39"/>
      <c r="K5" s="39"/>
      <c r="L5" s="39"/>
      <c r="M5" s="39"/>
      <c r="N5" s="39"/>
      <c r="O5" s="39"/>
      <c r="P5" s="39"/>
      <c r="Q5" s="39"/>
    </row>
    <row r="6" spans="1:17" x14ac:dyDescent="0.3">
      <c r="A6" s="117"/>
      <c r="B6" s="118"/>
      <c r="C6" s="118"/>
      <c r="D6" s="40" t="s">
        <v>35</v>
      </c>
      <c r="E6" s="40" t="s">
        <v>36</v>
      </c>
      <c r="F6" s="40" t="s">
        <v>35</v>
      </c>
      <c r="G6" s="40" t="s">
        <v>36</v>
      </c>
      <c r="H6" s="41" t="s">
        <v>35</v>
      </c>
      <c r="I6" s="41" t="s">
        <v>36</v>
      </c>
      <c r="J6" s="40"/>
      <c r="K6" s="40"/>
      <c r="L6" s="40"/>
      <c r="M6" s="40"/>
      <c r="N6" s="40"/>
      <c r="O6" s="40"/>
      <c r="P6" s="40"/>
      <c r="Q6" s="40"/>
    </row>
    <row r="7" spans="1:17" x14ac:dyDescent="0.3">
      <c r="A7" s="119"/>
      <c r="B7" s="118"/>
      <c r="C7" s="118"/>
      <c r="D7" s="42">
        <v>1379</v>
      </c>
      <c r="E7" s="42">
        <v>2027.9411764705881</v>
      </c>
      <c r="F7" s="42">
        <v>1665</v>
      </c>
      <c r="G7" s="42">
        <v>2448.5294117647059</v>
      </c>
      <c r="H7" s="43">
        <v>3044</v>
      </c>
      <c r="I7" s="43">
        <v>4476.4705882352937</v>
      </c>
      <c r="J7" s="42"/>
      <c r="K7" s="42"/>
      <c r="L7" s="42"/>
      <c r="M7" s="42"/>
      <c r="N7" s="42"/>
      <c r="O7" s="42"/>
      <c r="P7" s="42"/>
      <c r="Q7" s="42"/>
    </row>
    <row r="8" spans="1:17" x14ac:dyDescent="0.3">
      <c r="A8" s="44" t="s">
        <v>37</v>
      </c>
      <c r="B8" s="44" t="s">
        <v>38</v>
      </c>
      <c r="C8" s="44" t="s">
        <v>39</v>
      </c>
      <c r="D8" s="44" t="s">
        <v>35</v>
      </c>
      <c r="E8" s="44" t="s">
        <v>36</v>
      </c>
      <c r="F8" s="44" t="s">
        <v>35</v>
      </c>
      <c r="G8" s="44" t="s">
        <v>36</v>
      </c>
      <c r="H8" s="44" t="s">
        <v>35</v>
      </c>
      <c r="I8" s="44" t="s">
        <v>36</v>
      </c>
      <c r="J8" s="44"/>
      <c r="K8" s="44"/>
      <c r="L8" s="44"/>
      <c r="M8" s="44"/>
      <c r="N8" s="44"/>
      <c r="O8" s="44"/>
      <c r="P8" s="44"/>
      <c r="Q8" s="44"/>
    </row>
    <row r="9" spans="1:17" x14ac:dyDescent="0.3">
      <c r="A9" s="38" t="s">
        <v>57</v>
      </c>
      <c r="B9" s="37" t="s">
        <v>58</v>
      </c>
      <c r="C9" s="37" t="s">
        <v>59</v>
      </c>
      <c r="D9" s="45">
        <v>822</v>
      </c>
      <c r="E9" s="45">
        <v>1208.8235294117646</v>
      </c>
      <c r="F9" s="45"/>
      <c r="G9" s="45">
        <v>0</v>
      </c>
      <c r="H9" s="46">
        <v>822</v>
      </c>
      <c r="I9" s="46">
        <v>1208.8235294117646</v>
      </c>
      <c r="J9" s="45"/>
      <c r="K9" s="45"/>
      <c r="L9" s="45"/>
      <c r="M9" s="45"/>
      <c r="N9" s="45"/>
      <c r="O9" s="45"/>
      <c r="P9" s="45"/>
      <c r="Q9" s="45"/>
    </row>
    <row r="10" spans="1:17" x14ac:dyDescent="0.3">
      <c r="A10" s="38" t="s">
        <v>60</v>
      </c>
      <c r="B10" s="37" t="s">
        <v>61</v>
      </c>
      <c r="C10" s="37" t="s">
        <v>62</v>
      </c>
      <c r="D10" s="45">
        <v>591</v>
      </c>
      <c r="E10" s="45">
        <v>869.11764705882342</v>
      </c>
      <c r="F10" s="45">
        <v>1713</v>
      </c>
      <c r="G10" s="45">
        <v>2519.1176470588234</v>
      </c>
      <c r="H10" s="46">
        <v>2304</v>
      </c>
      <c r="I10" s="46">
        <v>3388.2352941176468</v>
      </c>
      <c r="J10" s="45"/>
      <c r="K10" s="45"/>
      <c r="L10" s="45"/>
      <c r="M10" s="45"/>
      <c r="N10" s="45"/>
      <c r="O10" s="45"/>
      <c r="P10" s="45"/>
      <c r="Q10" s="45"/>
    </row>
    <row r="11" spans="1:17" x14ac:dyDescent="0.3">
      <c r="A11" s="123" t="s">
        <v>34</v>
      </c>
      <c r="B11" s="123"/>
      <c r="C11" s="123"/>
      <c r="D11" s="43">
        <v>1413</v>
      </c>
      <c r="E11" s="43">
        <v>2077.9411764705883</v>
      </c>
      <c r="F11" s="43">
        <v>1713</v>
      </c>
      <c r="G11" s="43">
        <v>2519.1176470588234</v>
      </c>
      <c r="H11" s="43">
        <v>3126</v>
      </c>
      <c r="I11" s="43">
        <v>4597.0588235294117</v>
      </c>
      <c r="J11" s="42"/>
      <c r="K11" s="42"/>
      <c r="L11" s="42"/>
      <c r="M11" s="42"/>
      <c r="N11" s="42"/>
      <c r="O11" s="42"/>
      <c r="P11" s="42"/>
      <c r="Q11" s="42"/>
    </row>
    <row r="12" spans="1:17" x14ac:dyDescent="0.3">
      <c r="A12" s="123" t="s">
        <v>40</v>
      </c>
      <c r="B12" s="123"/>
      <c r="C12" s="123"/>
      <c r="D12" s="43">
        <v>34</v>
      </c>
      <c r="E12" s="43">
        <v>50.000000000000227</v>
      </c>
      <c r="F12" s="43">
        <v>48</v>
      </c>
      <c r="G12" s="43">
        <v>70.588235294117567</v>
      </c>
      <c r="H12" s="43">
        <v>82</v>
      </c>
      <c r="I12" s="43">
        <v>120.58823529411802</v>
      </c>
      <c r="J12" s="42"/>
      <c r="K12" s="42"/>
      <c r="L12" s="42"/>
      <c r="M12" s="42"/>
      <c r="N12" s="42"/>
      <c r="O12" s="42"/>
      <c r="P12" s="42"/>
      <c r="Q12" s="42"/>
    </row>
    <row r="13" spans="1:17" x14ac:dyDescent="0.3">
      <c r="A13" s="123" t="s">
        <v>41</v>
      </c>
      <c r="B13" s="123"/>
      <c r="C13" s="123"/>
      <c r="D13" s="113">
        <v>102.46555474981871</v>
      </c>
      <c r="E13" s="114"/>
      <c r="F13" s="113">
        <v>102.88288288288288</v>
      </c>
      <c r="G13" s="114"/>
      <c r="H13" s="113">
        <v>102.69382391590014</v>
      </c>
      <c r="I13" s="114"/>
      <c r="J13" s="42"/>
      <c r="K13" s="42"/>
      <c r="L13" s="42"/>
      <c r="M13" s="42"/>
      <c r="N13" s="42"/>
      <c r="O13" s="42"/>
      <c r="P13" s="42"/>
      <c r="Q13" s="42"/>
    </row>
  </sheetData>
  <mergeCells count="19">
    <mergeCell ref="A1:A3"/>
    <mergeCell ref="B1:C1"/>
    <mergeCell ref="D1:Q1"/>
    <mergeCell ref="B2:C2"/>
    <mergeCell ref="D2:Q2"/>
    <mergeCell ref="B3:C3"/>
    <mergeCell ref="D3:Q3"/>
    <mergeCell ref="H13:I13"/>
    <mergeCell ref="A4:C7"/>
    <mergeCell ref="D4:E4"/>
    <mergeCell ref="F4:G4"/>
    <mergeCell ref="H4:I5"/>
    <mergeCell ref="D5:E5"/>
    <mergeCell ref="F5:G5"/>
    <mergeCell ref="A11:C11"/>
    <mergeCell ref="A12:C12"/>
    <mergeCell ref="A13:C13"/>
    <mergeCell ref="D13:E13"/>
    <mergeCell ref="F13:G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867102-1 CÒN LẠI</vt:lpstr>
      <vt:lpstr>867102-1</vt:lpstr>
      <vt:lpstr>19.03</vt:lpstr>
      <vt:lpstr>FABRIC</vt:lpstr>
      <vt:lpstr>'867102-1'!Print_Area</vt:lpstr>
      <vt:lpstr>'867102-1 CÒN LẠI'!Print_Area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S&amp;H MANAGER</dc:creator>
  <cp:lastModifiedBy>CAD</cp:lastModifiedBy>
  <cp:lastPrinted>2022-03-22T00:17:45Z</cp:lastPrinted>
  <dcterms:created xsi:type="dcterms:W3CDTF">2016-04-06T23:11:26Z</dcterms:created>
  <dcterms:modified xsi:type="dcterms:W3CDTF">2022-03-28T01:05:04Z</dcterms:modified>
</cp:coreProperties>
</file>