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TAFE\Dual-Diploma-2024\Semester-2\Data-and-Machine-Learning\Assessments\AT1-OptimisingPrice-Presentation\"/>
    </mc:Choice>
  </mc:AlternateContent>
  <xr:revisionPtr revIDLastSave="0" documentId="13_ncr:1_{5D976122-4454-4474-B7C7-0C9C1E1B30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 1" sheetId="1" r:id="rId1"/>
    <sheet name="Task 2 &amp; 3" sheetId="2" r:id="rId2"/>
    <sheet name="Task 4" sheetId="3" r:id="rId3"/>
  </sheets>
  <definedNames>
    <definedName name="PurchaceQuantity">'Task 1'!$B:$B</definedName>
    <definedName name="Quantity">'Task 1'!$B$1</definedName>
    <definedName name="RetailUnitPrice">'Task 1'!$F:$F</definedName>
    <definedName name="TotalPrice">'Task 1'!$D:$D</definedName>
    <definedName name="TotalUnits">Table3[TotalUnits]</definedName>
    <definedName name="UnitPrice">'Task 1'!$C:$C</definedName>
    <definedName name="UnitPurchacePrice">'Task 1'!$C:$C</definedName>
    <definedName name="Units_Sold">'Task 1'!$G:$G</definedName>
    <definedName name="units_sold_per_product">'Task 1'!$S$12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7" i="1"/>
  <c r="P8" i="1"/>
  <c r="P9" i="1"/>
  <c r="P10" i="1"/>
  <c r="P11" i="1"/>
  <c r="P12" i="1"/>
  <c r="O4" i="1"/>
  <c r="O5" i="1"/>
  <c r="O7" i="1"/>
  <c r="O8" i="1"/>
  <c r="O9" i="1"/>
  <c r="O10" i="1"/>
  <c r="O11" i="1"/>
  <c r="O12" i="1"/>
  <c r="K4" i="1"/>
  <c r="K5" i="1"/>
  <c r="K6" i="1"/>
  <c r="O6" i="1" s="1"/>
  <c r="P6" i="1" s="1"/>
  <c r="K7" i="1"/>
  <c r="K8" i="1"/>
  <c r="K9" i="1"/>
  <c r="K10" i="1"/>
  <c r="K11" i="1"/>
  <c r="K12" i="1"/>
  <c r="M4" i="1"/>
  <c r="M5" i="1"/>
  <c r="M6" i="1"/>
  <c r="M7" i="1"/>
  <c r="M8" i="1"/>
  <c r="M9" i="1"/>
  <c r="M10" i="1"/>
  <c r="M11" i="1"/>
  <c r="M12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" i="1"/>
  <c r="M13" i="1" l="1"/>
  <c r="K13" i="1"/>
  <c r="O13" i="1" s="1"/>
  <c r="P13" i="1" s="1"/>
  <c r="N4" i="1"/>
  <c r="K24" i="1" l="1"/>
  <c r="L24" i="1" s="1"/>
  <c r="K25" i="1"/>
  <c r="L25" i="1" s="1"/>
  <c r="K26" i="1"/>
  <c r="L26" i="1" s="1"/>
  <c r="F25" i="1" l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3" i="1"/>
  <c r="N5" i="1" s="1"/>
  <c r="F4" i="1"/>
  <c r="N6" i="1" s="1"/>
  <c r="F5" i="1"/>
  <c r="N7" i="1" s="1"/>
  <c r="F6" i="1"/>
  <c r="N8" i="1" s="1"/>
  <c r="F7" i="1"/>
  <c r="N9" i="1" s="1"/>
  <c r="F8" i="1"/>
  <c r="N10" i="1" s="1"/>
  <c r="F9" i="1"/>
  <c r="N11" i="1" s="1"/>
  <c r="F10" i="1"/>
  <c r="N12" i="1" s="1"/>
  <c r="F11" i="1"/>
  <c r="B5" i="3"/>
  <c r="B7" i="3" s="1"/>
  <c r="B8" i="2"/>
  <c r="B7" i="2"/>
  <c r="B6" i="2"/>
  <c r="N13" i="1" l="1"/>
  <c r="H2" i="1" a="1"/>
  <c r="H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L12" i="1" s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" i="1"/>
  <c r="L10" i="1" l="1"/>
  <c r="L11" i="1"/>
  <c r="L9" i="1"/>
  <c r="L8" i="1"/>
  <c r="L7" i="1"/>
  <c r="L4" i="1"/>
  <c r="L13" i="1" s="1"/>
  <c r="L6" i="1"/>
  <c r="L5" i="1"/>
  <c r="S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<sst xmlns="http://schemas.openxmlformats.org/spreadsheetml/2006/main" count="305" uniqueCount="54">
  <si>
    <t>Product</t>
  </si>
  <si>
    <t>Quantity</t>
  </si>
  <si>
    <t>Process</t>
  </si>
  <si>
    <t>Shipping</t>
  </si>
  <si>
    <t xml:space="preserve">Cost </t>
  </si>
  <si>
    <t>Contribution Margin</t>
  </si>
  <si>
    <t>Profit</t>
  </si>
  <si>
    <t>UnitPrice</t>
  </si>
  <si>
    <t>Carrot</t>
  </si>
  <si>
    <t>Whole Wheat</t>
  </si>
  <si>
    <t>Chocolate Chip</t>
  </si>
  <si>
    <t>Arrowroot</t>
  </si>
  <si>
    <t>Potato Chips</t>
  </si>
  <si>
    <t>Oatmeal Raisin</t>
  </si>
  <si>
    <t>Bran</t>
  </si>
  <si>
    <t>Pretzels</t>
  </si>
  <si>
    <t>Banana</t>
  </si>
  <si>
    <t>TotalPrice</t>
  </si>
  <si>
    <t xml:space="preserve">Packaging </t>
  </si>
  <si>
    <t xml:space="preserve">Storage </t>
  </si>
  <si>
    <t xml:space="preserve">Total Cost </t>
  </si>
  <si>
    <t>Units sold per product</t>
  </si>
  <si>
    <t xml:space="preserve">Price per product </t>
  </si>
  <si>
    <t>UnitPrice * 3</t>
  </si>
  <si>
    <t>For all Products</t>
  </si>
  <si>
    <t>Price</t>
  </si>
  <si>
    <t>Sales</t>
  </si>
  <si>
    <t>We want to use linear interpolation to fill in the missing price gaps : look at green cells</t>
  </si>
  <si>
    <t>Year 1</t>
  </si>
  <si>
    <t>Year 2</t>
  </si>
  <si>
    <t>Year 3</t>
  </si>
  <si>
    <t>Year 4</t>
  </si>
  <si>
    <t>Year 5</t>
  </si>
  <si>
    <t>CAGR</t>
  </si>
  <si>
    <t>Total Market Demand</t>
  </si>
  <si>
    <t>Competitors</t>
  </si>
  <si>
    <t>Avg. Mkt Price</t>
  </si>
  <si>
    <t>Unit Sales</t>
  </si>
  <si>
    <t>Unit Cost</t>
  </si>
  <si>
    <t>RetailUnitPrice</t>
  </si>
  <si>
    <t>Units Sold</t>
  </si>
  <si>
    <t>TotalUnits</t>
  </si>
  <si>
    <t>PurchacePrice</t>
  </si>
  <si>
    <t>UnitsSold</t>
  </si>
  <si>
    <t>SalesIncome</t>
  </si>
  <si>
    <t>Income Table</t>
  </si>
  <si>
    <t>??? NAME THE TABLE???</t>
  </si>
  <si>
    <t>Total</t>
  </si>
  <si>
    <t>Variable Expense Table</t>
  </si>
  <si>
    <t>Single Unit Contribution</t>
  </si>
  <si>
    <t>VariableCostsForSales</t>
  </si>
  <si>
    <t>StockPercentageSold</t>
  </si>
  <si>
    <t>Remaining Stock</t>
  </si>
  <si>
    <t>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</si>
</sst>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_);[Red]\(&quot;$&quot;#,##0\)"/>
    <numFmt numFmtId="165" formatCode="&quot;$&quot;#,##0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2" fillId="0" borderId="0" xfId="0" applyFont="1"/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3" fillId="0" borderId="0" xfId="0" applyFon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0" fontId="1" fillId="0" borderId="4" xfId="0" applyFont="1" applyBorder="1" applyAlignment="1">
      <alignment horizontal="center" vertical="center"/>
    </xf>
    <xf numFmtId="0" fontId="0" fillId="4" borderId="0" xfId="0" applyFill="1"/>
    <xf numFmtId="166" fontId="1" fillId="0" borderId="4" xfId="0" applyNumberFormat="1" applyFont="1" applyBorder="1" applyAlignment="1">
      <alignment horizontal="center" vertical="center"/>
    </xf>
    <xf numFmtId="166" fontId="0" fillId="0" borderId="0" xfId="0" applyNumberFormat="1"/>
    <xf numFmtId="2" fontId="1" fillId="0" borderId="1" xfId="0" applyNumberFormat="1" applyFont="1" applyBorder="1"/>
    <xf numFmtId="166" fontId="1" fillId="0" borderId="1" xfId="0" applyNumberFormat="1" applyFont="1" applyBorder="1"/>
    <xf numFmtId="166" fontId="1" fillId="0" borderId="4" xfId="0" applyNumberFormat="1" applyFont="1" applyBorder="1"/>
    <xf numFmtId="166" fontId="0" fillId="0" borderId="1" xfId="0" applyNumberFormat="1" applyBorder="1"/>
    <xf numFmtId="166" fontId="0" fillId="0" borderId="2" xfId="0" applyNumberFormat="1" applyBorder="1"/>
    <xf numFmtId="166" fontId="0" fillId="2" borderId="3" xfId="0" applyNumberFormat="1" applyFill="1" applyBorder="1"/>
    <xf numFmtId="0" fontId="1" fillId="3" borderId="4" xfId="0" applyFont="1" applyFill="1" applyBorder="1"/>
    <xf numFmtId="1" fontId="0" fillId="0" borderId="0" xfId="0" applyNumberFormat="1"/>
    <xf numFmtId="166" fontId="1" fillId="0" borderId="0" xfId="0" applyNumberFormat="1" applyFont="1"/>
    <xf numFmtId="2" fontId="1" fillId="0" borderId="0" xfId="0" applyNumberFormat="1" applyFont="1"/>
    <xf numFmtId="166" fontId="0" fillId="0" borderId="0" xfId="1" applyNumberFormat="1" applyFont="1"/>
    <xf numFmtId="2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12">
    <dxf>
      <numFmt numFmtId="166" formatCode="&quot;$&quot;#,##0.00"/>
    </dxf>
    <dxf>
      <numFmt numFmtId="166" formatCode="&quot;$&quot;#,##0.00"/>
    </dxf>
    <dxf>
      <numFmt numFmtId="166" formatCode="&quot;$&quot;#,##0.00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</dxf>
    <dxf>
      <numFmt numFmtId="2" formatCode="0.00"/>
    </dxf>
    <dxf>
      <numFmt numFmtId="166" formatCode="&quot;$&quot;#,##0.00"/>
    </dxf>
    <dxf>
      <numFmt numFmtId="1" formatCode="0"/>
    </dxf>
    <dxf>
      <numFmt numFmtId="166" formatCode="&quot;$&quot;#,##0.00"/>
    </dxf>
    <dxf>
      <numFmt numFmtId="2" formatCode="0.0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973AEC-E9E3-4471-A7E3-D5F42B40A02A}" name="Table3" displayName="Table3" ref="J3:P13" totalsRowShown="0" headerRowDxfId="11" tableBorderDxfId="10">
  <autoFilter ref="J3:P13" xr:uid="{53973AEC-E9E3-4471-A7E3-D5F42B40A02A}"/>
  <tableColumns count="7">
    <tableColumn id="1" xr3:uid="{04180E76-32F2-4955-AC93-E04E4793C8D9}" name="Product"/>
    <tableColumn id="2" xr3:uid="{468ED6E1-71CB-4BE4-AB1A-E75CB755288D}" name="TotalUnits" dataDxfId="9">
      <calculatedColumnFormula>SUMIF(A2:A245, J4, B2:B245)</calculatedColumnFormula>
    </tableColumn>
    <tableColumn id="3" xr3:uid="{04386D9B-9882-432A-99E1-9EB7BF8FD18A}" name="PurchacePrice" dataDxfId="8">
      <calculatedColumnFormula>SUMIF(A2:A245, Table3[[#This Row],[Product]], D2)</calculatedColumnFormula>
    </tableColumn>
    <tableColumn id="4" xr3:uid="{8AF79FAB-FD53-4C64-8A20-A39D623B2118}" name="UnitsSold" dataDxfId="7">
      <calculatedColumnFormula>units_sold_per_product</calculatedColumnFormula>
    </tableColumn>
    <tableColumn id="5" xr3:uid="{21944251-D615-469A-AC73-C721D2A0B40C}" name="SalesIncome" dataDxfId="6">
      <calculatedColumnFormula>Table3[[#This Row],[UnitsSold]]*F2</calculatedColumnFormula>
    </tableColumn>
    <tableColumn id="6" xr3:uid="{4E018A35-8C5D-4677-A964-D154CF6E2AAB}" name="StockPercentageSold" dataDxfId="5" dataCellStyle="Percent">
      <calculatedColumnFormula>(Table3[[#This Row],[UnitsSold]]/Table3[[#This Row],[TotalUnits]])*100</calculatedColumnFormula>
    </tableColumn>
    <tableColumn id="7" xr3:uid="{641F3081-9379-4CE9-9F09-CF0D6485A03D}" name="Remaining Stock" dataDxfId="4">
      <calculatedColumnFormula>100-Table3[[#This Row],[StockPercentageSold]]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07CCC8-6B19-43D6-BD04-E60924EC0CB4}" name="Table6" displayName="Table6" ref="I23:L26" totalsRowShown="0">
  <autoFilter ref="I23:L26" xr:uid="{D007CCC8-6B19-43D6-BD04-E60924EC0CB4}"/>
  <tableColumns count="4">
    <tableColumn id="1" xr3:uid="{D238210E-7B6C-4F9D-8CD2-C938858FFFC4}" name="Process" dataDxfId="3"/>
    <tableColumn id="2" xr3:uid="{DD0FADBA-10AD-47D2-844D-9652C35FA408}" name="TotalCost" dataDxfId="2"/>
    <tableColumn id="3" xr3:uid="{038AD9B9-A3F0-444A-94F5-ED7D5885F0A8}" name="Single Unit Contribution" dataDxfId="1">
      <calculatedColumnFormula>Table6[[#This Row],[TotalCost]]/K$13</calculatedColumnFormula>
    </tableColumn>
    <tableColumn id="4" xr3:uid="{AFF3AF5B-92BE-45EE-86F9-43A4C69C32AD}" name="VariableCostsForSales" dataDxfId="0">
      <calculatedColumnFormula>Table6[[#This Row],[Single Unit Contribution]]*M$13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5"/>
  <sheetViews>
    <sheetView tabSelected="1" topLeftCell="J1" zoomScale="70" zoomScaleNormal="70" workbookViewId="0">
      <selection activeCell="K4" sqref="K4"/>
    </sheetView>
  </sheetViews>
  <sheetFormatPr defaultRowHeight="15" x14ac:dyDescent="0.25"/>
  <cols>
    <col min="1" max="1" width="16.7109375" customWidth="1"/>
    <col min="3" max="3" width="9.140625" style="20"/>
    <col min="4" max="4" width="13.42578125" style="20" bestFit="1" customWidth="1"/>
    <col min="5" max="5" width="3.85546875" customWidth="1"/>
    <col min="6" max="6" width="14.5703125" style="20" bestFit="1" customWidth="1"/>
    <col min="7" max="7" width="12.5703125" style="28" customWidth="1"/>
    <col min="8" max="8" width="10.42578125" style="20" customWidth="1"/>
    <col min="9" max="9" width="15.5703125" bestFit="1" customWidth="1"/>
    <col min="10" max="10" width="26.7109375" bestFit="1" customWidth="1"/>
    <col min="11" max="11" width="25.140625" bestFit="1" customWidth="1"/>
    <col min="12" max="12" width="31.42578125" style="7" bestFit="1" customWidth="1"/>
    <col min="13" max="13" width="22" bestFit="1" customWidth="1"/>
    <col min="14" max="14" width="19.7109375" bestFit="1" customWidth="1"/>
    <col min="15" max="15" width="30.5703125" bestFit="1" customWidth="1"/>
    <col min="16" max="16" width="24.28515625" bestFit="1" customWidth="1"/>
    <col min="18" max="18" width="22" bestFit="1" customWidth="1"/>
    <col min="19" max="19" width="12.85546875" bestFit="1" customWidth="1"/>
  </cols>
  <sheetData>
    <row r="1" spans="1:19" x14ac:dyDescent="0.25">
      <c r="A1" s="2" t="s">
        <v>0</v>
      </c>
      <c r="B1" s="21" t="s">
        <v>1</v>
      </c>
      <c r="C1" s="22" t="s">
        <v>7</v>
      </c>
      <c r="D1" s="23" t="s">
        <v>17</v>
      </c>
      <c r="E1" s="27"/>
      <c r="F1" s="19" t="s">
        <v>39</v>
      </c>
      <c r="G1" s="17" t="s">
        <v>40</v>
      </c>
      <c r="H1" s="20" t="s">
        <v>26</v>
      </c>
    </row>
    <row r="2" spans="1:19" x14ac:dyDescent="0.25">
      <c r="A2" s="3" t="s">
        <v>8</v>
      </c>
      <c r="B2" s="3">
        <v>33</v>
      </c>
      <c r="C2" s="24">
        <v>1.7699999999999998</v>
      </c>
      <c r="D2" s="20">
        <f>C2*B2</f>
        <v>58.41</v>
      </c>
      <c r="E2" s="18"/>
      <c r="F2" s="20">
        <f t="shared" ref="F2:F65" si="0">C2*3</f>
        <v>5.31</v>
      </c>
      <c r="G2" s="28">
        <f t="shared" ref="G2:G65" si="1">units_sold_per_product</f>
        <v>100</v>
      </c>
      <c r="H2" s="20" t="e" cm="1" vm="1">
        <f t="array" aca="1" ref="H2" ca="1">RetailUnitPrice*Units_Sold</f>
        <v>#VALUE!</v>
      </c>
      <c r="J2" t="s">
        <v>46</v>
      </c>
      <c r="L2"/>
      <c r="M2" s="7"/>
    </row>
    <row r="3" spans="1:19" x14ac:dyDescent="0.25">
      <c r="A3" t="s">
        <v>9</v>
      </c>
      <c r="B3">
        <v>87</v>
      </c>
      <c r="C3" s="20">
        <v>3.4899999999999998</v>
      </c>
      <c r="D3" s="20">
        <f t="shared" ref="D3:D66" si="2">C3*B3</f>
        <v>303.63</v>
      </c>
      <c r="E3" s="18"/>
      <c r="F3" s="20">
        <f t="shared" si="0"/>
        <v>10.469999999999999</v>
      </c>
      <c r="G3" s="28">
        <f t="shared" si="1"/>
        <v>100</v>
      </c>
      <c r="J3" s="5" t="s">
        <v>0</v>
      </c>
      <c r="K3" s="29" t="s">
        <v>41</v>
      </c>
      <c r="L3" s="5" t="s">
        <v>42</v>
      </c>
      <c r="M3" s="30" t="s">
        <v>43</v>
      </c>
      <c r="N3" s="5" t="s">
        <v>44</v>
      </c>
      <c r="O3" s="5" t="s">
        <v>51</v>
      </c>
      <c r="P3" s="5" t="s">
        <v>52</v>
      </c>
    </row>
    <row r="4" spans="1:19" x14ac:dyDescent="0.25">
      <c r="A4" t="s">
        <v>10</v>
      </c>
      <c r="B4">
        <v>58</v>
      </c>
      <c r="C4" s="20">
        <v>1.8699999999999999</v>
      </c>
      <c r="D4" s="20">
        <f t="shared" si="2"/>
        <v>108.46</v>
      </c>
      <c r="E4" s="18"/>
      <c r="F4" s="20">
        <f t="shared" si="0"/>
        <v>5.6099999999999994</v>
      </c>
      <c r="G4" s="28">
        <f t="shared" si="1"/>
        <v>100</v>
      </c>
      <c r="J4" s="9" t="s">
        <v>8</v>
      </c>
      <c r="K4" s="7">
        <f>SUMIF(A2:A245, J4, B2:B245)</f>
        <v>4187</v>
      </c>
      <c r="L4" s="20">
        <f ca="1">SUMIF(A2:A245, Table3[[#This Row],[Product]], D2)</f>
        <v>7410.9900000000007</v>
      </c>
      <c r="M4" s="28">
        <f t="shared" ref="M4:M12" si="3">units_sold_per_product</f>
        <v>100</v>
      </c>
      <c r="N4" s="20">
        <f>Table3[[#This Row],[UnitsSold]]*F2</f>
        <v>531</v>
      </c>
      <c r="O4" s="32">
        <f>(Table3[[#This Row],[UnitsSold]]/Table3[[#This Row],[TotalUnits]])*100</f>
        <v>2.3883448770002391</v>
      </c>
      <c r="P4" s="7">
        <f>100-Table3[[#This Row],[StockPercentageSold]]</f>
        <v>97.611655122999764</v>
      </c>
    </row>
    <row r="5" spans="1:19" x14ac:dyDescent="0.25">
      <c r="A5" t="s">
        <v>10</v>
      </c>
      <c r="B5">
        <v>82</v>
      </c>
      <c r="C5" s="20">
        <v>1.87</v>
      </c>
      <c r="D5" s="20">
        <f t="shared" si="2"/>
        <v>153.34</v>
      </c>
      <c r="E5" s="18"/>
      <c r="F5" s="20">
        <f t="shared" si="0"/>
        <v>5.61</v>
      </c>
      <c r="G5" s="28">
        <f t="shared" si="1"/>
        <v>100</v>
      </c>
      <c r="J5" s="9" t="s">
        <v>9</v>
      </c>
      <c r="K5" s="7">
        <f>SUMIF(A3:A245, J5, B3:B245)</f>
        <v>957</v>
      </c>
      <c r="L5" s="20">
        <f ca="1">SUMIF(A3:A245, Table3[[#This Row],[Product]], D3)</f>
        <v>3339.9299999999994</v>
      </c>
      <c r="M5" s="28">
        <f t="shared" si="3"/>
        <v>100</v>
      </c>
      <c r="N5" s="20">
        <f>Table3[[#This Row],[UnitsSold]]*F3</f>
        <v>1047</v>
      </c>
      <c r="O5" s="32">
        <f>(Table3[[#This Row],[UnitsSold]]/Table3[[#This Row],[TotalUnits]])*100</f>
        <v>10.449320794148379</v>
      </c>
      <c r="P5" s="7">
        <f>100-Table3[[#This Row],[StockPercentageSold]]</f>
        <v>89.550679205851623</v>
      </c>
      <c r="R5" s="6" t="s">
        <v>24</v>
      </c>
    </row>
    <row r="6" spans="1:19" x14ac:dyDescent="0.25">
      <c r="A6" t="s">
        <v>11</v>
      </c>
      <c r="B6">
        <v>38</v>
      </c>
      <c r="C6" s="20">
        <v>2.1800000000000002</v>
      </c>
      <c r="D6" s="20">
        <f t="shared" si="2"/>
        <v>82.84</v>
      </c>
      <c r="E6" s="18"/>
      <c r="F6" s="20">
        <f t="shared" si="0"/>
        <v>6.5400000000000009</v>
      </c>
      <c r="G6" s="28">
        <f t="shared" si="1"/>
        <v>100</v>
      </c>
      <c r="J6" s="9" t="s">
        <v>10</v>
      </c>
      <c r="K6" s="7">
        <f ca="1">SUMIF(A4:A249, J6, B4:B246)</f>
        <v>2445</v>
      </c>
      <c r="L6" s="20">
        <f ca="1">SUMIF(A4:A249, Table3[[#This Row],[Product]], D4)</f>
        <v>4572.1500000000005</v>
      </c>
      <c r="M6" s="28">
        <f t="shared" si="3"/>
        <v>100</v>
      </c>
      <c r="N6" s="20">
        <f>Table3[[#This Row],[UnitsSold]]*F4</f>
        <v>561</v>
      </c>
      <c r="O6" s="32">
        <f ca="1">(Table3[[#This Row],[UnitsSold]]/Table3[[#This Row],[TotalUnits]])*100</f>
        <v>4.0899795501022496</v>
      </c>
      <c r="P6" s="7">
        <f ca="1">100-Table3[[#This Row],[StockPercentageSold]]</f>
        <v>95.910020449897758</v>
      </c>
      <c r="R6" s="9" t="s">
        <v>2</v>
      </c>
      <c r="S6" s="10" t="s">
        <v>4</v>
      </c>
    </row>
    <row r="7" spans="1:19" x14ac:dyDescent="0.25">
      <c r="A7" t="s">
        <v>8</v>
      </c>
      <c r="B7">
        <v>54</v>
      </c>
      <c r="C7" s="20">
        <v>1.77</v>
      </c>
      <c r="D7" s="20">
        <f t="shared" si="2"/>
        <v>95.58</v>
      </c>
      <c r="E7" s="18"/>
      <c r="F7" s="20">
        <f t="shared" si="0"/>
        <v>5.3100000000000005</v>
      </c>
      <c r="G7" s="28">
        <f t="shared" si="1"/>
        <v>100</v>
      </c>
      <c r="J7" s="9" t="s">
        <v>11</v>
      </c>
      <c r="K7" s="7">
        <f t="shared" ref="K7:K12" si="4">SUMIF(A5:A247, J7, B5:B247)</f>
        <v>2445</v>
      </c>
      <c r="L7" s="20">
        <f ca="1">SUMIF(A5:A247, Table3[[#This Row],[Product]], D5)</f>
        <v>5330.0999999999995</v>
      </c>
      <c r="M7" s="28">
        <f t="shared" si="3"/>
        <v>100</v>
      </c>
      <c r="N7" s="20">
        <f>Table3[[#This Row],[UnitsSold]]*F5</f>
        <v>561</v>
      </c>
      <c r="O7" s="32">
        <f>(Table3[[#This Row],[UnitsSold]]/Table3[[#This Row],[TotalUnits]])*100</f>
        <v>4.0899795501022496</v>
      </c>
      <c r="P7" s="7">
        <f>100-Table3[[#This Row],[StockPercentageSold]]</f>
        <v>95.910020449897758</v>
      </c>
      <c r="R7" s="11" t="s">
        <v>18</v>
      </c>
      <c r="S7" s="26">
        <v>2020</v>
      </c>
    </row>
    <row r="8" spans="1:19" x14ac:dyDescent="0.25">
      <c r="A8" t="s">
        <v>9</v>
      </c>
      <c r="B8">
        <v>149</v>
      </c>
      <c r="C8" s="20">
        <v>3.4899999999999998</v>
      </c>
      <c r="D8" s="20">
        <f t="shared" si="2"/>
        <v>520.01</v>
      </c>
      <c r="E8" s="18"/>
      <c r="F8" s="20">
        <f t="shared" si="0"/>
        <v>10.469999999999999</v>
      </c>
      <c r="G8" s="28">
        <f t="shared" si="1"/>
        <v>100</v>
      </c>
      <c r="J8" s="9" t="s">
        <v>12</v>
      </c>
      <c r="K8" s="7">
        <f t="shared" si="4"/>
        <v>994</v>
      </c>
      <c r="L8" s="20">
        <f ca="1">SUMIF(A6:A248, Table3[[#This Row],[Product]], D6)</f>
        <v>1651.7700000000002</v>
      </c>
      <c r="M8" s="28">
        <f t="shared" si="3"/>
        <v>100</v>
      </c>
      <c r="N8" s="20">
        <f>Table3[[#This Row],[UnitsSold]]*F6</f>
        <v>654.00000000000011</v>
      </c>
      <c r="O8" s="32">
        <f>(Table3[[#This Row],[UnitsSold]]/Table3[[#This Row],[TotalUnits]])*100</f>
        <v>10.06036217303823</v>
      </c>
      <c r="P8" s="7">
        <f>100-Table3[[#This Row],[StockPercentageSold]]</f>
        <v>89.939637826961771</v>
      </c>
      <c r="R8" s="11" t="s">
        <v>19</v>
      </c>
      <c r="S8" s="26">
        <v>1500</v>
      </c>
    </row>
    <row r="9" spans="1:19" x14ac:dyDescent="0.25">
      <c r="A9" t="s">
        <v>8</v>
      </c>
      <c r="B9">
        <v>51</v>
      </c>
      <c r="C9" s="20">
        <v>1.77</v>
      </c>
      <c r="D9" s="20">
        <f t="shared" si="2"/>
        <v>90.27</v>
      </c>
      <c r="E9" s="18"/>
      <c r="F9" s="20">
        <f t="shared" si="0"/>
        <v>5.3100000000000005</v>
      </c>
      <c r="G9" s="28">
        <f t="shared" si="1"/>
        <v>100</v>
      </c>
      <c r="J9" s="9" t="s">
        <v>13</v>
      </c>
      <c r="K9" s="7">
        <f t="shared" si="4"/>
        <v>2574</v>
      </c>
      <c r="L9" s="20">
        <f ca="1">SUMIF(A7:A249, Table3[[#This Row],[Product]], D7)</f>
        <v>7310.1599999999989</v>
      </c>
      <c r="M9" s="28">
        <f t="shared" si="3"/>
        <v>100</v>
      </c>
      <c r="N9" s="20">
        <f>Table3[[#This Row],[UnitsSold]]*F7</f>
        <v>531</v>
      </c>
      <c r="O9" s="32">
        <f>(Table3[[#This Row],[UnitsSold]]/Table3[[#This Row],[TotalUnits]])*100</f>
        <v>3.8850038850038846</v>
      </c>
      <c r="P9" s="7">
        <f>100-Table3[[#This Row],[StockPercentageSold]]</f>
        <v>96.114996114996117</v>
      </c>
      <c r="R9" s="11" t="s">
        <v>3</v>
      </c>
      <c r="S9" s="26">
        <v>1750</v>
      </c>
    </row>
    <row r="10" spans="1:19" x14ac:dyDescent="0.25">
      <c r="A10" t="s">
        <v>8</v>
      </c>
      <c r="B10">
        <v>100</v>
      </c>
      <c r="C10" s="20">
        <v>1.77</v>
      </c>
      <c r="D10" s="20">
        <f t="shared" si="2"/>
        <v>177</v>
      </c>
      <c r="E10" s="18"/>
      <c r="F10" s="20">
        <f t="shared" si="0"/>
        <v>5.3100000000000005</v>
      </c>
      <c r="G10" s="28">
        <f t="shared" si="1"/>
        <v>100</v>
      </c>
      <c r="J10" s="9" t="s">
        <v>14</v>
      </c>
      <c r="K10" s="7">
        <f t="shared" si="4"/>
        <v>1575</v>
      </c>
      <c r="L10" s="20">
        <f ca="1">SUMIF(A8:A250, Table3[[#This Row],[Product]], D8)</f>
        <v>2945.25</v>
      </c>
      <c r="M10" s="28">
        <f t="shared" si="3"/>
        <v>100</v>
      </c>
      <c r="N10" s="20">
        <f>Table3[[#This Row],[UnitsSold]]*F8</f>
        <v>1047</v>
      </c>
      <c r="O10" s="32">
        <f>(Table3[[#This Row],[UnitsSold]]/Table3[[#This Row],[TotalUnits]])*100</f>
        <v>6.3492063492063489</v>
      </c>
      <c r="P10" s="7">
        <f>100-Table3[[#This Row],[StockPercentageSold]]</f>
        <v>93.650793650793645</v>
      </c>
    </row>
    <row r="11" spans="1:19" x14ac:dyDescent="0.25">
      <c r="A11" t="s">
        <v>12</v>
      </c>
      <c r="B11">
        <v>28</v>
      </c>
      <c r="C11" s="20">
        <v>1.35</v>
      </c>
      <c r="D11" s="20">
        <f t="shared" si="2"/>
        <v>37.800000000000004</v>
      </c>
      <c r="E11" s="18"/>
      <c r="F11" s="20">
        <f t="shared" si="0"/>
        <v>4.0500000000000007</v>
      </c>
      <c r="G11" s="28">
        <f t="shared" si="1"/>
        <v>100</v>
      </c>
      <c r="J11" s="9" t="s">
        <v>15</v>
      </c>
      <c r="K11" s="7">
        <f t="shared" si="4"/>
        <v>186</v>
      </c>
      <c r="L11" s="20">
        <f ca="1">SUMIF(A9:A251, Table3[[#This Row],[Product]], D9)</f>
        <v>585.9</v>
      </c>
      <c r="M11" s="28">
        <f t="shared" si="3"/>
        <v>100</v>
      </c>
      <c r="N11" s="20">
        <f>Table3[[#This Row],[UnitsSold]]*F9</f>
        <v>531</v>
      </c>
      <c r="O11" s="32">
        <f>(Table3[[#This Row],[UnitsSold]]/Table3[[#This Row],[TotalUnits]])*100</f>
        <v>53.763440860215049</v>
      </c>
      <c r="P11" s="7">
        <f>100-Table3[[#This Row],[StockPercentageSold]]</f>
        <v>46.236559139784951</v>
      </c>
      <c r="R11" t="s">
        <v>20</v>
      </c>
      <c r="S11" s="20">
        <f>SUM(D2:D245)+SUM(S7:S9)</f>
        <v>38595.579999999987</v>
      </c>
    </row>
    <row r="12" spans="1:19" x14ac:dyDescent="0.25">
      <c r="A12" t="s">
        <v>11</v>
      </c>
      <c r="B12">
        <v>36</v>
      </c>
      <c r="C12" s="20">
        <v>2.1800000000000002</v>
      </c>
      <c r="D12" s="20">
        <f t="shared" si="2"/>
        <v>78.48</v>
      </c>
      <c r="E12" s="18"/>
      <c r="F12" s="20">
        <f t="shared" si="0"/>
        <v>6.5400000000000009</v>
      </c>
      <c r="G12" s="28">
        <f t="shared" si="1"/>
        <v>100</v>
      </c>
      <c r="J12" s="9" t="s">
        <v>16</v>
      </c>
      <c r="K12" s="7">
        <f t="shared" si="4"/>
        <v>79</v>
      </c>
      <c r="L12" s="20">
        <f ca="1">SUMIF(A10:A252, Table3[[#This Row],[Product]], D10)</f>
        <v>179.32999999999998</v>
      </c>
      <c r="M12" s="28">
        <f t="shared" si="3"/>
        <v>100</v>
      </c>
      <c r="N12" s="20">
        <f>Table3[[#This Row],[UnitsSold]]*F10</f>
        <v>531</v>
      </c>
      <c r="O12" s="32">
        <f>(Table3[[#This Row],[UnitsSold]]/Table3[[#This Row],[TotalUnits]])*100</f>
        <v>126.58227848101266</v>
      </c>
      <c r="P12" s="7">
        <f>100-Table3[[#This Row],[StockPercentageSold]]</f>
        <v>-26.582278481012665</v>
      </c>
      <c r="R12" t="s">
        <v>21</v>
      </c>
      <c r="S12" s="28">
        <v>100</v>
      </c>
    </row>
    <row r="13" spans="1:19" x14ac:dyDescent="0.25">
      <c r="A13" t="s">
        <v>10</v>
      </c>
      <c r="B13">
        <v>31</v>
      </c>
      <c r="C13" s="20">
        <v>1.8699999999999999</v>
      </c>
      <c r="D13" s="20">
        <f t="shared" si="2"/>
        <v>57.97</v>
      </c>
      <c r="E13" s="18"/>
      <c r="F13" s="20">
        <f t="shared" si="0"/>
        <v>5.6099999999999994</v>
      </c>
      <c r="G13" s="28">
        <f t="shared" si="1"/>
        <v>100</v>
      </c>
      <c r="J13" s="9" t="s">
        <v>47</v>
      </c>
      <c r="K13" s="7">
        <f ca="1">SUM(K3:K12)</f>
        <v>15442</v>
      </c>
      <c r="L13" s="31">
        <f ca="1">-SUM(L3:L12)</f>
        <v>-33325.58</v>
      </c>
      <c r="M13" s="28">
        <f>SUM(M3:M12)</f>
        <v>900</v>
      </c>
      <c r="N13" s="20">
        <f>SUM(N3:N12)</f>
        <v>5994</v>
      </c>
      <c r="O13" s="32">
        <f ca="1">(Table3[[#This Row],[UnitsSold]]/Table3[[#This Row],[TotalUnits]])*100</f>
        <v>5.8282605880067351</v>
      </c>
      <c r="P13" s="7">
        <f ca="1">100-Table3[[#This Row],[StockPercentageSold]]</f>
        <v>94.171739411993258</v>
      </c>
      <c r="S13" s="15"/>
    </row>
    <row r="14" spans="1:19" x14ac:dyDescent="0.25">
      <c r="A14" t="s">
        <v>9</v>
      </c>
      <c r="B14">
        <v>28</v>
      </c>
      <c r="C14" s="20">
        <v>3.4899999999999998</v>
      </c>
      <c r="D14" s="20">
        <f t="shared" si="2"/>
        <v>97.72</v>
      </c>
      <c r="E14" s="18"/>
      <c r="F14" s="20">
        <f t="shared" si="0"/>
        <v>10.469999999999999</v>
      </c>
      <c r="G14" s="28">
        <f t="shared" si="1"/>
        <v>100</v>
      </c>
      <c r="R14" t="s">
        <v>22</v>
      </c>
      <c r="S14" t="s">
        <v>23</v>
      </c>
    </row>
    <row r="15" spans="1:19" x14ac:dyDescent="0.25">
      <c r="A15" t="s">
        <v>8</v>
      </c>
      <c r="B15">
        <v>44</v>
      </c>
      <c r="C15" s="20">
        <v>1.7699999999999998</v>
      </c>
      <c r="D15" s="20">
        <f t="shared" si="2"/>
        <v>77.88</v>
      </c>
      <c r="E15" s="18"/>
      <c r="F15" s="20">
        <f t="shared" si="0"/>
        <v>5.31</v>
      </c>
      <c r="G15" s="28">
        <f t="shared" si="1"/>
        <v>100</v>
      </c>
      <c r="I15" t="s">
        <v>45</v>
      </c>
      <c r="R15" s="8" t="s">
        <v>5</v>
      </c>
    </row>
    <row r="16" spans="1:19" x14ac:dyDescent="0.25">
      <c r="A16" t="s">
        <v>8</v>
      </c>
      <c r="B16">
        <v>23</v>
      </c>
      <c r="C16" s="20">
        <v>1.77</v>
      </c>
      <c r="D16" s="20">
        <f t="shared" si="2"/>
        <v>40.71</v>
      </c>
      <c r="E16" s="18"/>
      <c r="F16" s="20">
        <f t="shared" si="0"/>
        <v>5.3100000000000005</v>
      </c>
      <c r="G16" s="28">
        <f t="shared" si="1"/>
        <v>100</v>
      </c>
      <c r="R16" s="8" t="s">
        <v>6</v>
      </c>
    </row>
    <row r="17" spans="1:12" x14ac:dyDescent="0.25">
      <c r="A17" t="s">
        <v>12</v>
      </c>
      <c r="B17">
        <v>27</v>
      </c>
      <c r="C17" s="20">
        <v>1.35</v>
      </c>
      <c r="D17" s="20">
        <f t="shared" si="2"/>
        <v>36.450000000000003</v>
      </c>
      <c r="E17" s="18"/>
      <c r="F17" s="20">
        <f t="shared" si="0"/>
        <v>4.0500000000000007</v>
      </c>
      <c r="G17" s="28">
        <f t="shared" si="1"/>
        <v>100</v>
      </c>
    </row>
    <row r="18" spans="1:12" x14ac:dyDescent="0.25">
      <c r="A18" t="s">
        <v>11</v>
      </c>
      <c r="B18">
        <v>43</v>
      </c>
      <c r="C18" s="20">
        <v>2.1799999999999997</v>
      </c>
      <c r="D18" s="20">
        <f t="shared" si="2"/>
        <v>93.739999999999981</v>
      </c>
      <c r="E18" s="18"/>
      <c r="F18" s="20">
        <f t="shared" si="0"/>
        <v>6.5399999999999991</v>
      </c>
      <c r="G18" s="28">
        <f t="shared" si="1"/>
        <v>100</v>
      </c>
    </row>
    <row r="19" spans="1:12" x14ac:dyDescent="0.25">
      <c r="A19" t="s">
        <v>13</v>
      </c>
      <c r="B19">
        <v>123</v>
      </c>
      <c r="C19" s="20">
        <v>2.84</v>
      </c>
      <c r="D19" s="20">
        <f t="shared" si="2"/>
        <v>349.32</v>
      </c>
      <c r="E19" s="18"/>
      <c r="F19" s="20">
        <f t="shared" si="0"/>
        <v>8.52</v>
      </c>
      <c r="G19" s="28">
        <f t="shared" si="1"/>
        <v>100</v>
      </c>
    </row>
    <row r="20" spans="1:12" x14ac:dyDescent="0.25">
      <c r="A20" t="s">
        <v>14</v>
      </c>
      <c r="B20">
        <v>42</v>
      </c>
      <c r="C20" s="20">
        <v>1.87</v>
      </c>
      <c r="D20" s="20">
        <f t="shared" si="2"/>
        <v>78.540000000000006</v>
      </c>
      <c r="E20" s="18"/>
      <c r="F20" s="20">
        <f t="shared" si="0"/>
        <v>5.61</v>
      </c>
      <c r="G20" s="28">
        <f t="shared" si="1"/>
        <v>100</v>
      </c>
    </row>
    <row r="21" spans="1:12" x14ac:dyDescent="0.25">
      <c r="A21" t="s">
        <v>13</v>
      </c>
      <c r="B21">
        <v>33</v>
      </c>
      <c r="C21" s="20">
        <v>2.84</v>
      </c>
      <c r="D21" s="20">
        <f t="shared" si="2"/>
        <v>93.72</v>
      </c>
      <c r="E21" s="18"/>
      <c r="F21" s="20">
        <f t="shared" si="0"/>
        <v>8.52</v>
      </c>
      <c r="G21" s="28">
        <f t="shared" si="1"/>
        <v>100</v>
      </c>
    </row>
    <row r="22" spans="1:12" x14ac:dyDescent="0.25">
      <c r="A22" t="s">
        <v>10</v>
      </c>
      <c r="B22">
        <v>85</v>
      </c>
      <c r="C22" s="20">
        <v>1.8699999999999999</v>
      </c>
      <c r="D22" s="20">
        <f t="shared" si="2"/>
        <v>158.94999999999999</v>
      </c>
      <c r="E22" s="18"/>
      <c r="F22" s="20">
        <f t="shared" si="0"/>
        <v>5.6099999999999994</v>
      </c>
      <c r="G22" s="28">
        <f t="shared" si="1"/>
        <v>100</v>
      </c>
      <c r="I22" t="s">
        <v>48</v>
      </c>
    </row>
    <row r="23" spans="1:12" x14ac:dyDescent="0.25">
      <c r="A23" t="s">
        <v>13</v>
      </c>
      <c r="B23">
        <v>30</v>
      </c>
      <c r="C23" s="20">
        <v>2.8400000000000003</v>
      </c>
      <c r="D23" s="20">
        <f t="shared" si="2"/>
        <v>85.2</v>
      </c>
      <c r="E23" s="18"/>
      <c r="F23" s="20">
        <f t="shared" si="0"/>
        <v>8.5200000000000014</v>
      </c>
      <c r="G23" s="28">
        <f t="shared" si="1"/>
        <v>100</v>
      </c>
      <c r="I23" t="s">
        <v>2</v>
      </c>
      <c r="J23" t="s">
        <v>53</v>
      </c>
      <c r="K23" t="s">
        <v>49</v>
      </c>
      <c r="L23" s="7" t="s">
        <v>50</v>
      </c>
    </row>
    <row r="24" spans="1:12" x14ac:dyDescent="0.25">
      <c r="A24" t="s">
        <v>8</v>
      </c>
      <c r="B24">
        <v>61</v>
      </c>
      <c r="C24" s="20">
        <v>1.77</v>
      </c>
      <c r="D24" s="20">
        <f t="shared" si="2"/>
        <v>107.97</v>
      </c>
      <c r="E24" s="18"/>
      <c r="F24" s="20">
        <f t="shared" si="0"/>
        <v>5.3100000000000005</v>
      </c>
      <c r="G24" s="28">
        <f t="shared" si="1"/>
        <v>100</v>
      </c>
      <c r="I24" s="11" t="s">
        <v>18</v>
      </c>
      <c r="J24" s="20">
        <v>2020</v>
      </c>
      <c r="K24" s="20">
        <f ca="1">Table6[[#This Row],[TotalCost]]/K$13</f>
        <v>0.13081207097526226</v>
      </c>
      <c r="L24" s="20">
        <f ca="1">Table6[[#This Row],[Single Unit Contribution]]*M$13</f>
        <v>117.73086387773604</v>
      </c>
    </row>
    <row r="25" spans="1:12" x14ac:dyDescent="0.25">
      <c r="A25" t="s">
        <v>9</v>
      </c>
      <c r="B25">
        <v>40</v>
      </c>
      <c r="C25" s="20">
        <v>3.4899999999999998</v>
      </c>
      <c r="D25" s="20">
        <f t="shared" si="2"/>
        <v>139.6</v>
      </c>
      <c r="E25" s="18"/>
      <c r="F25" s="20">
        <f t="shared" si="0"/>
        <v>10.469999999999999</v>
      </c>
      <c r="G25" s="28">
        <f t="shared" si="1"/>
        <v>100</v>
      </c>
      <c r="I25" s="11" t="s">
        <v>19</v>
      </c>
      <c r="J25" s="20">
        <v>1500</v>
      </c>
      <c r="K25" s="20">
        <f ca="1">Table6[[#This Row],[TotalCost]]/K$13</f>
        <v>9.7137676466778913E-2</v>
      </c>
      <c r="L25" s="20">
        <f ca="1">Table6[[#This Row],[Single Unit Contribution]]*M$13</f>
        <v>87.423908820101019</v>
      </c>
    </row>
    <row r="26" spans="1:12" x14ac:dyDescent="0.25">
      <c r="A26" t="s">
        <v>10</v>
      </c>
      <c r="B26">
        <v>86</v>
      </c>
      <c r="C26" s="20">
        <v>1.8699999999999999</v>
      </c>
      <c r="D26" s="20">
        <f t="shared" si="2"/>
        <v>160.82</v>
      </c>
      <c r="E26" s="18"/>
      <c r="F26" s="20">
        <f t="shared" si="0"/>
        <v>5.6099999999999994</v>
      </c>
      <c r="G26" s="28">
        <f t="shared" si="1"/>
        <v>100</v>
      </c>
      <c r="I26" s="11" t="s">
        <v>3</v>
      </c>
      <c r="J26" s="20">
        <v>1750</v>
      </c>
      <c r="K26" s="20">
        <f ca="1">Table6[[#This Row],[TotalCost]]/K$13</f>
        <v>0.11332728921124206</v>
      </c>
      <c r="L26" s="20">
        <f ca="1">Table6[[#This Row],[Single Unit Contribution]]*M$13</f>
        <v>101.99456029011786</v>
      </c>
    </row>
    <row r="27" spans="1:12" x14ac:dyDescent="0.25">
      <c r="A27" t="s">
        <v>8</v>
      </c>
      <c r="B27">
        <v>38</v>
      </c>
      <c r="C27" s="20">
        <v>1.7700000000000002</v>
      </c>
      <c r="D27" s="20">
        <f t="shared" si="2"/>
        <v>67.260000000000005</v>
      </c>
      <c r="E27" s="18"/>
      <c r="F27" s="20">
        <f t="shared" si="0"/>
        <v>5.3100000000000005</v>
      </c>
      <c r="G27" s="28">
        <f t="shared" si="1"/>
        <v>100</v>
      </c>
    </row>
    <row r="28" spans="1:12" x14ac:dyDescent="0.25">
      <c r="A28" t="s">
        <v>12</v>
      </c>
      <c r="B28">
        <v>68</v>
      </c>
      <c r="C28" s="20">
        <v>1.68</v>
      </c>
      <c r="D28" s="20">
        <f t="shared" si="2"/>
        <v>114.24</v>
      </c>
      <c r="E28" s="18"/>
      <c r="F28" s="20">
        <f t="shared" si="0"/>
        <v>5.04</v>
      </c>
      <c r="G28" s="28">
        <f t="shared" si="1"/>
        <v>100</v>
      </c>
    </row>
    <row r="29" spans="1:12" x14ac:dyDescent="0.25">
      <c r="A29" t="s">
        <v>10</v>
      </c>
      <c r="B29">
        <v>39</v>
      </c>
      <c r="C29" s="20">
        <v>1.87</v>
      </c>
      <c r="D29" s="20">
        <f t="shared" si="2"/>
        <v>72.930000000000007</v>
      </c>
      <c r="E29" s="18"/>
      <c r="F29" s="20">
        <f t="shared" si="0"/>
        <v>5.61</v>
      </c>
      <c r="G29" s="28">
        <f t="shared" si="1"/>
        <v>100</v>
      </c>
    </row>
    <row r="30" spans="1:12" x14ac:dyDescent="0.25">
      <c r="A30" t="s">
        <v>14</v>
      </c>
      <c r="B30">
        <v>103</v>
      </c>
      <c r="C30" s="20">
        <v>1.87</v>
      </c>
      <c r="D30" s="20">
        <f t="shared" si="2"/>
        <v>192.61</v>
      </c>
      <c r="E30" s="18"/>
      <c r="F30" s="20">
        <f t="shared" si="0"/>
        <v>5.61</v>
      </c>
      <c r="G30" s="28">
        <f t="shared" si="1"/>
        <v>100</v>
      </c>
    </row>
    <row r="31" spans="1:12" x14ac:dyDescent="0.25">
      <c r="A31" t="s">
        <v>13</v>
      </c>
      <c r="B31">
        <v>193</v>
      </c>
      <c r="C31" s="20">
        <v>2.84</v>
      </c>
      <c r="D31" s="20">
        <f t="shared" si="2"/>
        <v>548.12</v>
      </c>
      <c r="E31" s="18"/>
      <c r="F31" s="20">
        <f t="shared" si="0"/>
        <v>8.52</v>
      </c>
      <c r="G31" s="28">
        <f t="shared" si="1"/>
        <v>100</v>
      </c>
    </row>
    <row r="32" spans="1:12" x14ac:dyDescent="0.25">
      <c r="A32" t="s">
        <v>8</v>
      </c>
      <c r="B32">
        <v>58</v>
      </c>
      <c r="C32" s="20">
        <v>1.77</v>
      </c>
      <c r="D32" s="20">
        <f t="shared" si="2"/>
        <v>102.66</v>
      </c>
      <c r="E32" s="18"/>
      <c r="F32" s="20">
        <f t="shared" si="0"/>
        <v>5.3100000000000005</v>
      </c>
      <c r="G32" s="28">
        <f t="shared" si="1"/>
        <v>100</v>
      </c>
    </row>
    <row r="33" spans="1:7" x14ac:dyDescent="0.25">
      <c r="A33" t="s">
        <v>12</v>
      </c>
      <c r="B33">
        <v>68</v>
      </c>
      <c r="C33" s="20">
        <v>1.68</v>
      </c>
      <c r="D33" s="20">
        <f t="shared" si="2"/>
        <v>114.24</v>
      </c>
      <c r="E33" s="18"/>
      <c r="F33" s="20">
        <f t="shared" si="0"/>
        <v>5.04</v>
      </c>
      <c r="G33" s="28">
        <f t="shared" si="1"/>
        <v>100</v>
      </c>
    </row>
    <row r="34" spans="1:7" x14ac:dyDescent="0.25">
      <c r="A34" t="s">
        <v>8</v>
      </c>
      <c r="B34">
        <v>91</v>
      </c>
      <c r="C34" s="20">
        <v>1.77</v>
      </c>
      <c r="D34" s="20">
        <f t="shared" si="2"/>
        <v>161.07</v>
      </c>
      <c r="E34" s="18"/>
      <c r="F34" s="20">
        <f t="shared" si="0"/>
        <v>5.3100000000000005</v>
      </c>
      <c r="G34" s="28">
        <f t="shared" si="1"/>
        <v>100</v>
      </c>
    </row>
    <row r="35" spans="1:7" x14ac:dyDescent="0.25">
      <c r="A35" t="s">
        <v>9</v>
      </c>
      <c r="B35">
        <v>23</v>
      </c>
      <c r="C35" s="20">
        <v>3.4899999999999998</v>
      </c>
      <c r="D35" s="20">
        <f t="shared" si="2"/>
        <v>80.27</v>
      </c>
      <c r="E35" s="18"/>
      <c r="F35" s="20">
        <f t="shared" si="0"/>
        <v>10.469999999999999</v>
      </c>
      <c r="G35" s="28">
        <f t="shared" si="1"/>
        <v>100</v>
      </c>
    </row>
    <row r="36" spans="1:7" x14ac:dyDescent="0.25">
      <c r="A36" t="s">
        <v>12</v>
      </c>
      <c r="B36">
        <v>28</v>
      </c>
      <c r="C36" s="20">
        <v>1.68</v>
      </c>
      <c r="D36" s="20">
        <f t="shared" si="2"/>
        <v>47.04</v>
      </c>
      <c r="E36" s="18"/>
      <c r="F36" s="20">
        <f t="shared" si="0"/>
        <v>5.04</v>
      </c>
      <c r="G36" s="28">
        <f t="shared" si="1"/>
        <v>100</v>
      </c>
    </row>
    <row r="37" spans="1:7" x14ac:dyDescent="0.25">
      <c r="A37" t="s">
        <v>8</v>
      </c>
      <c r="B37">
        <v>48</v>
      </c>
      <c r="C37" s="20">
        <v>1.7699999999999998</v>
      </c>
      <c r="D37" s="20">
        <f t="shared" si="2"/>
        <v>84.96</v>
      </c>
      <c r="E37" s="18"/>
      <c r="F37" s="20">
        <f t="shared" si="0"/>
        <v>5.31</v>
      </c>
      <c r="G37" s="28">
        <f t="shared" si="1"/>
        <v>100</v>
      </c>
    </row>
    <row r="38" spans="1:7" x14ac:dyDescent="0.25">
      <c r="A38" t="s">
        <v>12</v>
      </c>
      <c r="B38">
        <v>134</v>
      </c>
      <c r="C38" s="20">
        <v>1.68</v>
      </c>
      <c r="D38" s="20">
        <f t="shared" si="2"/>
        <v>225.12</v>
      </c>
      <c r="E38" s="18"/>
      <c r="F38" s="20">
        <f t="shared" si="0"/>
        <v>5.04</v>
      </c>
      <c r="G38" s="28">
        <f t="shared" si="1"/>
        <v>100</v>
      </c>
    </row>
    <row r="39" spans="1:7" x14ac:dyDescent="0.25">
      <c r="A39" t="s">
        <v>8</v>
      </c>
      <c r="B39">
        <v>20</v>
      </c>
      <c r="C39" s="20">
        <v>1.77</v>
      </c>
      <c r="D39" s="20">
        <f t="shared" si="2"/>
        <v>35.4</v>
      </c>
      <c r="E39" s="18"/>
      <c r="F39" s="20">
        <f t="shared" si="0"/>
        <v>5.3100000000000005</v>
      </c>
      <c r="G39" s="28">
        <f t="shared" si="1"/>
        <v>100</v>
      </c>
    </row>
    <row r="40" spans="1:7" x14ac:dyDescent="0.25">
      <c r="A40" t="s">
        <v>8</v>
      </c>
      <c r="B40">
        <v>53</v>
      </c>
      <c r="C40" s="20">
        <v>1.77</v>
      </c>
      <c r="D40" s="20">
        <f t="shared" si="2"/>
        <v>93.81</v>
      </c>
      <c r="E40" s="18"/>
      <c r="F40" s="20">
        <f t="shared" si="0"/>
        <v>5.3100000000000005</v>
      </c>
      <c r="G40" s="28">
        <f t="shared" si="1"/>
        <v>100</v>
      </c>
    </row>
    <row r="41" spans="1:7" x14ac:dyDescent="0.25">
      <c r="A41" t="s">
        <v>12</v>
      </c>
      <c r="B41">
        <v>64</v>
      </c>
      <c r="C41" s="20">
        <v>1.68</v>
      </c>
      <c r="D41" s="20">
        <f t="shared" si="2"/>
        <v>107.52</v>
      </c>
      <c r="E41" s="18"/>
      <c r="F41" s="20">
        <f t="shared" si="0"/>
        <v>5.04</v>
      </c>
      <c r="G41" s="28">
        <f t="shared" si="1"/>
        <v>100</v>
      </c>
    </row>
    <row r="42" spans="1:7" x14ac:dyDescent="0.25">
      <c r="A42" t="s">
        <v>10</v>
      </c>
      <c r="B42">
        <v>63</v>
      </c>
      <c r="C42" s="20">
        <v>1.87</v>
      </c>
      <c r="D42" s="20">
        <f t="shared" si="2"/>
        <v>117.81</v>
      </c>
      <c r="E42" s="18"/>
      <c r="F42" s="20">
        <f t="shared" si="0"/>
        <v>5.61</v>
      </c>
      <c r="G42" s="28">
        <f t="shared" si="1"/>
        <v>100</v>
      </c>
    </row>
    <row r="43" spans="1:7" x14ac:dyDescent="0.25">
      <c r="A43" t="s">
        <v>14</v>
      </c>
      <c r="B43">
        <v>105</v>
      </c>
      <c r="C43" s="20">
        <v>1.8699999999999999</v>
      </c>
      <c r="D43" s="20">
        <f t="shared" si="2"/>
        <v>196.35</v>
      </c>
      <c r="E43" s="18"/>
      <c r="F43" s="20">
        <f t="shared" si="0"/>
        <v>5.6099999999999994</v>
      </c>
      <c r="G43" s="28">
        <f t="shared" si="1"/>
        <v>100</v>
      </c>
    </row>
    <row r="44" spans="1:7" x14ac:dyDescent="0.25">
      <c r="A44" t="s">
        <v>13</v>
      </c>
      <c r="B44">
        <v>138</v>
      </c>
      <c r="C44" s="20">
        <v>2.8400000000000003</v>
      </c>
      <c r="D44" s="20">
        <f t="shared" si="2"/>
        <v>391.92</v>
      </c>
      <c r="E44" s="18"/>
      <c r="F44" s="20">
        <f t="shared" si="0"/>
        <v>8.5200000000000014</v>
      </c>
      <c r="G44" s="28">
        <f t="shared" si="1"/>
        <v>100</v>
      </c>
    </row>
    <row r="45" spans="1:7" x14ac:dyDescent="0.25">
      <c r="A45" t="s">
        <v>8</v>
      </c>
      <c r="B45">
        <v>25</v>
      </c>
      <c r="C45" s="20">
        <v>1.77</v>
      </c>
      <c r="D45" s="20">
        <f t="shared" si="2"/>
        <v>44.25</v>
      </c>
      <c r="E45" s="18"/>
      <c r="F45" s="20">
        <f t="shared" si="0"/>
        <v>5.3100000000000005</v>
      </c>
      <c r="G45" s="28">
        <f t="shared" si="1"/>
        <v>100</v>
      </c>
    </row>
    <row r="46" spans="1:7" x14ac:dyDescent="0.25">
      <c r="A46" t="s">
        <v>9</v>
      </c>
      <c r="B46">
        <v>21</v>
      </c>
      <c r="C46" s="20">
        <v>3.49</v>
      </c>
      <c r="D46" s="20">
        <f t="shared" si="2"/>
        <v>73.290000000000006</v>
      </c>
      <c r="E46" s="18"/>
      <c r="F46" s="20">
        <f t="shared" si="0"/>
        <v>10.47</v>
      </c>
      <c r="G46" s="28">
        <f t="shared" si="1"/>
        <v>100</v>
      </c>
    </row>
    <row r="47" spans="1:7" x14ac:dyDescent="0.25">
      <c r="A47" t="s">
        <v>8</v>
      </c>
      <c r="B47">
        <v>61</v>
      </c>
      <c r="C47" s="20">
        <v>1.77</v>
      </c>
      <c r="D47" s="20">
        <f t="shared" si="2"/>
        <v>107.97</v>
      </c>
      <c r="E47" s="18"/>
      <c r="F47" s="20">
        <f t="shared" si="0"/>
        <v>5.3100000000000005</v>
      </c>
      <c r="G47" s="28">
        <f t="shared" si="1"/>
        <v>100</v>
      </c>
    </row>
    <row r="48" spans="1:7" x14ac:dyDescent="0.25">
      <c r="A48" t="s">
        <v>12</v>
      </c>
      <c r="B48">
        <v>49</v>
      </c>
      <c r="C48" s="20">
        <v>1.68</v>
      </c>
      <c r="D48" s="20">
        <f t="shared" si="2"/>
        <v>82.32</v>
      </c>
      <c r="E48" s="18"/>
      <c r="F48" s="20">
        <f t="shared" si="0"/>
        <v>5.04</v>
      </c>
      <c r="G48" s="28">
        <f t="shared" si="1"/>
        <v>100</v>
      </c>
    </row>
    <row r="49" spans="1:7" x14ac:dyDescent="0.25">
      <c r="A49" t="s">
        <v>10</v>
      </c>
      <c r="B49">
        <v>55</v>
      </c>
      <c r="C49" s="20">
        <v>1.8699999999999999</v>
      </c>
      <c r="D49" s="20">
        <f t="shared" si="2"/>
        <v>102.85</v>
      </c>
      <c r="E49" s="18"/>
      <c r="F49" s="20">
        <f t="shared" si="0"/>
        <v>5.6099999999999994</v>
      </c>
      <c r="G49" s="28">
        <f t="shared" si="1"/>
        <v>100</v>
      </c>
    </row>
    <row r="50" spans="1:7" x14ac:dyDescent="0.25">
      <c r="A50" t="s">
        <v>11</v>
      </c>
      <c r="B50">
        <v>27</v>
      </c>
      <c r="C50" s="20">
        <v>2.1800000000000002</v>
      </c>
      <c r="D50" s="20">
        <f t="shared" si="2"/>
        <v>58.860000000000007</v>
      </c>
      <c r="E50" s="18"/>
      <c r="F50" s="20">
        <f t="shared" si="0"/>
        <v>6.5400000000000009</v>
      </c>
      <c r="G50" s="28">
        <f t="shared" si="1"/>
        <v>100</v>
      </c>
    </row>
    <row r="51" spans="1:7" x14ac:dyDescent="0.25">
      <c r="A51" t="s">
        <v>8</v>
      </c>
      <c r="B51">
        <v>58</v>
      </c>
      <c r="C51" s="20">
        <v>1.77</v>
      </c>
      <c r="D51" s="20">
        <f t="shared" si="2"/>
        <v>102.66</v>
      </c>
      <c r="E51" s="18"/>
      <c r="F51" s="20">
        <f t="shared" si="0"/>
        <v>5.3100000000000005</v>
      </c>
      <c r="G51" s="28">
        <f t="shared" si="1"/>
        <v>100</v>
      </c>
    </row>
    <row r="52" spans="1:7" x14ac:dyDescent="0.25">
      <c r="A52" t="s">
        <v>9</v>
      </c>
      <c r="B52">
        <v>33</v>
      </c>
      <c r="C52" s="20">
        <v>3.49</v>
      </c>
      <c r="D52" s="20">
        <f t="shared" si="2"/>
        <v>115.17</v>
      </c>
      <c r="E52" s="18"/>
      <c r="F52" s="20">
        <f t="shared" si="0"/>
        <v>10.47</v>
      </c>
      <c r="G52" s="28">
        <f t="shared" si="1"/>
        <v>100</v>
      </c>
    </row>
    <row r="53" spans="1:7" x14ac:dyDescent="0.25">
      <c r="A53" t="s">
        <v>13</v>
      </c>
      <c r="B53">
        <v>288</v>
      </c>
      <c r="C53" s="20">
        <v>2.84</v>
      </c>
      <c r="D53" s="20">
        <f t="shared" si="2"/>
        <v>817.92</v>
      </c>
      <c r="E53" s="18"/>
      <c r="F53" s="20">
        <f t="shared" si="0"/>
        <v>8.52</v>
      </c>
      <c r="G53" s="28">
        <f t="shared" si="1"/>
        <v>100</v>
      </c>
    </row>
    <row r="54" spans="1:7" x14ac:dyDescent="0.25">
      <c r="A54" t="s">
        <v>10</v>
      </c>
      <c r="B54">
        <v>76</v>
      </c>
      <c r="C54" s="20">
        <v>1.87</v>
      </c>
      <c r="D54" s="20">
        <f t="shared" si="2"/>
        <v>142.12</v>
      </c>
      <c r="E54" s="18"/>
      <c r="F54" s="20">
        <f t="shared" si="0"/>
        <v>5.61</v>
      </c>
      <c r="G54" s="28">
        <f t="shared" si="1"/>
        <v>100</v>
      </c>
    </row>
    <row r="55" spans="1:7" x14ac:dyDescent="0.25">
      <c r="A55" t="s">
        <v>8</v>
      </c>
      <c r="B55">
        <v>42</v>
      </c>
      <c r="C55" s="20">
        <v>1.77</v>
      </c>
      <c r="D55" s="20">
        <f t="shared" si="2"/>
        <v>74.34</v>
      </c>
      <c r="E55" s="18"/>
      <c r="F55" s="20">
        <f t="shared" si="0"/>
        <v>5.3100000000000005</v>
      </c>
      <c r="G55" s="28">
        <f t="shared" si="1"/>
        <v>100</v>
      </c>
    </row>
    <row r="56" spans="1:7" x14ac:dyDescent="0.25">
      <c r="A56" t="s">
        <v>9</v>
      </c>
      <c r="B56">
        <v>20</v>
      </c>
      <c r="C56" s="20">
        <v>3.4899999999999998</v>
      </c>
      <c r="D56" s="20">
        <f t="shared" si="2"/>
        <v>69.8</v>
      </c>
      <c r="E56" s="18"/>
      <c r="F56" s="20">
        <f t="shared" si="0"/>
        <v>10.469999999999999</v>
      </c>
      <c r="G56" s="28">
        <f t="shared" si="1"/>
        <v>100</v>
      </c>
    </row>
    <row r="57" spans="1:7" x14ac:dyDescent="0.25">
      <c r="A57" t="s">
        <v>8</v>
      </c>
      <c r="B57">
        <v>75</v>
      </c>
      <c r="C57" s="20">
        <v>1.77</v>
      </c>
      <c r="D57" s="20">
        <f t="shared" si="2"/>
        <v>132.75</v>
      </c>
      <c r="E57" s="18"/>
      <c r="F57" s="20">
        <f t="shared" si="0"/>
        <v>5.3100000000000005</v>
      </c>
      <c r="G57" s="28">
        <f t="shared" si="1"/>
        <v>100</v>
      </c>
    </row>
    <row r="58" spans="1:7" x14ac:dyDescent="0.25">
      <c r="A58" t="s">
        <v>9</v>
      </c>
      <c r="B58">
        <v>38</v>
      </c>
      <c r="C58" s="20">
        <v>3.49</v>
      </c>
      <c r="D58" s="20">
        <f t="shared" si="2"/>
        <v>132.62</v>
      </c>
      <c r="E58" s="18"/>
      <c r="F58" s="20">
        <f t="shared" si="0"/>
        <v>10.47</v>
      </c>
      <c r="G58" s="28">
        <f t="shared" si="1"/>
        <v>100</v>
      </c>
    </row>
    <row r="59" spans="1:7" x14ac:dyDescent="0.25">
      <c r="A59" t="s">
        <v>8</v>
      </c>
      <c r="B59">
        <v>306</v>
      </c>
      <c r="C59" s="20">
        <v>1.77</v>
      </c>
      <c r="D59" s="20">
        <f t="shared" si="2"/>
        <v>541.62</v>
      </c>
      <c r="E59" s="18"/>
      <c r="F59" s="20">
        <f t="shared" si="0"/>
        <v>5.3100000000000005</v>
      </c>
      <c r="G59" s="28">
        <f t="shared" si="1"/>
        <v>100</v>
      </c>
    </row>
    <row r="60" spans="1:7" x14ac:dyDescent="0.25">
      <c r="A60" t="s">
        <v>12</v>
      </c>
      <c r="B60">
        <v>28</v>
      </c>
      <c r="C60" s="20">
        <v>1.68</v>
      </c>
      <c r="D60" s="20">
        <f t="shared" si="2"/>
        <v>47.04</v>
      </c>
      <c r="E60" s="18"/>
      <c r="F60" s="20">
        <f t="shared" si="0"/>
        <v>5.04</v>
      </c>
      <c r="G60" s="28">
        <f t="shared" si="1"/>
        <v>100</v>
      </c>
    </row>
    <row r="61" spans="1:7" x14ac:dyDescent="0.25">
      <c r="A61" t="s">
        <v>14</v>
      </c>
      <c r="B61">
        <v>110</v>
      </c>
      <c r="C61" s="20">
        <v>1.8699999999999999</v>
      </c>
      <c r="D61" s="20">
        <f t="shared" si="2"/>
        <v>205.7</v>
      </c>
      <c r="E61" s="18"/>
      <c r="F61" s="20">
        <f t="shared" si="0"/>
        <v>5.6099999999999994</v>
      </c>
      <c r="G61" s="28">
        <f t="shared" si="1"/>
        <v>100</v>
      </c>
    </row>
    <row r="62" spans="1:7" x14ac:dyDescent="0.25">
      <c r="A62" t="s">
        <v>13</v>
      </c>
      <c r="B62">
        <v>51</v>
      </c>
      <c r="C62" s="20">
        <v>2.84</v>
      </c>
      <c r="D62" s="20">
        <f t="shared" si="2"/>
        <v>144.84</v>
      </c>
      <c r="E62" s="18"/>
      <c r="F62" s="20">
        <f t="shared" si="0"/>
        <v>8.52</v>
      </c>
      <c r="G62" s="28">
        <f t="shared" si="1"/>
        <v>100</v>
      </c>
    </row>
    <row r="63" spans="1:7" x14ac:dyDescent="0.25">
      <c r="A63" t="s">
        <v>8</v>
      </c>
      <c r="B63">
        <v>52</v>
      </c>
      <c r="C63" s="20">
        <v>1.77</v>
      </c>
      <c r="D63" s="20">
        <f t="shared" si="2"/>
        <v>92.04</v>
      </c>
      <c r="E63" s="18"/>
      <c r="F63" s="20">
        <f t="shared" si="0"/>
        <v>5.3100000000000005</v>
      </c>
      <c r="G63" s="28">
        <f t="shared" si="1"/>
        <v>100</v>
      </c>
    </row>
    <row r="64" spans="1:7" x14ac:dyDescent="0.25">
      <c r="A64" t="s">
        <v>9</v>
      </c>
      <c r="B64">
        <v>28</v>
      </c>
      <c r="C64" s="20">
        <v>3.4899999999999998</v>
      </c>
      <c r="D64" s="20">
        <f t="shared" si="2"/>
        <v>97.72</v>
      </c>
      <c r="E64" s="18"/>
      <c r="F64" s="20">
        <f t="shared" si="0"/>
        <v>10.469999999999999</v>
      </c>
      <c r="G64" s="28">
        <f t="shared" si="1"/>
        <v>100</v>
      </c>
    </row>
    <row r="65" spans="1:7" x14ac:dyDescent="0.25">
      <c r="A65" t="s">
        <v>8</v>
      </c>
      <c r="B65">
        <v>136</v>
      </c>
      <c r="C65" s="20">
        <v>1.77</v>
      </c>
      <c r="D65" s="20">
        <f t="shared" si="2"/>
        <v>240.72</v>
      </c>
      <c r="E65" s="18"/>
      <c r="F65" s="20">
        <f t="shared" si="0"/>
        <v>5.3100000000000005</v>
      </c>
      <c r="G65" s="28">
        <f t="shared" si="1"/>
        <v>100</v>
      </c>
    </row>
    <row r="66" spans="1:7" x14ac:dyDescent="0.25">
      <c r="A66" t="s">
        <v>9</v>
      </c>
      <c r="B66">
        <v>42</v>
      </c>
      <c r="C66" s="20">
        <v>3.49</v>
      </c>
      <c r="D66" s="20">
        <f t="shared" si="2"/>
        <v>146.58000000000001</v>
      </c>
      <c r="E66" s="18"/>
      <c r="F66" s="20">
        <f t="shared" ref="F66:F129" si="5">C66*3</f>
        <v>10.47</v>
      </c>
      <c r="G66" s="28">
        <f t="shared" ref="G66:G129" si="6">units_sold_per_product</f>
        <v>100</v>
      </c>
    </row>
    <row r="67" spans="1:7" x14ac:dyDescent="0.25">
      <c r="A67" t="s">
        <v>10</v>
      </c>
      <c r="B67">
        <v>75</v>
      </c>
      <c r="C67" s="20">
        <v>1.87</v>
      </c>
      <c r="D67" s="20">
        <f t="shared" ref="D67:D130" si="7">C67*B67</f>
        <v>140.25</v>
      </c>
      <c r="E67" s="18"/>
      <c r="F67" s="20">
        <f t="shared" si="5"/>
        <v>5.61</v>
      </c>
      <c r="G67" s="28">
        <f t="shared" si="6"/>
        <v>100</v>
      </c>
    </row>
    <row r="68" spans="1:7" x14ac:dyDescent="0.25">
      <c r="A68" t="s">
        <v>14</v>
      </c>
      <c r="B68">
        <v>72</v>
      </c>
      <c r="C68" s="20">
        <v>1.8699999999999999</v>
      </c>
      <c r="D68" s="20">
        <f t="shared" si="7"/>
        <v>134.63999999999999</v>
      </c>
      <c r="E68" s="18"/>
      <c r="F68" s="20">
        <f t="shared" si="5"/>
        <v>5.6099999999999994</v>
      </c>
      <c r="G68" s="28">
        <f t="shared" si="6"/>
        <v>100</v>
      </c>
    </row>
    <row r="69" spans="1:7" x14ac:dyDescent="0.25">
      <c r="A69" t="s">
        <v>13</v>
      </c>
      <c r="B69">
        <v>56</v>
      </c>
      <c r="C69" s="20">
        <v>2.84</v>
      </c>
      <c r="D69" s="20">
        <f t="shared" si="7"/>
        <v>159.04</v>
      </c>
      <c r="E69" s="18"/>
      <c r="F69" s="20">
        <f t="shared" si="5"/>
        <v>8.52</v>
      </c>
      <c r="G69" s="28">
        <f t="shared" si="6"/>
        <v>100</v>
      </c>
    </row>
    <row r="70" spans="1:7" x14ac:dyDescent="0.25">
      <c r="A70" t="s">
        <v>14</v>
      </c>
      <c r="B70">
        <v>51</v>
      </c>
      <c r="C70" s="20">
        <v>1.87</v>
      </c>
      <c r="D70" s="20">
        <f t="shared" si="7"/>
        <v>95.37</v>
      </c>
      <c r="E70" s="18"/>
      <c r="F70" s="20">
        <f t="shared" si="5"/>
        <v>5.61</v>
      </c>
      <c r="G70" s="28">
        <f t="shared" si="6"/>
        <v>100</v>
      </c>
    </row>
    <row r="71" spans="1:7" x14ac:dyDescent="0.25">
      <c r="A71" t="s">
        <v>12</v>
      </c>
      <c r="B71">
        <v>31</v>
      </c>
      <c r="C71" s="20">
        <v>1.68</v>
      </c>
      <c r="D71" s="20">
        <f t="shared" si="7"/>
        <v>52.08</v>
      </c>
      <c r="E71" s="18"/>
      <c r="F71" s="20">
        <f t="shared" si="5"/>
        <v>5.04</v>
      </c>
      <c r="G71" s="28">
        <f t="shared" si="6"/>
        <v>100</v>
      </c>
    </row>
    <row r="72" spans="1:7" x14ac:dyDescent="0.25">
      <c r="A72" t="s">
        <v>14</v>
      </c>
      <c r="B72">
        <v>56</v>
      </c>
      <c r="C72" s="20">
        <v>1.8699999999999999</v>
      </c>
      <c r="D72" s="20">
        <f t="shared" si="7"/>
        <v>104.72</v>
      </c>
      <c r="E72" s="18"/>
      <c r="F72" s="20">
        <f t="shared" si="5"/>
        <v>5.6099999999999994</v>
      </c>
      <c r="G72" s="28">
        <f t="shared" si="6"/>
        <v>100</v>
      </c>
    </row>
    <row r="73" spans="1:7" x14ac:dyDescent="0.25">
      <c r="A73" t="s">
        <v>13</v>
      </c>
      <c r="B73">
        <v>137</v>
      </c>
      <c r="C73" s="20">
        <v>2.84</v>
      </c>
      <c r="D73" s="20">
        <f t="shared" si="7"/>
        <v>389.08</v>
      </c>
      <c r="E73" s="18"/>
      <c r="F73" s="20">
        <f t="shared" si="5"/>
        <v>8.52</v>
      </c>
      <c r="G73" s="28">
        <f t="shared" si="6"/>
        <v>100</v>
      </c>
    </row>
    <row r="74" spans="1:7" x14ac:dyDescent="0.25">
      <c r="A74" t="s">
        <v>10</v>
      </c>
      <c r="B74">
        <v>107</v>
      </c>
      <c r="C74" s="20">
        <v>1.87</v>
      </c>
      <c r="D74" s="20">
        <f t="shared" si="7"/>
        <v>200.09</v>
      </c>
      <c r="E74" s="18"/>
      <c r="F74" s="20">
        <f t="shared" si="5"/>
        <v>5.61</v>
      </c>
      <c r="G74" s="28">
        <f t="shared" si="6"/>
        <v>100</v>
      </c>
    </row>
    <row r="75" spans="1:7" x14ac:dyDescent="0.25">
      <c r="A75" t="s">
        <v>8</v>
      </c>
      <c r="B75">
        <v>24</v>
      </c>
      <c r="C75" s="20">
        <v>1.7699999999999998</v>
      </c>
      <c r="D75" s="20">
        <f t="shared" si="7"/>
        <v>42.48</v>
      </c>
      <c r="E75" s="18"/>
      <c r="F75" s="20">
        <f t="shared" si="5"/>
        <v>5.31</v>
      </c>
      <c r="G75" s="28">
        <f t="shared" si="6"/>
        <v>100</v>
      </c>
    </row>
    <row r="76" spans="1:7" x14ac:dyDescent="0.25">
      <c r="A76" t="s">
        <v>9</v>
      </c>
      <c r="B76">
        <v>30</v>
      </c>
      <c r="C76" s="20">
        <v>3.49</v>
      </c>
      <c r="D76" s="20">
        <f t="shared" si="7"/>
        <v>104.7</v>
      </c>
      <c r="E76" s="18"/>
      <c r="F76" s="20">
        <f t="shared" si="5"/>
        <v>10.47</v>
      </c>
      <c r="G76" s="28">
        <f t="shared" si="6"/>
        <v>100</v>
      </c>
    </row>
    <row r="77" spans="1:7" x14ac:dyDescent="0.25">
      <c r="A77" t="s">
        <v>10</v>
      </c>
      <c r="B77">
        <v>70</v>
      </c>
      <c r="C77" s="20">
        <v>1.87</v>
      </c>
      <c r="D77" s="20">
        <f t="shared" si="7"/>
        <v>130.9</v>
      </c>
      <c r="E77" s="18"/>
      <c r="F77" s="20">
        <f t="shared" si="5"/>
        <v>5.61</v>
      </c>
      <c r="G77" s="28">
        <f t="shared" si="6"/>
        <v>100</v>
      </c>
    </row>
    <row r="78" spans="1:7" x14ac:dyDescent="0.25">
      <c r="A78" t="s">
        <v>11</v>
      </c>
      <c r="B78">
        <v>31</v>
      </c>
      <c r="C78" s="20">
        <v>2.1800000000000002</v>
      </c>
      <c r="D78" s="20">
        <f t="shared" si="7"/>
        <v>67.58</v>
      </c>
      <c r="E78" s="18"/>
      <c r="F78" s="20">
        <f t="shared" si="5"/>
        <v>6.5400000000000009</v>
      </c>
      <c r="G78" s="28">
        <f t="shared" si="6"/>
        <v>100</v>
      </c>
    </row>
    <row r="79" spans="1:7" x14ac:dyDescent="0.25">
      <c r="A79" t="s">
        <v>8</v>
      </c>
      <c r="B79">
        <v>109</v>
      </c>
      <c r="C79" s="20">
        <v>1.77</v>
      </c>
      <c r="D79" s="20">
        <f t="shared" si="7"/>
        <v>192.93</v>
      </c>
      <c r="E79" s="18"/>
      <c r="F79" s="20">
        <f t="shared" si="5"/>
        <v>5.3100000000000005</v>
      </c>
      <c r="G79" s="28">
        <f t="shared" si="6"/>
        <v>100</v>
      </c>
    </row>
    <row r="80" spans="1:7" x14ac:dyDescent="0.25">
      <c r="A80" t="s">
        <v>9</v>
      </c>
      <c r="B80">
        <v>21</v>
      </c>
      <c r="C80" s="20">
        <v>3.49</v>
      </c>
      <c r="D80" s="20">
        <f t="shared" si="7"/>
        <v>73.290000000000006</v>
      </c>
      <c r="E80" s="18"/>
      <c r="F80" s="20">
        <f t="shared" si="5"/>
        <v>10.47</v>
      </c>
      <c r="G80" s="28">
        <f t="shared" si="6"/>
        <v>100</v>
      </c>
    </row>
    <row r="81" spans="1:7" x14ac:dyDescent="0.25">
      <c r="A81" t="s">
        <v>10</v>
      </c>
      <c r="B81">
        <v>80</v>
      </c>
      <c r="C81" s="20">
        <v>1.8699999999999999</v>
      </c>
      <c r="D81" s="20">
        <f t="shared" si="7"/>
        <v>149.6</v>
      </c>
      <c r="E81" s="18"/>
      <c r="F81" s="20">
        <f t="shared" si="5"/>
        <v>5.6099999999999994</v>
      </c>
      <c r="G81" s="28">
        <f t="shared" si="6"/>
        <v>100</v>
      </c>
    </row>
    <row r="82" spans="1:7" x14ac:dyDescent="0.25">
      <c r="A82" t="s">
        <v>14</v>
      </c>
      <c r="B82">
        <v>75</v>
      </c>
      <c r="C82" s="20">
        <v>1.87</v>
      </c>
      <c r="D82" s="20">
        <f t="shared" si="7"/>
        <v>140.25</v>
      </c>
      <c r="E82" s="18"/>
      <c r="F82" s="20">
        <f t="shared" si="5"/>
        <v>5.61</v>
      </c>
      <c r="G82" s="28">
        <f t="shared" si="6"/>
        <v>100</v>
      </c>
    </row>
    <row r="83" spans="1:7" x14ac:dyDescent="0.25">
      <c r="A83" t="s">
        <v>13</v>
      </c>
      <c r="B83">
        <v>74</v>
      </c>
      <c r="C83" s="20">
        <v>2.84</v>
      </c>
      <c r="D83" s="20">
        <f t="shared" si="7"/>
        <v>210.16</v>
      </c>
      <c r="E83" s="18"/>
      <c r="F83" s="20">
        <f t="shared" si="5"/>
        <v>8.52</v>
      </c>
      <c r="G83" s="28">
        <f t="shared" si="6"/>
        <v>100</v>
      </c>
    </row>
    <row r="84" spans="1:7" x14ac:dyDescent="0.25">
      <c r="A84" t="s">
        <v>8</v>
      </c>
      <c r="B84">
        <v>45</v>
      </c>
      <c r="C84" s="20">
        <v>1.77</v>
      </c>
      <c r="D84" s="20">
        <f t="shared" si="7"/>
        <v>79.650000000000006</v>
      </c>
      <c r="E84" s="18"/>
      <c r="F84" s="20">
        <f t="shared" si="5"/>
        <v>5.3100000000000005</v>
      </c>
      <c r="G84" s="28">
        <f t="shared" si="6"/>
        <v>100</v>
      </c>
    </row>
    <row r="85" spans="1:7" x14ac:dyDescent="0.25">
      <c r="A85" t="s">
        <v>11</v>
      </c>
      <c r="B85">
        <v>28</v>
      </c>
      <c r="C85" s="20">
        <v>2.1800000000000002</v>
      </c>
      <c r="D85" s="20">
        <f t="shared" si="7"/>
        <v>61.040000000000006</v>
      </c>
      <c r="E85" s="18"/>
      <c r="F85" s="20">
        <f t="shared" si="5"/>
        <v>6.5400000000000009</v>
      </c>
      <c r="G85" s="28">
        <f t="shared" si="6"/>
        <v>100</v>
      </c>
    </row>
    <row r="86" spans="1:7" x14ac:dyDescent="0.25">
      <c r="A86" t="s">
        <v>8</v>
      </c>
      <c r="B86">
        <v>143</v>
      </c>
      <c r="C86" s="20">
        <v>1.77</v>
      </c>
      <c r="D86" s="20">
        <f t="shared" si="7"/>
        <v>253.11</v>
      </c>
      <c r="E86" s="18"/>
      <c r="F86" s="20">
        <f t="shared" si="5"/>
        <v>5.3100000000000005</v>
      </c>
      <c r="G86" s="28">
        <f t="shared" si="6"/>
        <v>100</v>
      </c>
    </row>
    <row r="87" spans="1:7" x14ac:dyDescent="0.25">
      <c r="A87" t="s">
        <v>15</v>
      </c>
      <c r="B87">
        <v>27</v>
      </c>
      <c r="C87" s="20">
        <v>3.15</v>
      </c>
      <c r="D87" s="20">
        <f t="shared" si="7"/>
        <v>85.05</v>
      </c>
      <c r="E87" s="18"/>
      <c r="F87" s="20">
        <f t="shared" si="5"/>
        <v>9.4499999999999993</v>
      </c>
      <c r="G87" s="28">
        <f t="shared" si="6"/>
        <v>100</v>
      </c>
    </row>
    <row r="88" spans="1:7" x14ac:dyDescent="0.25">
      <c r="A88" t="s">
        <v>8</v>
      </c>
      <c r="B88">
        <v>133</v>
      </c>
      <c r="C88" s="20">
        <v>1.77</v>
      </c>
      <c r="D88" s="20">
        <f t="shared" si="7"/>
        <v>235.41</v>
      </c>
      <c r="E88" s="18"/>
      <c r="F88" s="20">
        <f t="shared" si="5"/>
        <v>5.3100000000000005</v>
      </c>
      <c r="G88" s="28">
        <f t="shared" si="6"/>
        <v>100</v>
      </c>
    </row>
    <row r="89" spans="1:7" x14ac:dyDescent="0.25">
      <c r="A89" t="s">
        <v>11</v>
      </c>
      <c r="B89">
        <v>110</v>
      </c>
      <c r="C89" s="20">
        <v>2.1800000000000002</v>
      </c>
      <c r="D89" s="20">
        <f t="shared" si="7"/>
        <v>239.8</v>
      </c>
      <c r="E89" s="18"/>
      <c r="F89" s="20">
        <f t="shared" si="5"/>
        <v>6.5400000000000009</v>
      </c>
      <c r="G89" s="28">
        <f t="shared" si="6"/>
        <v>100</v>
      </c>
    </row>
    <row r="90" spans="1:7" x14ac:dyDescent="0.25">
      <c r="A90" t="s">
        <v>10</v>
      </c>
      <c r="B90">
        <v>65</v>
      </c>
      <c r="C90" s="20">
        <v>1.8699999999999999</v>
      </c>
      <c r="D90" s="20">
        <f t="shared" si="7"/>
        <v>121.55</v>
      </c>
      <c r="E90" s="18"/>
      <c r="F90" s="20">
        <f t="shared" si="5"/>
        <v>5.6099999999999994</v>
      </c>
      <c r="G90" s="28">
        <f t="shared" si="6"/>
        <v>100</v>
      </c>
    </row>
    <row r="91" spans="1:7" x14ac:dyDescent="0.25">
      <c r="A91" t="s">
        <v>14</v>
      </c>
      <c r="B91">
        <v>33</v>
      </c>
      <c r="C91" s="20">
        <v>1.87</v>
      </c>
      <c r="D91" s="20">
        <f t="shared" si="7"/>
        <v>61.71</v>
      </c>
      <c r="E91" s="18"/>
      <c r="F91" s="20">
        <f t="shared" si="5"/>
        <v>5.61</v>
      </c>
      <c r="G91" s="28">
        <f t="shared" si="6"/>
        <v>100</v>
      </c>
    </row>
    <row r="92" spans="1:7" x14ac:dyDescent="0.25">
      <c r="A92" t="s">
        <v>11</v>
      </c>
      <c r="B92">
        <v>81</v>
      </c>
      <c r="C92" s="20">
        <v>2.1800000000000002</v>
      </c>
      <c r="D92" s="20">
        <f t="shared" si="7"/>
        <v>176.58</v>
      </c>
      <c r="E92" s="18"/>
      <c r="F92" s="20">
        <f t="shared" si="5"/>
        <v>6.5400000000000009</v>
      </c>
      <c r="G92" s="28">
        <f t="shared" si="6"/>
        <v>100</v>
      </c>
    </row>
    <row r="93" spans="1:7" x14ac:dyDescent="0.25">
      <c r="A93" t="s">
        <v>8</v>
      </c>
      <c r="B93">
        <v>77</v>
      </c>
      <c r="C93" s="20">
        <v>1.7699999999999998</v>
      </c>
      <c r="D93" s="20">
        <f t="shared" si="7"/>
        <v>136.29</v>
      </c>
      <c r="E93" s="18"/>
      <c r="F93" s="20">
        <f t="shared" si="5"/>
        <v>5.31</v>
      </c>
      <c r="G93" s="28">
        <f t="shared" si="6"/>
        <v>100</v>
      </c>
    </row>
    <row r="94" spans="1:7" x14ac:dyDescent="0.25">
      <c r="A94" t="s">
        <v>9</v>
      </c>
      <c r="B94">
        <v>38</v>
      </c>
      <c r="C94" s="20">
        <v>3.49</v>
      </c>
      <c r="D94" s="20">
        <f t="shared" si="7"/>
        <v>132.62</v>
      </c>
      <c r="E94" s="18"/>
      <c r="F94" s="20">
        <f t="shared" si="5"/>
        <v>10.47</v>
      </c>
      <c r="G94" s="28">
        <f t="shared" si="6"/>
        <v>100</v>
      </c>
    </row>
    <row r="95" spans="1:7" x14ac:dyDescent="0.25">
      <c r="A95" t="s">
        <v>8</v>
      </c>
      <c r="B95">
        <v>40</v>
      </c>
      <c r="C95" s="20">
        <v>1.77</v>
      </c>
      <c r="D95" s="20">
        <f t="shared" si="7"/>
        <v>70.8</v>
      </c>
      <c r="E95" s="18"/>
      <c r="F95" s="20">
        <f t="shared" si="5"/>
        <v>5.3100000000000005</v>
      </c>
      <c r="G95" s="28">
        <f t="shared" si="6"/>
        <v>100</v>
      </c>
    </row>
    <row r="96" spans="1:7" x14ac:dyDescent="0.25">
      <c r="A96" t="s">
        <v>12</v>
      </c>
      <c r="B96">
        <v>114</v>
      </c>
      <c r="C96" s="20">
        <v>1.6800000000000002</v>
      </c>
      <c r="D96" s="20">
        <f t="shared" si="7"/>
        <v>191.52</v>
      </c>
      <c r="E96" s="18"/>
      <c r="F96" s="20">
        <f t="shared" si="5"/>
        <v>5.0400000000000009</v>
      </c>
      <c r="G96" s="28">
        <f t="shared" si="6"/>
        <v>100</v>
      </c>
    </row>
    <row r="97" spans="1:7" x14ac:dyDescent="0.25">
      <c r="A97" t="s">
        <v>11</v>
      </c>
      <c r="B97">
        <v>224</v>
      </c>
      <c r="C97" s="20">
        <v>2.1800000000000002</v>
      </c>
      <c r="D97" s="20">
        <f t="shared" si="7"/>
        <v>488.32000000000005</v>
      </c>
      <c r="E97" s="18"/>
      <c r="F97" s="20">
        <f t="shared" si="5"/>
        <v>6.5400000000000009</v>
      </c>
      <c r="G97" s="28">
        <f t="shared" si="6"/>
        <v>100</v>
      </c>
    </row>
    <row r="98" spans="1:7" x14ac:dyDescent="0.25">
      <c r="A98" t="s">
        <v>8</v>
      </c>
      <c r="B98">
        <v>141</v>
      </c>
      <c r="C98" s="20">
        <v>1.77</v>
      </c>
      <c r="D98" s="20">
        <f t="shared" si="7"/>
        <v>249.57</v>
      </c>
      <c r="E98" s="18"/>
      <c r="F98" s="20">
        <f t="shared" si="5"/>
        <v>5.3100000000000005</v>
      </c>
      <c r="G98" s="28">
        <f t="shared" si="6"/>
        <v>100</v>
      </c>
    </row>
    <row r="99" spans="1:7" x14ac:dyDescent="0.25">
      <c r="A99" t="s">
        <v>9</v>
      </c>
      <c r="B99">
        <v>32</v>
      </c>
      <c r="C99" s="20">
        <v>3.49</v>
      </c>
      <c r="D99" s="20">
        <f t="shared" si="7"/>
        <v>111.68</v>
      </c>
      <c r="E99" s="18"/>
      <c r="F99" s="20">
        <f t="shared" si="5"/>
        <v>10.47</v>
      </c>
      <c r="G99" s="28">
        <f t="shared" si="6"/>
        <v>100</v>
      </c>
    </row>
    <row r="100" spans="1:7" x14ac:dyDescent="0.25">
      <c r="A100" t="s">
        <v>8</v>
      </c>
      <c r="B100">
        <v>20</v>
      </c>
      <c r="C100" s="20">
        <v>1.77</v>
      </c>
      <c r="D100" s="20">
        <f t="shared" si="7"/>
        <v>35.4</v>
      </c>
      <c r="E100" s="18"/>
      <c r="F100" s="20">
        <f t="shared" si="5"/>
        <v>5.3100000000000005</v>
      </c>
      <c r="G100" s="28">
        <f t="shared" si="6"/>
        <v>100</v>
      </c>
    </row>
    <row r="101" spans="1:7" x14ac:dyDescent="0.25">
      <c r="A101" t="s">
        <v>11</v>
      </c>
      <c r="B101">
        <v>40</v>
      </c>
      <c r="C101" s="20">
        <v>2.1800000000000002</v>
      </c>
      <c r="D101" s="20">
        <f t="shared" si="7"/>
        <v>87.2</v>
      </c>
      <c r="E101" s="18"/>
      <c r="F101" s="20">
        <f t="shared" si="5"/>
        <v>6.5400000000000009</v>
      </c>
      <c r="G101" s="28">
        <f t="shared" si="6"/>
        <v>100</v>
      </c>
    </row>
    <row r="102" spans="1:7" x14ac:dyDescent="0.25">
      <c r="A102" t="s">
        <v>10</v>
      </c>
      <c r="B102">
        <v>49</v>
      </c>
      <c r="C102" s="20">
        <v>1.8699999999999999</v>
      </c>
      <c r="D102" s="20">
        <f t="shared" si="7"/>
        <v>91.63</v>
      </c>
      <c r="E102" s="18"/>
      <c r="F102" s="20">
        <f t="shared" si="5"/>
        <v>5.6099999999999994</v>
      </c>
      <c r="G102" s="28">
        <f t="shared" si="6"/>
        <v>100</v>
      </c>
    </row>
    <row r="103" spans="1:7" x14ac:dyDescent="0.25">
      <c r="A103" t="s">
        <v>9</v>
      </c>
      <c r="B103">
        <v>46</v>
      </c>
      <c r="C103" s="20">
        <v>3.4899999999999998</v>
      </c>
      <c r="D103" s="20">
        <f t="shared" si="7"/>
        <v>160.54</v>
      </c>
      <c r="E103" s="18"/>
      <c r="F103" s="20">
        <f t="shared" si="5"/>
        <v>10.469999999999999</v>
      </c>
      <c r="G103" s="28">
        <f t="shared" si="6"/>
        <v>100</v>
      </c>
    </row>
    <row r="104" spans="1:7" x14ac:dyDescent="0.25">
      <c r="A104" t="s">
        <v>8</v>
      </c>
      <c r="B104">
        <v>39</v>
      </c>
      <c r="C104" s="20">
        <v>1.77</v>
      </c>
      <c r="D104" s="20">
        <f t="shared" si="7"/>
        <v>69.03</v>
      </c>
      <c r="E104" s="18"/>
      <c r="F104" s="20">
        <f t="shared" si="5"/>
        <v>5.3100000000000005</v>
      </c>
      <c r="G104" s="28">
        <f t="shared" si="6"/>
        <v>100</v>
      </c>
    </row>
    <row r="105" spans="1:7" x14ac:dyDescent="0.25">
      <c r="A105" t="s">
        <v>12</v>
      </c>
      <c r="B105">
        <v>62</v>
      </c>
      <c r="C105" s="20">
        <v>1.68</v>
      </c>
      <c r="D105" s="20">
        <f t="shared" si="7"/>
        <v>104.16</v>
      </c>
      <c r="E105" s="18"/>
      <c r="F105" s="20">
        <f t="shared" si="5"/>
        <v>5.04</v>
      </c>
      <c r="G105" s="28">
        <f t="shared" si="6"/>
        <v>100</v>
      </c>
    </row>
    <row r="106" spans="1:7" x14ac:dyDescent="0.25">
      <c r="A106" t="s">
        <v>8</v>
      </c>
      <c r="B106">
        <v>90</v>
      </c>
      <c r="C106" s="20">
        <v>1.77</v>
      </c>
      <c r="D106" s="20">
        <f t="shared" si="7"/>
        <v>159.30000000000001</v>
      </c>
      <c r="E106" s="18"/>
      <c r="F106" s="20">
        <f t="shared" si="5"/>
        <v>5.3100000000000005</v>
      </c>
      <c r="G106" s="28">
        <f t="shared" si="6"/>
        <v>100</v>
      </c>
    </row>
    <row r="107" spans="1:7" x14ac:dyDescent="0.25">
      <c r="A107" t="s">
        <v>11</v>
      </c>
      <c r="B107">
        <v>103</v>
      </c>
      <c r="C107" s="20">
        <v>2.1799999999999997</v>
      </c>
      <c r="D107" s="20">
        <f t="shared" si="7"/>
        <v>224.53999999999996</v>
      </c>
      <c r="E107" s="18"/>
      <c r="F107" s="20">
        <f t="shared" si="5"/>
        <v>6.5399999999999991</v>
      </c>
      <c r="G107" s="28">
        <f t="shared" si="6"/>
        <v>100</v>
      </c>
    </row>
    <row r="108" spans="1:7" x14ac:dyDescent="0.25">
      <c r="A108" t="s">
        <v>13</v>
      </c>
      <c r="B108">
        <v>32</v>
      </c>
      <c r="C108" s="20">
        <v>2.84</v>
      </c>
      <c r="D108" s="20">
        <f t="shared" si="7"/>
        <v>90.88</v>
      </c>
      <c r="E108" s="18"/>
      <c r="F108" s="20">
        <f t="shared" si="5"/>
        <v>8.52</v>
      </c>
      <c r="G108" s="28">
        <f t="shared" si="6"/>
        <v>100</v>
      </c>
    </row>
    <row r="109" spans="1:7" x14ac:dyDescent="0.25">
      <c r="A109" t="s">
        <v>14</v>
      </c>
      <c r="B109">
        <v>66</v>
      </c>
      <c r="C109" s="20">
        <v>1.87</v>
      </c>
      <c r="D109" s="20">
        <f t="shared" si="7"/>
        <v>123.42</v>
      </c>
      <c r="E109" s="18"/>
      <c r="F109" s="20">
        <f t="shared" si="5"/>
        <v>5.61</v>
      </c>
      <c r="G109" s="28">
        <f t="shared" si="6"/>
        <v>100</v>
      </c>
    </row>
    <row r="110" spans="1:7" x14ac:dyDescent="0.25">
      <c r="A110" t="s">
        <v>13</v>
      </c>
      <c r="B110">
        <v>97</v>
      </c>
      <c r="C110" s="20">
        <v>2.8400000000000003</v>
      </c>
      <c r="D110" s="20">
        <f t="shared" si="7"/>
        <v>275.48</v>
      </c>
      <c r="E110" s="18"/>
      <c r="F110" s="20">
        <f t="shared" si="5"/>
        <v>8.5200000000000014</v>
      </c>
      <c r="G110" s="28">
        <f t="shared" si="6"/>
        <v>100</v>
      </c>
    </row>
    <row r="111" spans="1:7" x14ac:dyDescent="0.25">
      <c r="A111" t="s">
        <v>8</v>
      </c>
      <c r="B111">
        <v>30</v>
      </c>
      <c r="C111" s="20">
        <v>1.77</v>
      </c>
      <c r="D111" s="20">
        <f t="shared" si="7"/>
        <v>53.1</v>
      </c>
      <c r="E111" s="18"/>
      <c r="F111" s="20">
        <f t="shared" si="5"/>
        <v>5.3100000000000005</v>
      </c>
      <c r="G111" s="28">
        <f t="shared" si="6"/>
        <v>100</v>
      </c>
    </row>
    <row r="112" spans="1:7" x14ac:dyDescent="0.25">
      <c r="A112" t="s">
        <v>12</v>
      </c>
      <c r="B112">
        <v>29</v>
      </c>
      <c r="C112" s="20">
        <v>1.68</v>
      </c>
      <c r="D112" s="20">
        <f t="shared" si="7"/>
        <v>48.72</v>
      </c>
      <c r="E112" s="18"/>
      <c r="F112" s="20">
        <f t="shared" si="5"/>
        <v>5.04</v>
      </c>
      <c r="G112" s="28">
        <f t="shared" si="6"/>
        <v>100</v>
      </c>
    </row>
    <row r="113" spans="1:7" x14ac:dyDescent="0.25">
      <c r="A113" t="s">
        <v>8</v>
      </c>
      <c r="B113">
        <v>92</v>
      </c>
      <c r="C113" s="20">
        <v>1.77</v>
      </c>
      <c r="D113" s="20">
        <f t="shared" si="7"/>
        <v>162.84</v>
      </c>
      <c r="E113" s="18"/>
      <c r="F113" s="20">
        <f t="shared" si="5"/>
        <v>5.3100000000000005</v>
      </c>
      <c r="G113" s="28">
        <f t="shared" si="6"/>
        <v>100</v>
      </c>
    </row>
    <row r="114" spans="1:7" x14ac:dyDescent="0.25">
      <c r="A114" t="s">
        <v>11</v>
      </c>
      <c r="B114">
        <v>139</v>
      </c>
      <c r="C114" s="20">
        <v>2.1799999999999997</v>
      </c>
      <c r="D114" s="20">
        <f t="shared" si="7"/>
        <v>303.02</v>
      </c>
      <c r="E114" s="18"/>
      <c r="F114" s="20">
        <f t="shared" si="5"/>
        <v>6.5399999999999991</v>
      </c>
      <c r="G114" s="28">
        <f t="shared" si="6"/>
        <v>100</v>
      </c>
    </row>
    <row r="115" spans="1:7" x14ac:dyDescent="0.25">
      <c r="A115" t="s">
        <v>13</v>
      </c>
      <c r="B115">
        <v>29</v>
      </c>
      <c r="C115" s="20">
        <v>2.84</v>
      </c>
      <c r="D115" s="20">
        <f t="shared" si="7"/>
        <v>82.36</v>
      </c>
      <c r="E115" s="18"/>
      <c r="F115" s="20">
        <f t="shared" si="5"/>
        <v>8.52</v>
      </c>
      <c r="G115" s="28">
        <f t="shared" si="6"/>
        <v>100</v>
      </c>
    </row>
    <row r="116" spans="1:7" x14ac:dyDescent="0.25">
      <c r="A116" t="s">
        <v>16</v>
      </c>
      <c r="B116">
        <v>30</v>
      </c>
      <c r="C116" s="20">
        <v>2.27</v>
      </c>
      <c r="D116" s="20">
        <f t="shared" si="7"/>
        <v>68.099999999999994</v>
      </c>
      <c r="E116" s="18"/>
      <c r="F116" s="20">
        <f t="shared" si="5"/>
        <v>6.8100000000000005</v>
      </c>
      <c r="G116" s="28">
        <f t="shared" si="6"/>
        <v>100</v>
      </c>
    </row>
    <row r="117" spans="1:7" x14ac:dyDescent="0.25">
      <c r="A117" t="s">
        <v>10</v>
      </c>
      <c r="B117">
        <v>36</v>
      </c>
      <c r="C117" s="20">
        <v>1.8699999999999999</v>
      </c>
      <c r="D117" s="20">
        <f t="shared" si="7"/>
        <v>67.319999999999993</v>
      </c>
      <c r="E117" s="18"/>
      <c r="F117" s="20">
        <f t="shared" si="5"/>
        <v>5.6099999999999994</v>
      </c>
      <c r="G117" s="28">
        <f t="shared" si="6"/>
        <v>100</v>
      </c>
    </row>
    <row r="118" spans="1:7" x14ac:dyDescent="0.25">
      <c r="A118" t="s">
        <v>9</v>
      </c>
      <c r="B118">
        <v>41</v>
      </c>
      <c r="C118" s="20">
        <v>3.49</v>
      </c>
      <c r="D118" s="20">
        <f t="shared" si="7"/>
        <v>143.09</v>
      </c>
      <c r="E118" s="18"/>
      <c r="F118" s="20">
        <f t="shared" si="5"/>
        <v>10.47</v>
      </c>
      <c r="G118" s="28">
        <f t="shared" si="6"/>
        <v>100</v>
      </c>
    </row>
    <row r="119" spans="1:7" x14ac:dyDescent="0.25">
      <c r="A119" t="s">
        <v>8</v>
      </c>
      <c r="B119">
        <v>44</v>
      </c>
      <c r="C119" s="20">
        <v>1.7699999999999998</v>
      </c>
      <c r="D119" s="20">
        <f t="shared" si="7"/>
        <v>77.88</v>
      </c>
      <c r="E119" s="18"/>
      <c r="F119" s="20">
        <f t="shared" si="5"/>
        <v>5.31</v>
      </c>
      <c r="G119" s="28">
        <f t="shared" si="6"/>
        <v>100</v>
      </c>
    </row>
    <row r="120" spans="1:7" x14ac:dyDescent="0.25">
      <c r="A120" t="s">
        <v>12</v>
      </c>
      <c r="B120">
        <v>29</v>
      </c>
      <c r="C120" s="20">
        <v>1.68</v>
      </c>
      <c r="D120" s="20">
        <f t="shared" si="7"/>
        <v>48.72</v>
      </c>
      <c r="E120" s="18"/>
      <c r="F120" s="20">
        <f t="shared" si="5"/>
        <v>5.04</v>
      </c>
      <c r="G120" s="28">
        <f t="shared" si="6"/>
        <v>100</v>
      </c>
    </row>
    <row r="121" spans="1:7" x14ac:dyDescent="0.25">
      <c r="A121" t="s">
        <v>11</v>
      </c>
      <c r="B121">
        <v>237</v>
      </c>
      <c r="C121" s="20">
        <v>2.1799999999999997</v>
      </c>
      <c r="D121" s="20">
        <f t="shared" si="7"/>
        <v>516.66</v>
      </c>
      <c r="E121" s="18"/>
      <c r="F121" s="20">
        <f t="shared" si="5"/>
        <v>6.5399999999999991</v>
      </c>
      <c r="G121" s="28">
        <f t="shared" si="6"/>
        <v>100</v>
      </c>
    </row>
    <row r="122" spans="1:7" x14ac:dyDescent="0.25">
      <c r="A122" t="s">
        <v>10</v>
      </c>
      <c r="B122">
        <v>65</v>
      </c>
      <c r="C122" s="20">
        <v>1.8699999999999999</v>
      </c>
      <c r="D122" s="20">
        <f t="shared" si="7"/>
        <v>121.55</v>
      </c>
      <c r="E122" s="18"/>
      <c r="F122" s="20">
        <f t="shared" si="5"/>
        <v>5.6099999999999994</v>
      </c>
      <c r="G122" s="28">
        <f t="shared" si="6"/>
        <v>100</v>
      </c>
    </row>
    <row r="123" spans="1:7" x14ac:dyDescent="0.25">
      <c r="A123" t="s">
        <v>11</v>
      </c>
      <c r="B123">
        <v>83</v>
      </c>
      <c r="C123" s="20">
        <v>2.1800000000000002</v>
      </c>
      <c r="D123" s="20">
        <f t="shared" si="7"/>
        <v>180.94000000000003</v>
      </c>
      <c r="E123" s="18"/>
      <c r="F123" s="20">
        <f t="shared" si="5"/>
        <v>6.5400000000000009</v>
      </c>
      <c r="G123" s="28">
        <f t="shared" si="6"/>
        <v>100</v>
      </c>
    </row>
    <row r="124" spans="1:7" x14ac:dyDescent="0.25">
      <c r="A124" t="s">
        <v>11</v>
      </c>
      <c r="B124">
        <v>32</v>
      </c>
      <c r="C124" s="20">
        <v>2.1800000000000002</v>
      </c>
      <c r="D124" s="20">
        <f t="shared" si="7"/>
        <v>69.760000000000005</v>
      </c>
      <c r="E124" s="18"/>
      <c r="F124" s="20">
        <f t="shared" si="5"/>
        <v>6.5400000000000009</v>
      </c>
      <c r="G124" s="28">
        <f t="shared" si="6"/>
        <v>100</v>
      </c>
    </row>
    <row r="125" spans="1:7" x14ac:dyDescent="0.25">
      <c r="A125" t="s">
        <v>8</v>
      </c>
      <c r="B125">
        <v>63</v>
      </c>
      <c r="C125" s="20">
        <v>1.77</v>
      </c>
      <c r="D125" s="20">
        <f t="shared" si="7"/>
        <v>111.51</v>
      </c>
      <c r="E125" s="18"/>
      <c r="F125" s="20">
        <f t="shared" si="5"/>
        <v>5.3100000000000005</v>
      </c>
      <c r="G125" s="28">
        <f t="shared" si="6"/>
        <v>100</v>
      </c>
    </row>
    <row r="126" spans="1:7" x14ac:dyDescent="0.25">
      <c r="A126" t="s">
        <v>15</v>
      </c>
      <c r="B126">
        <v>29</v>
      </c>
      <c r="C126" s="20">
        <v>3.15</v>
      </c>
      <c r="D126" s="20">
        <f t="shared" si="7"/>
        <v>91.35</v>
      </c>
      <c r="E126" s="18"/>
      <c r="F126" s="20">
        <f t="shared" si="5"/>
        <v>9.4499999999999993</v>
      </c>
      <c r="G126" s="28">
        <f t="shared" si="6"/>
        <v>100</v>
      </c>
    </row>
    <row r="127" spans="1:7" x14ac:dyDescent="0.25">
      <c r="A127" t="s">
        <v>14</v>
      </c>
      <c r="B127">
        <v>77</v>
      </c>
      <c r="C127" s="20">
        <v>1.87</v>
      </c>
      <c r="D127" s="20">
        <f t="shared" si="7"/>
        <v>143.99</v>
      </c>
      <c r="E127" s="18"/>
      <c r="F127" s="20">
        <f t="shared" si="5"/>
        <v>5.61</v>
      </c>
      <c r="G127" s="28">
        <f t="shared" si="6"/>
        <v>100</v>
      </c>
    </row>
    <row r="128" spans="1:7" x14ac:dyDescent="0.25">
      <c r="A128" t="s">
        <v>13</v>
      </c>
      <c r="B128">
        <v>80</v>
      </c>
      <c r="C128" s="20">
        <v>2.84</v>
      </c>
      <c r="D128" s="20">
        <f t="shared" si="7"/>
        <v>227.2</v>
      </c>
      <c r="E128" s="18"/>
      <c r="F128" s="20">
        <f t="shared" si="5"/>
        <v>8.52</v>
      </c>
      <c r="G128" s="28">
        <f t="shared" si="6"/>
        <v>100</v>
      </c>
    </row>
    <row r="129" spans="1:7" x14ac:dyDescent="0.25">
      <c r="A129" t="s">
        <v>8</v>
      </c>
      <c r="B129">
        <v>102</v>
      </c>
      <c r="C129" s="20">
        <v>1.77</v>
      </c>
      <c r="D129" s="20">
        <f t="shared" si="7"/>
        <v>180.54</v>
      </c>
      <c r="E129" s="18"/>
      <c r="F129" s="20">
        <f t="shared" si="5"/>
        <v>5.3100000000000005</v>
      </c>
      <c r="G129" s="28">
        <f t="shared" si="6"/>
        <v>100</v>
      </c>
    </row>
    <row r="130" spans="1:7" x14ac:dyDescent="0.25">
      <c r="A130" t="s">
        <v>9</v>
      </c>
      <c r="B130">
        <v>31</v>
      </c>
      <c r="C130" s="20">
        <v>3.4899999999999998</v>
      </c>
      <c r="D130" s="20">
        <f t="shared" si="7"/>
        <v>108.19</v>
      </c>
      <c r="E130" s="18"/>
      <c r="F130" s="20">
        <f t="shared" ref="F130:F193" si="8">C130*3</f>
        <v>10.469999999999999</v>
      </c>
      <c r="G130" s="28">
        <f t="shared" ref="G130:G193" si="9">units_sold_per_product</f>
        <v>100</v>
      </c>
    </row>
    <row r="131" spans="1:7" x14ac:dyDescent="0.25">
      <c r="A131" t="s">
        <v>8</v>
      </c>
      <c r="B131">
        <v>56</v>
      </c>
      <c r="C131" s="20">
        <v>1.77</v>
      </c>
      <c r="D131" s="20">
        <f t="shared" ref="D131:D194" si="10">C131*B131</f>
        <v>99.12</v>
      </c>
      <c r="E131" s="18"/>
      <c r="F131" s="20">
        <f t="shared" si="8"/>
        <v>5.3100000000000005</v>
      </c>
      <c r="G131" s="28">
        <f t="shared" si="9"/>
        <v>100</v>
      </c>
    </row>
    <row r="132" spans="1:7" x14ac:dyDescent="0.25">
      <c r="A132" t="s">
        <v>11</v>
      </c>
      <c r="B132">
        <v>52</v>
      </c>
      <c r="C132" s="20">
        <v>2.1800000000000002</v>
      </c>
      <c r="D132" s="20">
        <f t="shared" si="10"/>
        <v>113.36000000000001</v>
      </c>
      <c r="E132" s="18"/>
      <c r="F132" s="20">
        <f t="shared" si="8"/>
        <v>6.5400000000000009</v>
      </c>
      <c r="G132" s="28">
        <f t="shared" si="9"/>
        <v>100</v>
      </c>
    </row>
    <row r="133" spans="1:7" x14ac:dyDescent="0.25">
      <c r="A133" t="s">
        <v>8</v>
      </c>
      <c r="B133">
        <v>51</v>
      </c>
      <c r="C133" s="20">
        <v>1.77</v>
      </c>
      <c r="D133" s="20">
        <f t="shared" si="10"/>
        <v>90.27</v>
      </c>
      <c r="E133" s="18"/>
      <c r="F133" s="20">
        <f t="shared" si="8"/>
        <v>5.3100000000000005</v>
      </c>
      <c r="G133" s="28">
        <f t="shared" si="9"/>
        <v>100</v>
      </c>
    </row>
    <row r="134" spans="1:7" x14ac:dyDescent="0.25">
      <c r="A134" t="s">
        <v>12</v>
      </c>
      <c r="B134">
        <v>24</v>
      </c>
      <c r="C134" s="20">
        <v>1.68</v>
      </c>
      <c r="D134" s="20">
        <f t="shared" si="10"/>
        <v>40.32</v>
      </c>
      <c r="E134" s="18"/>
      <c r="F134" s="20">
        <f t="shared" si="8"/>
        <v>5.04</v>
      </c>
      <c r="G134" s="28">
        <f t="shared" si="9"/>
        <v>100</v>
      </c>
    </row>
    <row r="135" spans="1:7" x14ac:dyDescent="0.25">
      <c r="A135" t="s">
        <v>11</v>
      </c>
      <c r="B135">
        <v>58</v>
      </c>
      <c r="C135" s="20">
        <v>2.1800000000000002</v>
      </c>
      <c r="D135" s="20">
        <f t="shared" si="10"/>
        <v>126.44000000000001</v>
      </c>
      <c r="E135" s="18"/>
      <c r="F135" s="20">
        <f t="shared" si="8"/>
        <v>6.5400000000000009</v>
      </c>
      <c r="G135" s="28">
        <f t="shared" si="9"/>
        <v>100</v>
      </c>
    </row>
    <row r="136" spans="1:7" x14ac:dyDescent="0.25">
      <c r="A136" t="s">
        <v>10</v>
      </c>
      <c r="B136">
        <v>34</v>
      </c>
      <c r="C136" s="20">
        <v>1.8699999999999999</v>
      </c>
      <c r="D136" s="20">
        <f t="shared" si="10"/>
        <v>63.58</v>
      </c>
      <c r="E136" s="18"/>
      <c r="F136" s="20">
        <f t="shared" si="8"/>
        <v>5.6099999999999994</v>
      </c>
      <c r="G136" s="28">
        <f t="shared" si="9"/>
        <v>100</v>
      </c>
    </row>
    <row r="137" spans="1:7" x14ac:dyDescent="0.25">
      <c r="A137" t="s">
        <v>8</v>
      </c>
      <c r="B137">
        <v>34</v>
      </c>
      <c r="C137" s="20">
        <v>1.77</v>
      </c>
      <c r="D137" s="20">
        <f t="shared" si="10"/>
        <v>60.18</v>
      </c>
      <c r="E137" s="18"/>
      <c r="F137" s="20">
        <f t="shared" si="8"/>
        <v>5.3100000000000005</v>
      </c>
      <c r="G137" s="28">
        <f t="shared" si="9"/>
        <v>100</v>
      </c>
    </row>
    <row r="138" spans="1:7" x14ac:dyDescent="0.25">
      <c r="A138" t="s">
        <v>12</v>
      </c>
      <c r="B138">
        <v>21</v>
      </c>
      <c r="C138" s="20">
        <v>1.6800000000000002</v>
      </c>
      <c r="D138" s="20">
        <f t="shared" si="10"/>
        <v>35.28</v>
      </c>
      <c r="E138" s="18"/>
      <c r="F138" s="20">
        <f t="shared" si="8"/>
        <v>5.0400000000000009</v>
      </c>
      <c r="G138" s="28">
        <f t="shared" si="9"/>
        <v>100</v>
      </c>
    </row>
    <row r="139" spans="1:7" x14ac:dyDescent="0.25">
      <c r="A139" t="s">
        <v>13</v>
      </c>
      <c r="B139">
        <v>29</v>
      </c>
      <c r="C139" s="20">
        <v>2.84</v>
      </c>
      <c r="D139" s="20">
        <f t="shared" si="10"/>
        <v>82.36</v>
      </c>
      <c r="E139" s="18"/>
      <c r="F139" s="20">
        <f t="shared" si="8"/>
        <v>8.52</v>
      </c>
      <c r="G139" s="28">
        <f t="shared" si="9"/>
        <v>100</v>
      </c>
    </row>
    <row r="140" spans="1:7" x14ac:dyDescent="0.25">
      <c r="A140" t="s">
        <v>8</v>
      </c>
      <c r="B140">
        <v>68</v>
      </c>
      <c r="C140" s="20">
        <v>1.77</v>
      </c>
      <c r="D140" s="20">
        <f t="shared" si="10"/>
        <v>120.36</v>
      </c>
      <c r="E140" s="18"/>
      <c r="F140" s="20">
        <f t="shared" si="8"/>
        <v>5.3100000000000005</v>
      </c>
      <c r="G140" s="28">
        <f t="shared" si="9"/>
        <v>100</v>
      </c>
    </row>
    <row r="141" spans="1:7" x14ac:dyDescent="0.25">
      <c r="A141" t="s">
        <v>15</v>
      </c>
      <c r="B141">
        <v>31</v>
      </c>
      <c r="C141" s="20">
        <v>3.1500000000000004</v>
      </c>
      <c r="D141" s="20">
        <f t="shared" si="10"/>
        <v>97.65</v>
      </c>
      <c r="E141" s="18"/>
      <c r="F141" s="20">
        <f t="shared" si="8"/>
        <v>9.4500000000000011</v>
      </c>
      <c r="G141" s="28">
        <f t="shared" si="9"/>
        <v>100</v>
      </c>
    </row>
    <row r="142" spans="1:7" x14ac:dyDescent="0.25">
      <c r="A142" t="s">
        <v>11</v>
      </c>
      <c r="B142">
        <v>30</v>
      </c>
      <c r="C142" s="20">
        <v>2.1800000000000002</v>
      </c>
      <c r="D142" s="20">
        <f t="shared" si="10"/>
        <v>65.400000000000006</v>
      </c>
      <c r="E142" s="18"/>
      <c r="F142" s="20">
        <f t="shared" si="8"/>
        <v>6.5400000000000009</v>
      </c>
      <c r="G142" s="28">
        <f t="shared" si="9"/>
        <v>100</v>
      </c>
    </row>
    <row r="143" spans="1:7" x14ac:dyDescent="0.25">
      <c r="A143" t="s">
        <v>10</v>
      </c>
      <c r="B143">
        <v>232</v>
      </c>
      <c r="C143" s="20">
        <v>1.8699999999999999</v>
      </c>
      <c r="D143" s="20">
        <f t="shared" si="10"/>
        <v>433.84</v>
      </c>
      <c r="E143" s="18"/>
      <c r="F143" s="20">
        <f t="shared" si="8"/>
        <v>5.6099999999999994</v>
      </c>
      <c r="G143" s="28">
        <f t="shared" si="9"/>
        <v>100</v>
      </c>
    </row>
    <row r="144" spans="1:7" x14ac:dyDescent="0.25">
      <c r="A144" t="s">
        <v>14</v>
      </c>
      <c r="B144">
        <v>68</v>
      </c>
      <c r="C144" s="20">
        <v>1.8699999999999999</v>
      </c>
      <c r="D144" s="20">
        <f t="shared" si="10"/>
        <v>127.16</v>
      </c>
      <c r="E144" s="18"/>
      <c r="F144" s="20">
        <f t="shared" si="8"/>
        <v>5.6099999999999994</v>
      </c>
      <c r="G144" s="28">
        <f t="shared" si="9"/>
        <v>100</v>
      </c>
    </row>
    <row r="145" spans="1:7" x14ac:dyDescent="0.25">
      <c r="A145" t="s">
        <v>13</v>
      </c>
      <c r="B145">
        <v>97</v>
      </c>
      <c r="C145" s="20">
        <v>2.8400000000000003</v>
      </c>
      <c r="D145" s="20">
        <f t="shared" si="10"/>
        <v>275.48</v>
      </c>
      <c r="E145" s="18"/>
      <c r="F145" s="20">
        <f t="shared" si="8"/>
        <v>8.5200000000000014</v>
      </c>
      <c r="G145" s="28">
        <f t="shared" si="9"/>
        <v>100</v>
      </c>
    </row>
    <row r="146" spans="1:7" x14ac:dyDescent="0.25">
      <c r="A146" t="s">
        <v>14</v>
      </c>
      <c r="B146">
        <v>86</v>
      </c>
      <c r="C146" s="20">
        <v>1.8699999999999999</v>
      </c>
      <c r="D146" s="20">
        <f t="shared" si="10"/>
        <v>160.82</v>
      </c>
      <c r="E146" s="18"/>
      <c r="F146" s="20">
        <f t="shared" si="8"/>
        <v>5.6099999999999994</v>
      </c>
      <c r="G146" s="28">
        <f t="shared" si="9"/>
        <v>100</v>
      </c>
    </row>
    <row r="147" spans="1:7" x14ac:dyDescent="0.25">
      <c r="A147" t="s">
        <v>12</v>
      </c>
      <c r="B147">
        <v>41</v>
      </c>
      <c r="C147" s="20">
        <v>1.68</v>
      </c>
      <c r="D147" s="20">
        <f t="shared" si="10"/>
        <v>68.88</v>
      </c>
      <c r="E147" s="18"/>
      <c r="F147" s="20">
        <f t="shared" si="8"/>
        <v>5.04</v>
      </c>
      <c r="G147" s="28">
        <f t="shared" si="9"/>
        <v>100</v>
      </c>
    </row>
    <row r="148" spans="1:7" x14ac:dyDescent="0.25">
      <c r="A148" t="s">
        <v>8</v>
      </c>
      <c r="B148">
        <v>93</v>
      </c>
      <c r="C148" s="20">
        <v>1.7700000000000002</v>
      </c>
      <c r="D148" s="20">
        <f t="shared" si="10"/>
        <v>164.61</v>
      </c>
      <c r="E148" s="18"/>
      <c r="F148" s="20">
        <f t="shared" si="8"/>
        <v>5.3100000000000005</v>
      </c>
      <c r="G148" s="28">
        <f t="shared" si="9"/>
        <v>100</v>
      </c>
    </row>
    <row r="149" spans="1:7" x14ac:dyDescent="0.25">
      <c r="A149" t="s">
        <v>12</v>
      </c>
      <c r="B149">
        <v>47</v>
      </c>
      <c r="C149" s="20">
        <v>1.68</v>
      </c>
      <c r="D149" s="20">
        <f t="shared" si="10"/>
        <v>78.959999999999994</v>
      </c>
      <c r="E149" s="18"/>
      <c r="F149" s="20">
        <f t="shared" si="8"/>
        <v>5.04</v>
      </c>
      <c r="G149" s="28">
        <f t="shared" si="9"/>
        <v>100</v>
      </c>
    </row>
    <row r="150" spans="1:7" x14ac:dyDescent="0.25">
      <c r="A150" t="s">
        <v>8</v>
      </c>
      <c r="B150">
        <v>103</v>
      </c>
      <c r="C150" s="20">
        <v>1.77</v>
      </c>
      <c r="D150" s="20">
        <f t="shared" si="10"/>
        <v>182.31</v>
      </c>
      <c r="E150" s="18"/>
      <c r="F150" s="20">
        <f t="shared" si="8"/>
        <v>5.3100000000000005</v>
      </c>
      <c r="G150" s="28">
        <f t="shared" si="9"/>
        <v>100</v>
      </c>
    </row>
    <row r="151" spans="1:7" x14ac:dyDescent="0.25">
      <c r="A151" t="s">
        <v>12</v>
      </c>
      <c r="B151">
        <v>33</v>
      </c>
      <c r="C151" s="20">
        <v>1.68</v>
      </c>
      <c r="D151" s="20">
        <f t="shared" si="10"/>
        <v>55.44</v>
      </c>
      <c r="E151" s="18"/>
      <c r="F151" s="20">
        <f t="shared" si="8"/>
        <v>5.04</v>
      </c>
      <c r="G151" s="28">
        <f t="shared" si="9"/>
        <v>100</v>
      </c>
    </row>
    <row r="152" spans="1:7" x14ac:dyDescent="0.25">
      <c r="A152" t="s">
        <v>14</v>
      </c>
      <c r="B152">
        <v>57</v>
      </c>
      <c r="C152" s="20">
        <v>1.87</v>
      </c>
      <c r="D152" s="20">
        <f t="shared" si="10"/>
        <v>106.59</v>
      </c>
      <c r="E152" s="18"/>
      <c r="F152" s="20">
        <f t="shared" si="8"/>
        <v>5.61</v>
      </c>
      <c r="G152" s="28">
        <f t="shared" si="9"/>
        <v>100</v>
      </c>
    </row>
    <row r="153" spans="1:7" x14ac:dyDescent="0.25">
      <c r="A153" t="s">
        <v>13</v>
      </c>
      <c r="B153">
        <v>65</v>
      </c>
      <c r="C153" s="20">
        <v>2.84</v>
      </c>
      <c r="D153" s="20">
        <f t="shared" si="10"/>
        <v>184.6</v>
      </c>
      <c r="E153" s="18"/>
      <c r="F153" s="20">
        <f t="shared" si="8"/>
        <v>8.52</v>
      </c>
      <c r="G153" s="28">
        <f t="shared" si="9"/>
        <v>100</v>
      </c>
    </row>
    <row r="154" spans="1:7" x14ac:dyDescent="0.25">
      <c r="A154" t="s">
        <v>8</v>
      </c>
      <c r="B154">
        <v>118</v>
      </c>
      <c r="C154" s="20">
        <v>1.77</v>
      </c>
      <c r="D154" s="20">
        <f t="shared" si="10"/>
        <v>208.86</v>
      </c>
      <c r="E154" s="18"/>
      <c r="F154" s="20">
        <f t="shared" si="8"/>
        <v>5.3100000000000005</v>
      </c>
      <c r="G154" s="28">
        <f t="shared" si="9"/>
        <v>100</v>
      </c>
    </row>
    <row r="155" spans="1:7" x14ac:dyDescent="0.25">
      <c r="A155" t="s">
        <v>11</v>
      </c>
      <c r="B155">
        <v>36</v>
      </c>
      <c r="C155" s="20">
        <v>2.1800000000000002</v>
      </c>
      <c r="D155" s="20">
        <f t="shared" si="10"/>
        <v>78.48</v>
      </c>
      <c r="E155" s="18"/>
      <c r="F155" s="20">
        <f t="shared" si="8"/>
        <v>6.5400000000000009</v>
      </c>
      <c r="G155" s="28">
        <f t="shared" si="9"/>
        <v>100</v>
      </c>
    </row>
    <row r="156" spans="1:7" x14ac:dyDescent="0.25">
      <c r="A156" t="s">
        <v>13</v>
      </c>
      <c r="B156">
        <v>123</v>
      </c>
      <c r="C156" s="20">
        <v>2.84</v>
      </c>
      <c r="D156" s="20">
        <f t="shared" si="10"/>
        <v>349.32</v>
      </c>
      <c r="E156" s="18"/>
      <c r="F156" s="20">
        <f t="shared" si="8"/>
        <v>8.52</v>
      </c>
      <c r="G156" s="28">
        <f t="shared" si="9"/>
        <v>100</v>
      </c>
    </row>
    <row r="157" spans="1:7" x14ac:dyDescent="0.25">
      <c r="A157" t="s">
        <v>8</v>
      </c>
      <c r="B157">
        <v>90</v>
      </c>
      <c r="C157" s="20">
        <v>1.77</v>
      </c>
      <c r="D157" s="20">
        <f t="shared" si="10"/>
        <v>159.30000000000001</v>
      </c>
      <c r="E157" s="18"/>
      <c r="F157" s="20">
        <f t="shared" si="8"/>
        <v>5.3100000000000005</v>
      </c>
      <c r="G157" s="28">
        <f t="shared" si="9"/>
        <v>100</v>
      </c>
    </row>
    <row r="158" spans="1:7" x14ac:dyDescent="0.25">
      <c r="A158" t="s">
        <v>9</v>
      </c>
      <c r="B158">
        <v>21</v>
      </c>
      <c r="C158" s="20">
        <v>3.49</v>
      </c>
      <c r="D158" s="20">
        <f t="shared" si="10"/>
        <v>73.290000000000006</v>
      </c>
      <c r="E158" s="18"/>
      <c r="F158" s="20">
        <f t="shared" si="8"/>
        <v>10.47</v>
      </c>
      <c r="G158" s="28">
        <f t="shared" si="9"/>
        <v>100</v>
      </c>
    </row>
    <row r="159" spans="1:7" x14ac:dyDescent="0.25">
      <c r="A159" t="s">
        <v>8</v>
      </c>
      <c r="B159">
        <v>48</v>
      </c>
      <c r="C159" s="20">
        <v>1.7699999999999998</v>
      </c>
      <c r="D159" s="20">
        <f t="shared" si="10"/>
        <v>84.96</v>
      </c>
      <c r="E159" s="18"/>
      <c r="F159" s="20">
        <f t="shared" si="8"/>
        <v>5.31</v>
      </c>
      <c r="G159" s="28">
        <f t="shared" si="9"/>
        <v>100</v>
      </c>
    </row>
    <row r="160" spans="1:7" x14ac:dyDescent="0.25">
      <c r="A160" t="s">
        <v>12</v>
      </c>
      <c r="B160">
        <v>24</v>
      </c>
      <c r="C160" s="20">
        <v>1.68</v>
      </c>
      <c r="D160" s="20">
        <f t="shared" si="10"/>
        <v>40.32</v>
      </c>
      <c r="E160" s="18"/>
      <c r="F160" s="20">
        <f t="shared" si="8"/>
        <v>5.04</v>
      </c>
      <c r="G160" s="28">
        <f t="shared" si="9"/>
        <v>100</v>
      </c>
    </row>
    <row r="161" spans="1:7" x14ac:dyDescent="0.25">
      <c r="A161" t="s">
        <v>10</v>
      </c>
      <c r="B161">
        <v>67</v>
      </c>
      <c r="C161" s="20">
        <v>1.87</v>
      </c>
      <c r="D161" s="20">
        <f t="shared" si="10"/>
        <v>125.29</v>
      </c>
      <c r="E161" s="18"/>
      <c r="F161" s="20">
        <f t="shared" si="8"/>
        <v>5.61</v>
      </c>
      <c r="G161" s="28">
        <f t="shared" si="9"/>
        <v>100</v>
      </c>
    </row>
    <row r="162" spans="1:7" x14ac:dyDescent="0.25">
      <c r="A162" t="s">
        <v>14</v>
      </c>
      <c r="B162">
        <v>27</v>
      </c>
      <c r="C162" s="20">
        <v>1.87</v>
      </c>
      <c r="D162" s="20">
        <f t="shared" si="10"/>
        <v>50.49</v>
      </c>
      <c r="E162" s="18"/>
      <c r="F162" s="20">
        <f t="shared" si="8"/>
        <v>5.61</v>
      </c>
      <c r="G162" s="28">
        <f t="shared" si="9"/>
        <v>100</v>
      </c>
    </row>
    <row r="163" spans="1:7" x14ac:dyDescent="0.25">
      <c r="A163" t="s">
        <v>13</v>
      </c>
      <c r="B163">
        <v>129</v>
      </c>
      <c r="C163" s="20">
        <v>2.8400000000000003</v>
      </c>
      <c r="D163" s="20">
        <f t="shared" si="10"/>
        <v>366.36</v>
      </c>
      <c r="E163" s="18"/>
      <c r="F163" s="20">
        <f t="shared" si="8"/>
        <v>8.5200000000000014</v>
      </c>
      <c r="G163" s="28">
        <f t="shared" si="9"/>
        <v>100</v>
      </c>
    </row>
    <row r="164" spans="1:7" x14ac:dyDescent="0.25">
      <c r="A164" t="s">
        <v>11</v>
      </c>
      <c r="B164">
        <v>77</v>
      </c>
      <c r="C164" s="20">
        <v>2.1800000000000002</v>
      </c>
      <c r="D164" s="20">
        <f t="shared" si="10"/>
        <v>167.86</v>
      </c>
      <c r="E164" s="18"/>
      <c r="F164" s="20">
        <f t="shared" si="8"/>
        <v>6.5400000000000009</v>
      </c>
      <c r="G164" s="28">
        <f t="shared" si="9"/>
        <v>100</v>
      </c>
    </row>
    <row r="165" spans="1:7" x14ac:dyDescent="0.25">
      <c r="A165" t="s">
        <v>10</v>
      </c>
      <c r="B165">
        <v>58</v>
      </c>
      <c r="C165" s="20">
        <v>1.8699999999999999</v>
      </c>
      <c r="D165" s="20">
        <f t="shared" si="10"/>
        <v>108.46</v>
      </c>
      <c r="E165" s="18"/>
      <c r="F165" s="20">
        <f t="shared" si="8"/>
        <v>5.6099999999999994</v>
      </c>
      <c r="G165" s="28">
        <f t="shared" si="9"/>
        <v>100</v>
      </c>
    </row>
    <row r="166" spans="1:7" x14ac:dyDescent="0.25">
      <c r="A166" t="s">
        <v>14</v>
      </c>
      <c r="B166">
        <v>47</v>
      </c>
      <c r="C166" s="20">
        <v>1.87</v>
      </c>
      <c r="D166" s="20">
        <f t="shared" si="10"/>
        <v>87.89</v>
      </c>
      <c r="E166" s="18"/>
      <c r="F166" s="20">
        <f t="shared" si="8"/>
        <v>5.61</v>
      </c>
      <c r="G166" s="28">
        <f t="shared" si="9"/>
        <v>100</v>
      </c>
    </row>
    <row r="167" spans="1:7" x14ac:dyDescent="0.25">
      <c r="A167" t="s">
        <v>13</v>
      </c>
      <c r="B167">
        <v>33</v>
      </c>
      <c r="C167" s="20">
        <v>2.84</v>
      </c>
      <c r="D167" s="20">
        <f t="shared" si="10"/>
        <v>93.72</v>
      </c>
      <c r="E167" s="18"/>
      <c r="F167" s="20">
        <f t="shared" si="8"/>
        <v>8.52</v>
      </c>
      <c r="G167" s="28">
        <f t="shared" si="9"/>
        <v>100</v>
      </c>
    </row>
    <row r="168" spans="1:7" x14ac:dyDescent="0.25">
      <c r="A168" t="s">
        <v>10</v>
      </c>
      <c r="B168">
        <v>82</v>
      </c>
      <c r="C168" s="20">
        <v>1.87</v>
      </c>
      <c r="D168" s="20">
        <f t="shared" si="10"/>
        <v>153.34</v>
      </c>
      <c r="E168" s="18"/>
      <c r="F168" s="20">
        <f t="shared" si="8"/>
        <v>5.61</v>
      </c>
      <c r="G168" s="28">
        <f t="shared" si="9"/>
        <v>100</v>
      </c>
    </row>
    <row r="169" spans="1:7" x14ac:dyDescent="0.25">
      <c r="A169" t="s">
        <v>8</v>
      </c>
      <c r="B169">
        <v>58</v>
      </c>
      <c r="C169" s="20">
        <v>1.77</v>
      </c>
      <c r="D169" s="20">
        <f t="shared" si="10"/>
        <v>102.66</v>
      </c>
      <c r="E169" s="18"/>
      <c r="F169" s="20">
        <f t="shared" si="8"/>
        <v>5.3100000000000005</v>
      </c>
      <c r="G169" s="28">
        <f t="shared" si="9"/>
        <v>100</v>
      </c>
    </row>
    <row r="170" spans="1:7" x14ac:dyDescent="0.25">
      <c r="A170" t="s">
        <v>15</v>
      </c>
      <c r="B170">
        <v>30</v>
      </c>
      <c r="C170" s="20">
        <v>3.15</v>
      </c>
      <c r="D170" s="20">
        <f t="shared" si="10"/>
        <v>94.5</v>
      </c>
      <c r="E170" s="18"/>
      <c r="F170" s="20">
        <f t="shared" si="8"/>
        <v>9.4499999999999993</v>
      </c>
      <c r="G170" s="28">
        <f t="shared" si="9"/>
        <v>100</v>
      </c>
    </row>
    <row r="171" spans="1:7" x14ac:dyDescent="0.25">
      <c r="A171" t="s">
        <v>10</v>
      </c>
      <c r="B171">
        <v>43</v>
      </c>
      <c r="C171" s="20">
        <v>1.8699999999999999</v>
      </c>
      <c r="D171" s="20">
        <f t="shared" si="10"/>
        <v>80.41</v>
      </c>
      <c r="E171" s="18"/>
      <c r="F171" s="20">
        <f t="shared" si="8"/>
        <v>5.6099999999999994</v>
      </c>
      <c r="G171" s="28">
        <f t="shared" si="9"/>
        <v>100</v>
      </c>
    </row>
    <row r="172" spans="1:7" x14ac:dyDescent="0.25">
      <c r="A172" t="s">
        <v>8</v>
      </c>
      <c r="B172">
        <v>84</v>
      </c>
      <c r="C172" s="20">
        <v>1.77</v>
      </c>
      <c r="D172" s="20">
        <f t="shared" si="10"/>
        <v>148.68</v>
      </c>
      <c r="E172" s="18"/>
      <c r="F172" s="20">
        <f t="shared" si="8"/>
        <v>5.3100000000000005</v>
      </c>
      <c r="G172" s="28">
        <f t="shared" si="9"/>
        <v>100</v>
      </c>
    </row>
    <row r="173" spans="1:7" x14ac:dyDescent="0.25">
      <c r="A173" t="s">
        <v>11</v>
      </c>
      <c r="B173">
        <v>36</v>
      </c>
      <c r="C173" s="20">
        <v>2.1800000000000002</v>
      </c>
      <c r="D173" s="20">
        <f t="shared" si="10"/>
        <v>78.48</v>
      </c>
      <c r="E173" s="18"/>
      <c r="F173" s="20">
        <f t="shared" si="8"/>
        <v>6.5400000000000009</v>
      </c>
      <c r="G173" s="28">
        <f t="shared" si="9"/>
        <v>100</v>
      </c>
    </row>
    <row r="174" spans="1:7" x14ac:dyDescent="0.25">
      <c r="A174" t="s">
        <v>13</v>
      </c>
      <c r="B174">
        <v>44</v>
      </c>
      <c r="C174" s="20">
        <v>2.84</v>
      </c>
      <c r="D174" s="20">
        <f t="shared" si="10"/>
        <v>124.96</v>
      </c>
      <c r="E174" s="18"/>
      <c r="F174" s="20">
        <f t="shared" si="8"/>
        <v>8.52</v>
      </c>
      <c r="G174" s="28">
        <f t="shared" si="9"/>
        <v>100</v>
      </c>
    </row>
    <row r="175" spans="1:7" x14ac:dyDescent="0.25">
      <c r="A175" t="s">
        <v>14</v>
      </c>
      <c r="B175">
        <v>27</v>
      </c>
      <c r="C175" s="20">
        <v>1.87</v>
      </c>
      <c r="D175" s="20">
        <f t="shared" si="10"/>
        <v>50.49</v>
      </c>
      <c r="E175" s="18"/>
      <c r="F175" s="20">
        <f t="shared" si="8"/>
        <v>5.61</v>
      </c>
      <c r="G175" s="28">
        <f t="shared" si="9"/>
        <v>100</v>
      </c>
    </row>
    <row r="176" spans="1:7" x14ac:dyDescent="0.25">
      <c r="A176" t="s">
        <v>13</v>
      </c>
      <c r="B176">
        <v>120</v>
      </c>
      <c r="C176" s="20">
        <v>2.8400000000000003</v>
      </c>
      <c r="D176" s="20">
        <f t="shared" si="10"/>
        <v>340.8</v>
      </c>
      <c r="E176" s="18"/>
      <c r="F176" s="20">
        <f t="shared" si="8"/>
        <v>8.5200000000000014</v>
      </c>
      <c r="G176" s="28">
        <f t="shared" si="9"/>
        <v>100</v>
      </c>
    </row>
    <row r="177" spans="1:7" x14ac:dyDescent="0.25">
      <c r="A177" t="s">
        <v>9</v>
      </c>
      <c r="B177">
        <v>26</v>
      </c>
      <c r="C177" s="20">
        <v>3.4899999999999998</v>
      </c>
      <c r="D177" s="20">
        <f t="shared" si="10"/>
        <v>90.74</v>
      </c>
      <c r="E177" s="18"/>
      <c r="F177" s="20">
        <f t="shared" si="8"/>
        <v>10.469999999999999</v>
      </c>
      <c r="G177" s="28">
        <f t="shared" si="9"/>
        <v>100</v>
      </c>
    </row>
    <row r="178" spans="1:7" x14ac:dyDescent="0.25">
      <c r="A178" t="s">
        <v>8</v>
      </c>
      <c r="B178">
        <v>73</v>
      </c>
      <c r="C178" s="20">
        <v>1.77</v>
      </c>
      <c r="D178" s="20">
        <f t="shared" si="10"/>
        <v>129.21</v>
      </c>
      <c r="E178" s="18"/>
      <c r="F178" s="20">
        <f t="shared" si="8"/>
        <v>5.3100000000000005</v>
      </c>
      <c r="G178" s="28">
        <f t="shared" si="9"/>
        <v>100</v>
      </c>
    </row>
    <row r="179" spans="1:7" x14ac:dyDescent="0.25">
      <c r="A179" t="s">
        <v>14</v>
      </c>
      <c r="B179">
        <v>38</v>
      </c>
      <c r="C179" s="20">
        <v>1.87</v>
      </c>
      <c r="D179" s="20">
        <f t="shared" si="10"/>
        <v>71.06</v>
      </c>
      <c r="E179" s="18"/>
      <c r="F179" s="20">
        <f t="shared" si="8"/>
        <v>5.61</v>
      </c>
      <c r="G179" s="28">
        <f t="shared" si="9"/>
        <v>100</v>
      </c>
    </row>
    <row r="180" spans="1:7" x14ac:dyDescent="0.25">
      <c r="A180" t="s">
        <v>13</v>
      </c>
      <c r="B180">
        <v>40</v>
      </c>
      <c r="C180" s="20">
        <v>2.84</v>
      </c>
      <c r="D180" s="20">
        <f t="shared" si="10"/>
        <v>113.6</v>
      </c>
      <c r="E180" s="18"/>
      <c r="F180" s="20">
        <f t="shared" si="8"/>
        <v>8.52</v>
      </c>
      <c r="G180" s="28">
        <f t="shared" si="9"/>
        <v>100</v>
      </c>
    </row>
    <row r="181" spans="1:7" x14ac:dyDescent="0.25">
      <c r="A181" t="s">
        <v>8</v>
      </c>
      <c r="B181">
        <v>41</v>
      </c>
      <c r="C181" s="20">
        <v>1.7699999999999998</v>
      </c>
      <c r="D181" s="20">
        <f t="shared" si="10"/>
        <v>72.569999999999993</v>
      </c>
      <c r="E181" s="18"/>
      <c r="F181" s="20">
        <f t="shared" si="8"/>
        <v>5.31</v>
      </c>
      <c r="G181" s="28">
        <f t="shared" si="9"/>
        <v>100</v>
      </c>
    </row>
    <row r="182" spans="1:7" x14ac:dyDescent="0.25">
      <c r="A182" t="s">
        <v>16</v>
      </c>
      <c r="B182">
        <v>27</v>
      </c>
      <c r="C182" s="20">
        <v>2.27</v>
      </c>
      <c r="D182" s="20">
        <f t="shared" si="10"/>
        <v>61.29</v>
      </c>
      <c r="E182" s="18"/>
      <c r="F182" s="20">
        <f t="shared" si="8"/>
        <v>6.8100000000000005</v>
      </c>
      <c r="G182" s="28">
        <f t="shared" si="9"/>
        <v>100</v>
      </c>
    </row>
    <row r="183" spans="1:7" x14ac:dyDescent="0.25">
      <c r="A183" t="s">
        <v>10</v>
      </c>
      <c r="B183">
        <v>38</v>
      </c>
      <c r="C183" s="20">
        <v>1.87</v>
      </c>
      <c r="D183" s="20">
        <f t="shared" si="10"/>
        <v>71.06</v>
      </c>
      <c r="E183" s="18"/>
      <c r="F183" s="20">
        <f t="shared" si="8"/>
        <v>5.61</v>
      </c>
      <c r="G183" s="28">
        <f t="shared" si="9"/>
        <v>100</v>
      </c>
    </row>
    <row r="184" spans="1:7" x14ac:dyDescent="0.25">
      <c r="A184" t="s">
        <v>9</v>
      </c>
      <c r="B184">
        <v>34</v>
      </c>
      <c r="C184" s="20">
        <v>3.4899999999999998</v>
      </c>
      <c r="D184" s="20">
        <f t="shared" si="10"/>
        <v>118.66</v>
      </c>
      <c r="E184" s="18"/>
      <c r="F184" s="20">
        <f t="shared" si="8"/>
        <v>10.469999999999999</v>
      </c>
      <c r="G184" s="28">
        <f t="shared" si="9"/>
        <v>100</v>
      </c>
    </row>
    <row r="185" spans="1:7" x14ac:dyDescent="0.25">
      <c r="A185" t="s">
        <v>14</v>
      </c>
      <c r="B185">
        <v>65</v>
      </c>
      <c r="C185" s="20">
        <v>1.8699999999999999</v>
      </c>
      <c r="D185" s="20">
        <f t="shared" si="10"/>
        <v>121.55</v>
      </c>
      <c r="E185" s="18"/>
      <c r="F185" s="20">
        <f t="shared" si="8"/>
        <v>5.6099999999999994</v>
      </c>
      <c r="G185" s="28">
        <f t="shared" si="9"/>
        <v>100</v>
      </c>
    </row>
    <row r="186" spans="1:7" x14ac:dyDescent="0.25">
      <c r="A186" t="s">
        <v>13</v>
      </c>
      <c r="B186">
        <v>60</v>
      </c>
      <c r="C186" s="20">
        <v>2.8400000000000003</v>
      </c>
      <c r="D186" s="20">
        <f t="shared" si="10"/>
        <v>170.4</v>
      </c>
      <c r="E186" s="18"/>
      <c r="F186" s="20">
        <f t="shared" si="8"/>
        <v>8.5200000000000014</v>
      </c>
      <c r="G186" s="28">
        <f t="shared" si="9"/>
        <v>100</v>
      </c>
    </row>
    <row r="187" spans="1:7" x14ac:dyDescent="0.25">
      <c r="A187" t="s">
        <v>11</v>
      </c>
      <c r="B187">
        <v>37</v>
      </c>
      <c r="C187" s="20">
        <v>2.1799999999999997</v>
      </c>
      <c r="D187" s="20">
        <f t="shared" si="10"/>
        <v>80.66</v>
      </c>
      <c r="E187" s="18"/>
      <c r="F187" s="20">
        <f t="shared" si="8"/>
        <v>6.5399999999999991</v>
      </c>
      <c r="G187" s="28">
        <f t="shared" si="9"/>
        <v>100</v>
      </c>
    </row>
    <row r="188" spans="1:7" x14ac:dyDescent="0.25">
      <c r="A188" t="s">
        <v>10</v>
      </c>
      <c r="B188">
        <v>40</v>
      </c>
      <c r="C188" s="20">
        <v>1.8699999999999999</v>
      </c>
      <c r="D188" s="20">
        <f t="shared" si="10"/>
        <v>74.8</v>
      </c>
      <c r="E188" s="18"/>
      <c r="F188" s="20">
        <f t="shared" si="8"/>
        <v>5.6099999999999994</v>
      </c>
      <c r="G188" s="28">
        <f t="shared" si="9"/>
        <v>100</v>
      </c>
    </row>
    <row r="189" spans="1:7" x14ac:dyDescent="0.25">
      <c r="A189" t="s">
        <v>14</v>
      </c>
      <c r="B189">
        <v>26</v>
      </c>
      <c r="C189" s="20">
        <v>1.8699999999999999</v>
      </c>
      <c r="D189" s="20">
        <f t="shared" si="10"/>
        <v>48.62</v>
      </c>
      <c r="E189" s="18"/>
      <c r="F189" s="20">
        <f t="shared" si="8"/>
        <v>5.6099999999999994</v>
      </c>
      <c r="G189" s="28">
        <f t="shared" si="9"/>
        <v>100</v>
      </c>
    </row>
    <row r="190" spans="1:7" x14ac:dyDescent="0.25">
      <c r="A190" t="s">
        <v>16</v>
      </c>
      <c r="B190">
        <v>22</v>
      </c>
      <c r="C190" s="20">
        <v>2.27</v>
      </c>
      <c r="D190" s="20">
        <f t="shared" si="10"/>
        <v>49.94</v>
      </c>
      <c r="E190" s="18"/>
      <c r="F190" s="20">
        <f t="shared" si="8"/>
        <v>6.8100000000000005</v>
      </c>
      <c r="G190" s="28">
        <f t="shared" si="9"/>
        <v>100</v>
      </c>
    </row>
    <row r="191" spans="1:7" x14ac:dyDescent="0.25">
      <c r="A191" t="s">
        <v>10</v>
      </c>
      <c r="B191">
        <v>32</v>
      </c>
      <c r="C191" s="20">
        <v>1.87</v>
      </c>
      <c r="D191" s="20">
        <f t="shared" si="10"/>
        <v>59.84</v>
      </c>
      <c r="E191" s="18"/>
      <c r="F191" s="20">
        <f t="shared" si="8"/>
        <v>5.61</v>
      </c>
      <c r="G191" s="28">
        <f t="shared" si="9"/>
        <v>100</v>
      </c>
    </row>
    <row r="192" spans="1:7" x14ac:dyDescent="0.25">
      <c r="A192" t="s">
        <v>9</v>
      </c>
      <c r="B192">
        <v>23</v>
      </c>
      <c r="C192" s="20">
        <v>3.4899999999999998</v>
      </c>
      <c r="D192" s="20">
        <f t="shared" si="10"/>
        <v>80.27</v>
      </c>
      <c r="E192" s="18"/>
      <c r="F192" s="20">
        <f t="shared" si="8"/>
        <v>10.469999999999999</v>
      </c>
      <c r="G192" s="28">
        <f t="shared" si="9"/>
        <v>100</v>
      </c>
    </row>
    <row r="193" spans="1:7" x14ac:dyDescent="0.25">
      <c r="A193" t="s">
        <v>11</v>
      </c>
      <c r="B193">
        <v>20</v>
      </c>
      <c r="C193" s="20">
        <v>2.1800000000000002</v>
      </c>
      <c r="D193" s="20">
        <f t="shared" si="10"/>
        <v>43.6</v>
      </c>
      <c r="E193" s="18"/>
      <c r="F193" s="20">
        <f t="shared" si="8"/>
        <v>6.5400000000000009</v>
      </c>
      <c r="G193" s="28">
        <f t="shared" si="9"/>
        <v>100</v>
      </c>
    </row>
    <row r="194" spans="1:7" x14ac:dyDescent="0.25">
      <c r="A194" t="s">
        <v>10</v>
      </c>
      <c r="B194">
        <v>64</v>
      </c>
      <c r="C194" s="20">
        <v>1.87</v>
      </c>
      <c r="D194" s="20">
        <f t="shared" si="10"/>
        <v>119.68</v>
      </c>
      <c r="E194" s="18"/>
      <c r="F194" s="20">
        <f t="shared" ref="F194:F245" si="11">C194*3</f>
        <v>5.61</v>
      </c>
      <c r="G194" s="28">
        <f t="shared" ref="G194:G245" si="12">units_sold_per_product</f>
        <v>100</v>
      </c>
    </row>
    <row r="195" spans="1:7" x14ac:dyDescent="0.25">
      <c r="A195" t="s">
        <v>8</v>
      </c>
      <c r="B195">
        <v>71</v>
      </c>
      <c r="C195" s="20">
        <v>1.77</v>
      </c>
      <c r="D195" s="20">
        <f t="shared" ref="D195:D245" si="13">C195*B195</f>
        <v>125.67</v>
      </c>
      <c r="E195" s="18"/>
      <c r="F195" s="20">
        <f t="shared" si="11"/>
        <v>5.3100000000000005</v>
      </c>
      <c r="G195" s="28">
        <f t="shared" si="12"/>
        <v>100</v>
      </c>
    </row>
    <row r="196" spans="1:7" x14ac:dyDescent="0.25">
      <c r="A196" t="s">
        <v>11</v>
      </c>
      <c r="B196">
        <v>90</v>
      </c>
      <c r="C196" s="20">
        <v>2.1799999999999997</v>
      </c>
      <c r="D196" s="20">
        <f t="shared" si="13"/>
        <v>196.2</v>
      </c>
      <c r="E196" s="18"/>
      <c r="F196" s="20">
        <f t="shared" si="11"/>
        <v>6.5399999999999991</v>
      </c>
      <c r="G196" s="28">
        <f t="shared" si="12"/>
        <v>100</v>
      </c>
    </row>
    <row r="197" spans="1:7" x14ac:dyDescent="0.25">
      <c r="A197" t="s">
        <v>13</v>
      </c>
      <c r="B197">
        <v>38</v>
      </c>
      <c r="C197" s="20">
        <v>2.84</v>
      </c>
      <c r="D197" s="20">
        <f t="shared" si="13"/>
        <v>107.91999999999999</v>
      </c>
      <c r="E197" s="18"/>
      <c r="F197" s="20">
        <f t="shared" si="11"/>
        <v>8.52</v>
      </c>
      <c r="G197" s="28">
        <f t="shared" si="12"/>
        <v>100</v>
      </c>
    </row>
    <row r="198" spans="1:7" x14ac:dyDescent="0.25">
      <c r="A198" t="s">
        <v>8</v>
      </c>
      <c r="B198">
        <v>55</v>
      </c>
      <c r="C198" s="20">
        <v>1.7699999999999998</v>
      </c>
      <c r="D198" s="20">
        <f t="shared" si="13"/>
        <v>97.35</v>
      </c>
      <c r="E198" s="18"/>
      <c r="F198" s="20">
        <f t="shared" si="11"/>
        <v>5.31</v>
      </c>
      <c r="G198" s="28">
        <f t="shared" si="12"/>
        <v>100</v>
      </c>
    </row>
    <row r="199" spans="1:7" x14ac:dyDescent="0.25">
      <c r="A199" t="s">
        <v>15</v>
      </c>
      <c r="B199">
        <v>22</v>
      </c>
      <c r="C199" s="20">
        <v>3.15</v>
      </c>
      <c r="D199" s="20">
        <f t="shared" si="13"/>
        <v>69.3</v>
      </c>
      <c r="E199" s="18"/>
      <c r="F199" s="20">
        <f t="shared" si="11"/>
        <v>9.4499999999999993</v>
      </c>
      <c r="G199" s="28">
        <f t="shared" si="12"/>
        <v>100</v>
      </c>
    </row>
    <row r="200" spans="1:7" x14ac:dyDescent="0.25">
      <c r="A200" t="s">
        <v>8</v>
      </c>
      <c r="B200">
        <v>34</v>
      </c>
      <c r="C200" s="20">
        <v>1.77</v>
      </c>
      <c r="D200" s="20">
        <f t="shared" si="13"/>
        <v>60.18</v>
      </c>
      <c r="E200" s="18"/>
      <c r="F200" s="20">
        <f t="shared" si="11"/>
        <v>5.3100000000000005</v>
      </c>
      <c r="G200" s="28">
        <f t="shared" si="12"/>
        <v>100</v>
      </c>
    </row>
    <row r="201" spans="1:7" x14ac:dyDescent="0.25">
      <c r="A201" t="s">
        <v>14</v>
      </c>
      <c r="B201">
        <v>39</v>
      </c>
      <c r="C201" s="20">
        <v>1.87</v>
      </c>
      <c r="D201" s="20">
        <f t="shared" si="13"/>
        <v>72.930000000000007</v>
      </c>
      <c r="E201" s="18"/>
      <c r="F201" s="20">
        <f t="shared" si="11"/>
        <v>5.61</v>
      </c>
      <c r="G201" s="28">
        <f t="shared" si="12"/>
        <v>100</v>
      </c>
    </row>
    <row r="202" spans="1:7" x14ac:dyDescent="0.25">
      <c r="A202" t="s">
        <v>13</v>
      </c>
      <c r="B202">
        <v>41</v>
      </c>
      <c r="C202" s="20">
        <v>2.84</v>
      </c>
      <c r="D202" s="20">
        <f t="shared" si="13"/>
        <v>116.44</v>
      </c>
      <c r="E202" s="18"/>
      <c r="F202" s="20">
        <f t="shared" si="11"/>
        <v>8.52</v>
      </c>
      <c r="G202" s="28">
        <f t="shared" si="12"/>
        <v>100</v>
      </c>
    </row>
    <row r="203" spans="1:7" x14ac:dyDescent="0.25">
      <c r="A203" t="s">
        <v>8</v>
      </c>
      <c r="B203">
        <v>41</v>
      </c>
      <c r="C203" s="20">
        <v>1.7699999999999998</v>
      </c>
      <c r="D203" s="20">
        <f t="shared" si="13"/>
        <v>72.569999999999993</v>
      </c>
      <c r="E203" s="18"/>
      <c r="F203" s="20">
        <f t="shared" si="11"/>
        <v>5.31</v>
      </c>
      <c r="G203" s="28">
        <f t="shared" si="12"/>
        <v>100</v>
      </c>
    </row>
    <row r="204" spans="1:7" x14ac:dyDescent="0.25">
      <c r="A204" t="s">
        <v>11</v>
      </c>
      <c r="B204">
        <v>136</v>
      </c>
      <c r="C204" s="20">
        <v>2.1800000000000002</v>
      </c>
      <c r="D204" s="20">
        <f t="shared" si="13"/>
        <v>296.48</v>
      </c>
      <c r="E204" s="18"/>
      <c r="F204" s="20">
        <f t="shared" si="11"/>
        <v>6.5400000000000009</v>
      </c>
      <c r="G204" s="28">
        <f t="shared" si="12"/>
        <v>100</v>
      </c>
    </row>
    <row r="205" spans="1:7" x14ac:dyDescent="0.25">
      <c r="A205" t="s">
        <v>8</v>
      </c>
      <c r="B205">
        <v>25</v>
      </c>
      <c r="C205" s="20">
        <v>1.77</v>
      </c>
      <c r="D205" s="20">
        <f t="shared" si="13"/>
        <v>44.25</v>
      </c>
      <c r="E205" s="18"/>
      <c r="F205" s="20">
        <f t="shared" si="11"/>
        <v>5.3100000000000005</v>
      </c>
      <c r="G205" s="28">
        <f t="shared" si="12"/>
        <v>100</v>
      </c>
    </row>
    <row r="206" spans="1:7" x14ac:dyDescent="0.25">
      <c r="A206" t="s">
        <v>15</v>
      </c>
      <c r="B206">
        <v>26</v>
      </c>
      <c r="C206" s="20">
        <v>3.1500000000000004</v>
      </c>
      <c r="D206" s="20">
        <f t="shared" si="13"/>
        <v>81.900000000000006</v>
      </c>
      <c r="E206" s="18"/>
      <c r="F206" s="20">
        <f t="shared" si="11"/>
        <v>9.4500000000000011</v>
      </c>
      <c r="G206" s="28">
        <f t="shared" si="12"/>
        <v>100</v>
      </c>
    </row>
    <row r="207" spans="1:7" x14ac:dyDescent="0.25">
      <c r="A207" t="s">
        <v>14</v>
      </c>
      <c r="B207">
        <v>50</v>
      </c>
      <c r="C207" s="20">
        <v>1.87</v>
      </c>
      <c r="D207" s="20">
        <f t="shared" si="13"/>
        <v>93.5</v>
      </c>
      <c r="E207" s="18"/>
      <c r="F207" s="20">
        <f t="shared" si="11"/>
        <v>5.61</v>
      </c>
      <c r="G207" s="28">
        <f t="shared" si="12"/>
        <v>100</v>
      </c>
    </row>
    <row r="208" spans="1:7" x14ac:dyDescent="0.25">
      <c r="A208" t="s">
        <v>13</v>
      </c>
      <c r="B208">
        <v>79</v>
      </c>
      <c r="C208" s="20">
        <v>2.8400000000000003</v>
      </c>
      <c r="D208" s="20">
        <f t="shared" si="13"/>
        <v>224.36</v>
      </c>
      <c r="E208" s="18"/>
      <c r="F208" s="20">
        <f t="shared" si="11"/>
        <v>8.5200000000000014</v>
      </c>
      <c r="G208" s="28">
        <f t="shared" si="12"/>
        <v>100</v>
      </c>
    </row>
    <row r="209" spans="1:7" x14ac:dyDescent="0.25">
      <c r="A209" t="s">
        <v>8</v>
      </c>
      <c r="B209">
        <v>30</v>
      </c>
      <c r="C209" s="20">
        <v>1.77</v>
      </c>
      <c r="D209" s="20">
        <f t="shared" si="13"/>
        <v>53.1</v>
      </c>
      <c r="E209" s="18"/>
      <c r="F209" s="20">
        <f t="shared" si="11"/>
        <v>5.3100000000000005</v>
      </c>
      <c r="G209" s="28">
        <f t="shared" si="12"/>
        <v>100</v>
      </c>
    </row>
    <row r="210" spans="1:7" x14ac:dyDescent="0.25">
      <c r="A210" t="s">
        <v>12</v>
      </c>
      <c r="B210">
        <v>20</v>
      </c>
      <c r="C210" s="20">
        <v>1.6800000000000002</v>
      </c>
      <c r="D210" s="20">
        <f t="shared" si="13"/>
        <v>33.6</v>
      </c>
      <c r="E210" s="18"/>
      <c r="F210" s="20">
        <f t="shared" si="11"/>
        <v>5.0400000000000009</v>
      </c>
      <c r="G210" s="28">
        <f t="shared" si="12"/>
        <v>100</v>
      </c>
    </row>
    <row r="211" spans="1:7" x14ac:dyDescent="0.25">
      <c r="A211" t="s">
        <v>8</v>
      </c>
      <c r="B211">
        <v>49</v>
      </c>
      <c r="C211" s="20">
        <v>1.77</v>
      </c>
      <c r="D211" s="20">
        <f t="shared" si="13"/>
        <v>86.73</v>
      </c>
      <c r="E211" s="18"/>
      <c r="F211" s="20">
        <f t="shared" si="11"/>
        <v>5.3100000000000005</v>
      </c>
      <c r="G211" s="28">
        <f t="shared" si="12"/>
        <v>100</v>
      </c>
    </row>
    <row r="212" spans="1:7" x14ac:dyDescent="0.25">
      <c r="A212" t="s">
        <v>11</v>
      </c>
      <c r="B212">
        <v>40</v>
      </c>
      <c r="C212" s="20">
        <v>2.1800000000000002</v>
      </c>
      <c r="D212" s="20">
        <f t="shared" si="13"/>
        <v>87.2</v>
      </c>
      <c r="E212" s="18"/>
      <c r="F212" s="20">
        <f t="shared" si="11"/>
        <v>6.5400000000000009</v>
      </c>
      <c r="G212" s="28">
        <f t="shared" si="12"/>
        <v>100</v>
      </c>
    </row>
    <row r="213" spans="1:7" x14ac:dyDescent="0.25">
      <c r="A213" t="s">
        <v>8</v>
      </c>
      <c r="B213">
        <v>31</v>
      </c>
      <c r="C213" s="20">
        <v>1.77</v>
      </c>
      <c r="D213" s="20">
        <f t="shared" si="13"/>
        <v>54.87</v>
      </c>
      <c r="E213" s="18"/>
      <c r="F213" s="20">
        <f t="shared" si="11"/>
        <v>5.3100000000000005</v>
      </c>
      <c r="G213" s="28">
        <f t="shared" si="12"/>
        <v>100</v>
      </c>
    </row>
    <row r="214" spans="1:7" x14ac:dyDescent="0.25">
      <c r="A214" t="s">
        <v>15</v>
      </c>
      <c r="B214">
        <v>21</v>
      </c>
      <c r="C214" s="20">
        <v>3.1500000000000004</v>
      </c>
      <c r="D214" s="20">
        <f t="shared" si="13"/>
        <v>66.150000000000006</v>
      </c>
      <c r="E214" s="18"/>
      <c r="F214" s="20">
        <f t="shared" si="11"/>
        <v>9.4500000000000011</v>
      </c>
      <c r="G214" s="28">
        <f t="shared" si="12"/>
        <v>100</v>
      </c>
    </row>
    <row r="215" spans="1:7" x14ac:dyDescent="0.25">
      <c r="A215" t="s">
        <v>14</v>
      </c>
      <c r="B215">
        <v>43</v>
      </c>
      <c r="C215" s="20">
        <v>1.8699999999999999</v>
      </c>
      <c r="D215" s="20">
        <f t="shared" si="13"/>
        <v>80.41</v>
      </c>
      <c r="E215" s="18"/>
      <c r="F215" s="20">
        <f t="shared" si="11"/>
        <v>5.6099999999999994</v>
      </c>
      <c r="G215" s="28">
        <f t="shared" si="12"/>
        <v>100</v>
      </c>
    </row>
    <row r="216" spans="1:7" x14ac:dyDescent="0.25">
      <c r="A216" t="s">
        <v>13</v>
      </c>
      <c r="B216">
        <v>47</v>
      </c>
      <c r="C216" s="20">
        <v>2.84</v>
      </c>
      <c r="D216" s="20">
        <f t="shared" si="13"/>
        <v>133.47999999999999</v>
      </c>
      <c r="E216" s="18"/>
      <c r="F216" s="20">
        <f t="shared" si="11"/>
        <v>8.52</v>
      </c>
      <c r="G216" s="28">
        <f t="shared" si="12"/>
        <v>100</v>
      </c>
    </row>
    <row r="217" spans="1:7" x14ac:dyDescent="0.25">
      <c r="A217" t="s">
        <v>11</v>
      </c>
      <c r="B217">
        <v>175</v>
      </c>
      <c r="C217" s="20">
        <v>2.1800000000000002</v>
      </c>
      <c r="D217" s="20">
        <f t="shared" si="13"/>
        <v>381.5</v>
      </c>
      <c r="E217" s="18"/>
      <c r="F217" s="20">
        <f t="shared" si="11"/>
        <v>6.5400000000000009</v>
      </c>
      <c r="G217" s="28">
        <f t="shared" si="12"/>
        <v>100</v>
      </c>
    </row>
    <row r="218" spans="1:7" x14ac:dyDescent="0.25">
      <c r="A218" t="s">
        <v>10</v>
      </c>
      <c r="B218">
        <v>23</v>
      </c>
      <c r="C218" s="20">
        <v>1.8699999999999999</v>
      </c>
      <c r="D218" s="20">
        <f t="shared" si="13"/>
        <v>43.01</v>
      </c>
      <c r="E218" s="18"/>
      <c r="F218" s="20">
        <f t="shared" si="11"/>
        <v>5.6099999999999994</v>
      </c>
      <c r="G218" s="28">
        <f t="shared" si="12"/>
        <v>100</v>
      </c>
    </row>
    <row r="219" spans="1:7" x14ac:dyDescent="0.25">
      <c r="A219" t="s">
        <v>8</v>
      </c>
      <c r="B219">
        <v>40</v>
      </c>
      <c r="C219" s="20">
        <v>1.77</v>
      </c>
      <c r="D219" s="20">
        <f t="shared" si="13"/>
        <v>70.8</v>
      </c>
      <c r="E219" s="18"/>
      <c r="F219" s="20">
        <f t="shared" si="11"/>
        <v>5.3100000000000005</v>
      </c>
      <c r="G219" s="28">
        <f t="shared" si="12"/>
        <v>100</v>
      </c>
    </row>
    <row r="220" spans="1:7" x14ac:dyDescent="0.25">
      <c r="A220" t="s">
        <v>11</v>
      </c>
      <c r="B220">
        <v>87</v>
      </c>
      <c r="C220" s="20">
        <v>2.1800000000000002</v>
      </c>
      <c r="D220" s="20">
        <f t="shared" si="13"/>
        <v>189.66000000000003</v>
      </c>
      <c r="E220" s="18"/>
      <c r="F220" s="20">
        <f t="shared" si="11"/>
        <v>6.5400000000000009</v>
      </c>
      <c r="G220" s="28">
        <f t="shared" si="12"/>
        <v>100</v>
      </c>
    </row>
    <row r="221" spans="1:7" x14ac:dyDescent="0.25">
      <c r="A221" t="s">
        <v>8</v>
      </c>
      <c r="B221">
        <v>43</v>
      </c>
      <c r="C221" s="20">
        <v>1.77</v>
      </c>
      <c r="D221" s="20">
        <f t="shared" si="13"/>
        <v>76.11</v>
      </c>
      <c r="E221" s="18"/>
      <c r="F221" s="20">
        <f t="shared" si="11"/>
        <v>5.3100000000000005</v>
      </c>
      <c r="G221" s="28">
        <f t="shared" si="12"/>
        <v>100</v>
      </c>
    </row>
    <row r="222" spans="1:7" x14ac:dyDescent="0.25">
      <c r="A222" t="s">
        <v>9</v>
      </c>
      <c r="B222">
        <v>30</v>
      </c>
      <c r="C222" s="20">
        <v>3.49</v>
      </c>
      <c r="D222" s="20">
        <f t="shared" si="13"/>
        <v>104.7</v>
      </c>
      <c r="E222" s="18"/>
      <c r="F222" s="20">
        <f t="shared" si="11"/>
        <v>10.47</v>
      </c>
      <c r="G222" s="28">
        <f t="shared" si="12"/>
        <v>100</v>
      </c>
    </row>
    <row r="223" spans="1:7" x14ac:dyDescent="0.25">
      <c r="A223" t="s">
        <v>8</v>
      </c>
      <c r="B223">
        <v>35</v>
      </c>
      <c r="C223" s="20">
        <v>1.77</v>
      </c>
      <c r="D223" s="20">
        <f t="shared" si="13"/>
        <v>61.95</v>
      </c>
      <c r="E223" s="18"/>
      <c r="F223" s="20">
        <f t="shared" si="11"/>
        <v>5.3100000000000005</v>
      </c>
      <c r="G223" s="28">
        <f t="shared" si="12"/>
        <v>100</v>
      </c>
    </row>
    <row r="224" spans="1:7" x14ac:dyDescent="0.25">
      <c r="A224" t="s">
        <v>14</v>
      </c>
      <c r="B224">
        <v>57</v>
      </c>
      <c r="C224" s="20">
        <v>1.87</v>
      </c>
      <c r="D224" s="20">
        <f t="shared" si="13"/>
        <v>106.59</v>
      </c>
      <c r="E224" s="18"/>
      <c r="F224" s="20">
        <f t="shared" si="11"/>
        <v>5.61</v>
      </c>
      <c r="G224" s="28">
        <f t="shared" si="12"/>
        <v>100</v>
      </c>
    </row>
    <row r="225" spans="1:7" x14ac:dyDescent="0.25">
      <c r="A225" t="s">
        <v>12</v>
      </c>
      <c r="B225">
        <v>25</v>
      </c>
      <c r="C225" s="20">
        <v>1.68</v>
      </c>
      <c r="D225" s="20">
        <f t="shared" si="13"/>
        <v>42</v>
      </c>
      <c r="E225" s="18"/>
      <c r="F225" s="20">
        <f t="shared" si="11"/>
        <v>5.04</v>
      </c>
      <c r="G225" s="28">
        <f t="shared" si="12"/>
        <v>100</v>
      </c>
    </row>
    <row r="226" spans="1:7" x14ac:dyDescent="0.25">
      <c r="A226" t="s">
        <v>10</v>
      </c>
      <c r="B226">
        <v>24</v>
      </c>
      <c r="C226" s="20">
        <v>1.87</v>
      </c>
      <c r="D226" s="20">
        <f t="shared" si="13"/>
        <v>44.88</v>
      </c>
      <c r="E226" s="18"/>
      <c r="F226" s="20">
        <f t="shared" si="11"/>
        <v>5.61</v>
      </c>
      <c r="G226" s="28">
        <f t="shared" si="12"/>
        <v>100</v>
      </c>
    </row>
    <row r="227" spans="1:7" x14ac:dyDescent="0.25">
      <c r="A227" t="s">
        <v>14</v>
      </c>
      <c r="B227">
        <v>83</v>
      </c>
      <c r="C227" s="20">
        <v>1.87</v>
      </c>
      <c r="D227" s="20">
        <f t="shared" si="13"/>
        <v>155.21</v>
      </c>
      <c r="E227" s="18"/>
      <c r="F227" s="20">
        <f t="shared" si="11"/>
        <v>5.61</v>
      </c>
      <c r="G227" s="28">
        <f t="shared" si="12"/>
        <v>100</v>
      </c>
    </row>
    <row r="228" spans="1:7" x14ac:dyDescent="0.25">
      <c r="A228" t="s">
        <v>13</v>
      </c>
      <c r="B228">
        <v>124</v>
      </c>
      <c r="C228" s="20">
        <v>2.8400000000000003</v>
      </c>
      <c r="D228" s="20">
        <f t="shared" si="13"/>
        <v>352.16</v>
      </c>
      <c r="E228" s="18"/>
      <c r="F228" s="20">
        <f t="shared" si="11"/>
        <v>8.5200000000000014</v>
      </c>
      <c r="G228" s="28">
        <f t="shared" si="12"/>
        <v>100</v>
      </c>
    </row>
    <row r="229" spans="1:7" x14ac:dyDescent="0.25">
      <c r="A229" t="s">
        <v>8</v>
      </c>
      <c r="B229">
        <v>137</v>
      </c>
      <c r="C229" s="20">
        <v>1.77</v>
      </c>
      <c r="D229" s="20">
        <f t="shared" si="13"/>
        <v>242.49</v>
      </c>
      <c r="E229" s="18"/>
      <c r="F229" s="20">
        <f t="shared" si="11"/>
        <v>5.3100000000000005</v>
      </c>
      <c r="G229" s="28">
        <f t="shared" si="12"/>
        <v>100</v>
      </c>
    </row>
    <row r="230" spans="1:7" x14ac:dyDescent="0.25">
      <c r="A230" t="s">
        <v>11</v>
      </c>
      <c r="B230">
        <v>146</v>
      </c>
      <c r="C230" s="20">
        <v>2.1799999999999997</v>
      </c>
      <c r="D230" s="20">
        <f t="shared" si="13"/>
        <v>318.27999999999997</v>
      </c>
      <c r="E230" s="18"/>
      <c r="F230" s="20">
        <f t="shared" si="11"/>
        <v>6.5399999999999991</v>
      </c>
      <c r="G230" s="28">
        <f t="shared" si="12"/>
        <v>100</v>
      </c>
    </row>
    <row r="231" spans="1:7" x14ac:dyDescent="0.25">
      <c r="A231" t="s">
        <v>10</v>
      </c>
      <c r="B231">
        <v>34</v>
      </c>
      <c r="C231" s="20">
        <v>1.8699999999999999</v>
      </c>
      <c r="D231" s="20">
        <f t="shared" si="13"/>
        <v>63.58</v>
      </c>
      <c r="E231" s="18"/>
      <c r="F231" s="20">
        <f t="shared" si="11"/>
        <v>5.6099999999999994</v>
      </c>
      <c r="G231" s="28">
        <f t="shared" si="12"/>
        <v>100</v>
      </c>
    </row>
    <row r="232" spans="1:7" x14ac:dyDescent="0.25">
      <c r="A232" t="s">
        <v>8</v>
      </c>
      <c r="B232">
        <v>20</v>
      </c>
      <c r="C232" s="20">
        <v>1.77</v>
      </c>
      <c r="D232" s="20">
        <f t="shared" si="13"/>
        <v>35.4</v>
      </c>
      <c r="E232" s="18"/>
      <c r="F232" s="20">
        <f t="shared" si="11"/>
        <v>5.3100000000000005</v>
      </c>
      <c r="G232" s="28">
        <f t="shared" si="12"/>
        <v>100</v>
      </c>
    </row>
    <row r="233" spans="1:7" x14ac:dyDescent="0.25">
      <c r="A233" t="s">
        <v>11</v>
      </c>
      <c r="B233">
        <v>139</v>
      </c>
      <c r="C233" s="20">
        <v>2.1799999999999997</v>
      </c>
      <c r="D233" s="20">
        <f t="shared" si="13"/>
        <v>303.02</v>
      </c>
      <c r="E233" s="18"/>
      <c r="F233" s="20">
        <f t="shared" si="11"/>
        <v>6.5399999999999991</v>
      </c>
      <c r="G233" s="28">
        <f t="shared" si="12"/>
        <v>100</v>
      </c>
    </row>
    <row r="234" spans="1:7" x14ac:dyDescent="0.25">
      <c r="A234" t="s">
        <v>10</v>
      </c>
      <c r="B234">
        <v>211</v>
      </c>
      <c r="C234" s="20">
        <v>1.8699999999999999</v>
      </c>
      <c r="D234" s="20">
        <f t="shared" si="13"/>
        <v>394.57</v>
      </c>
      <c r="E234" s="18"/>
      <c r="F234" s="20">
        <f t="shared" si="11"/>
        <v>5.6099999999999994</v>
      </c>
      <c r="G234" s="28">
        <f t="shared" si="12"/>
        <v>100</v>
      </c>
    </row>
    <row r="235" spans="1:7" x14ac:dyDescent="0.25">
      <c r="A235" t="s">
        <v>9</v>
      </c>
      <c r="B235">
        <v>20</v>
      </c>
      <c r="C235" s="20">
        <v>3.4899999999999998</v>
      </c>
      <c r="D235" s="20">
        <f t="shared" si="13"/>
        <v>69.8</v>
      </c>
      <c r="E235" s="18"/>
      <c r="F235" s="20">
        <f t="shared" si="11"/>
        <v>10.469999999999999</v>
      </c>
      <c r="G235" s="28">
        <f t="shared" si="12"/>
        <v>100</v>
      </c>
    </row>
    <row r="236" spans="1:7" x14ac:dyDescent="0.25">
      <c r="A236" t="s">
        <v>14</v>
      </c>
      <c r="B236">
        <v>42</v>
      </c>
      <c r="C236" s="20">
        <v>1.87</v>
      </c>
      <c r="D236" s="20">
        <f t="shared" si="13"/>
        <v>78.540000000000006</v>
      </c>
      <c r="E236" s="18"/>
      <c r="F236" s="20">
        <f t="shared" si="11"/>
        <v>5.61</v>
      </c>
      <c r="G236" s="28">
        <f t="shared" si="12"/>
        <v>100</v>
      </c>
    </row>
    <row r="237" spans="1:7" x14ac:dyDescent="0.25">
      <c r="A237" t="s">
        <v>13</v>
      </c>
      <c r="B237">
        <v>100</v>
      </c>
      <c r="C237" s="20">
        <v>2.84</v>
      </c>
      <c r="D237" s="20">
        <f t="shared" si="13"/>
        <v>284</v>
      </c>
      <c r="E237" s="18"/>
      <c r="F237" s="20">
        <f t="shared" si="11"/>
        <v>8.52</v>
      </c>
      <c r="G237" s="28">
        <f t="shared" si="12"/>
        <v>100</v>
      </c>
    </row>
    <row r="238" spans="1:7" x14ac:dyDescent="0.25">
      <c r="A238" t="s">
        <v>8</v>
      </c>
      <c r="B238">
        <v>38</v>
      </c>
      <c r="C238" s="20">
        <v>1.7700000000000002</v>
      </c>
      <c r="D238" s="20">
        <f t="shared" si="13"/>
        <v>67.260000000000005</v>
      </c>
      <c r="E238" s="18"/>
      <c r="F238" s="20">
        <f t="shared" si="11"/>
        <v>5.3100000000000005</v>
      </c>
      <c r="G238" s="28">
        <f t="shared" si="12"/>
        <v>100</v>
      </c>
    </row>
    <row r="239" spans="1:7" x14ac:dyDescent="0.25">
      <c r="A239" t="s">
        <v>9</v>
      </c>
      <c r="B239">
        <v>25</v>
      </c>
      <c r="C239" s="20">
        <v>3.49</v>
      </c>
      <c r="D239" s="20">
        <f t="shared" si="13"/>
        <v>87.25</v>
      </c>
      <c r="E239" s="18"/>
      <c r="F239" s="20">
        <f t="shared" si="11"/>
        <v>10.47</v>
      </c>
      <c r="G239" s="28">
        <f t="shared" si="12"/>
        <v>100</v>
      </c>
    </row>
    <row r="240" spans="1:7" x14ac:dyDescent="0.25">
      <c r="A240" t="s">
        <v>10</v>
      </c>
      <c r="B240">
        <v>96</v>
      </c>
      <c r="C240" s="20">
        <v>1.87</v>
      </c>
      <c r="D240" s="20">
        <f t="shared" si="13"/>
        <v>179.52</v>
      </c>
      <c r="E240" s="18"/>
      <c r="F240" s="20">
        <f t="shared" si="11"/>
        <v>5.61</v>
      </c>
      <c r="G240" s="28">
        <f t="shared" si="12"/>
        <v>100</v>
      </c>
    </row>
    <row r="241" spans="1:7" x14ac:dyDescent="0.25">
      <c r="A241" t="s">
        <v>11</v>
      </c>
      <c r="B241">
        <v>34</v>
      </c>
      <c r="C241" s="20">
        <v>2.1800000000000002</v>
      </c>
      <c r="D241" s="20">
        <f t="shared" si="13"/>
        <v>74.12</v>
      </c>
      <c r="E241" s="18"/>
      <c r="F241" s="20">
        <f t="shared" si="11"/>
        <v>6.5400000000000009</v>
      </c>
      <c r="G241" s="28">
        <f t="shared" si="12"/>
        <v>100</v>
      </c>
    </row>
    <row r="242" spans="1:7" x14ac:dyDescent="0.25">
      <c r="A242" t="s">
        <v>10</v>
      </c>
      <c r="B242">
        <v>245</v>
      </c>
      <c r="C242" s="20">
        <v>1.8699999999999999</v>
      </c>
      <c r="D242" s="20">
        <f t="shared" si="13"/>
        <v>458.15</v>
      </c>
      <c r="E242" s="18"/>
      <c r="F242" s="20">
        <f t="shared" si="11"/>
        <v>5.6099999999999994</v>
      </c>
      <c r="G242" s="28">
        <f t="shared" si="12"/>
        <v>100</v>
      </c>
    </row>
    <row r="243" spans="1:7" x14ac:dyDescent="0.25">
      <c r="A243" t="s">
        <v>9</v>
      </c>
      <c r="B243">
        <v>30</v>
      </c>
      <c r="C243" s="20">
        <v>3.49</v>
      </c>
      <c r="D243" s="20">
        <f t="shared" si="13"/>
        <v>104.7</v>
      </c>
      <c r="E243" s="18"/>
      <c r="F243" s="20">
        <f t="shared" si="11"/>
        <v>10.47</v>
      </c>
      <c r="G243" s="28">
        <f t="shared" si="12"/>
        <v>100</v>
      </c>
    </row>
    <row r="244" spans="1:7" x14ac:dyDescent="0.25">
      <c r="A244" t="s">
        <v>14</v>
      </c>
      <c r="B244">
        <v>30</v>
      </c>
      <c r="C244" s="20">
        <v>1.87</v>
      </c>
      <c r="D244" s="20">
        <f t="shared" si="13"/>
        <v>56.1</v>
      </c>
      <c r="E244" s="18"/>
      <c r="F244" s="20">
        <f t="shared" si="11"/>
        <v>5.61</v>
      </c>
      <c r="G244" s="28">
        <f t="shared" si="12"/>
        <v>100</v>
      </c>
    </row>
    <row r="245" spans="1:7" x14ac:dyDescent="0.25">
      <c r="A245" s="4" t="s">
        <v>13</v>
      </c>
      <c r="B245" s="4">
        <v>44</v>
      </c>
      <c r="C245" s="25">
        <v>2.84</v>
      </c>
      <c r="D245" s="20">
        <f t="shared" si="13"/>
        <v>124.96</v>
      </c>
      <c r="E245" s="18"/>
      <c r="F245" s="20">
        <f t="shared" si="11"/>
        <v>8.52</v>
      </c>
      <c r="G245" s="28">
        <f t="shared" si="12"/>
        <v>100</v>
      </c>
    </row>
  </sheetData>
  <pageMargins left="0.7" right="0.7" top="0.75" bottom="0.75" header="0.3" footer="0.3"/>
  <pageSetup paperSize="9" orientation="portrait" r:id="rId1"/>
  <headerFooter>
    <oddHeader>&amp;C&amp;"Calibri"&amp;10&amp;KFF0000OFFICIAL&amp;1#</oddHead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F34" sqref="F34"/>
    </sheetView>
  </sheetViews>
  <sheetFormatPr defaultRowHeight="15" x14ac:dyDescent="0.25"/>
  <sheetData>
    <row r="1" spans="1:4" x14ac:dyDescent="0.25">
      <c r="A1" t="s">
        <v>25</v>
      </c>
      <c r="B1" t="s">
        <v>26</v>
      </c>
    </row>
    <row r="2" spans="1:4" x14ac:dyDescent="0.25">
      <c r="A2">
        <v>100</v>
      </c>
      <c r="B2">
        <v>1000</v>
      </c>
      <c r="D2" t="s">
        <v>27</v>
      </c>
    </row>
    <row r="3" spans="1:4" x14ac:dyDescent="0.25">
      <c r="A3">
        <v>110</v>
      </c>
      <c r="B3">
        <v>920</v>
      </c>
    </row>
    <row r="4" spans="1:4" x14ac:dyDescent="0.25">
      <c r="A4">
        <v>120</v>
      </c>
      <c r="B4">
        <v>908</v>
      </c>
    </row>
    <row r="5" spans="1:4" x14ac:dyDescent="0.25">
      <c r="A5">
        <v>130</v>
      </c>
      <c r="B5">
        <v>830</v>
      </c>
    </row>
    <row r="6" spans="1:4" x14ac:dyDescent="0.25">
      <c r="A6">
        <v>140</v>
      </c>
      <c r="B6" s="12">
        <f>830-(A6-130)*(830-630)/(170-130)</f>
        <v>780</v>
      </c>
    </row>
    <row r="7" spans="1:4" x14ac:dyDescent="0.25">
      <c r="A7">
        <v>150</v>
      </c>
      <c r="B7" s="12">
        <f>830-(A7-130)*(830-630)/(170-130)</f>
        <v>730</v>
      </c>
    </row>
    <row r="8" spans="1:4" x14ac:dyDescent="0.25">
      <c r="A8">
        <v>160</v>
      </c>
      <c r="B8" s="12">
        <f>830-(A8-130)*(830-630)/(170-130)</f>
        <v>680</v>
      </c>
    </row>
    <row r="9" spans="1:4" x14ac:dyDescent="0.25">
      <c r="A9">
        <v>170</v>
      </c>
      <c r="B9">
        <v>630</v>
      </c>
    </row>
    <row r="10" spans="1:4" x14ac:dyDescent="0.25">
      <c r="A10">
        <v>180</v>
      </c>
    </row>
    <row r="11" spans="1:4" x14ac:dyDescent="0.25">
      <c r="A11">
        <v>190</v>
      </c>
    </row>
    <row r="12" spans="1:4" x14ac:dyDescent="0.25">
      <c r="A12">
        <v>200</v>
      </c>
    </row>
    <row r="13" spans="1:4" x14ac:dyDescent="0.25">
      <c r="A13">
        <v>210</v>
      </c>
      <c r="B13">
        <v>515</v>
      </c>
    </row>
    <row r="14" spans="1:4" x14ac:dyDescent="0.25">
      <c r="A14">
        <v>220</v>
      </c>
    </row>
    <row r="15" spans="1:4" x14ac:dyDescent="0.25">
      <c r="A15">
        <v>230</v>
      </c>
    </row>
    <row r="16" spans="1:4" x14ac:dyDescent="0.25">
      <c r="A16">
        <v>240</v>
      </c>
    </row>
    <row r="17" spans="1:2" x14ac:dyDescent="0.25">
      <c r="A17">
        <v>250</v>
      </c>
      <c r="B17">
        <v>330</v>
      </c>
    </row>
    <row r="18" spans="1:2" x14ac:dyDescent="0.25">
      <c r="A18">
        <v>260</v>
      </c>
    </row>
    <row r="19" spans="1:2" x14ac:dyDescent="0.25">
      <c r="A19">
        <v>270</v>
      </c>
    </row>
    <row r="20" spans="1:2" x14ac:dyDescent="0.25">
      <c r="A20">
        <v>280</v>
      </c>
      <c r="B20">
        <v>205</v>
      </c>
    </row>
    <row r="21" spans="1:2" x14ac:dyDescent="0.25">
      <c r="A21">
        <v>290</v>
      </c>
      <c r="B21">
        <v>190</v>
      </c>
    </row>
    <row r="22" spans="1:2" x14ac:dyDescent="0.25">
      <c r="A22">
        <v>300</v>
      </c>
      <c r="B22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D12" sqref="D12"/>
    </sheetView>
  </sheetViews>
  <sheetFormatPr defaultRowHeight="15" x14ac:dyDescent="0.25"/>
  <cols>
    <col min="1" max="1" width="20.42578125" customWidth="1"/>
    <col min="2" max="2" width="10.85546875" customWidth="1"/>
  </cols>
  <sheetData>
    <row r="1" spans="1:8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H1" t="s">
        <v>33</v>
      </c>
    </row>
    <row r="2" spans="1:8" x14ac:dyDescent="0.25">
      <c r="A2" t="s">
        <v>34</v>
      </c>
      <c r="B2" s="13">
        <v>11000</v>
      </c>
      <c r="C2" s="13"/>
      <c r="D2" s="13"/>
      <c r="E2" s="13"/>
      <c r="F2" s="13"/>
      <c r="H2" s="14">
        <v>0.16</v>
      </c>
    </row>
    <row r="3" spans="1:8" x14ac:dyDescent="0.25">
      <c r="A3" t="s">
        <v>35</v>
      </c>
      <c r="B3">
        <v>3</v>
      </c>
    </row>
    <row r="4" spans="1:8" x14ac:dyDescent="0.25">
      <c r="A4" t="s">
        <v>36</v>
      </c>
      <c r="B4" s="1">
        <v>400</v>
      </c>
      <c r="H4" s="15">
        <v>0.1</v>
      </c>
    </row>
    <row r="5" spans="1:8" x14ac:dyDescent="0.25">
      <c r="A5" t="s">
        <v>37</v>
      </c>
      <c r="B5">
        <f>B2/B3</f>
        <v>3666.6666666666665</v>
      </c>
    </row>
    <row r="6" spans="1:8" x14ac:dyDescent="0.25">
      <c r="A6" t="s">
        <v>38</v>
      </c>
      <c r="B6" s="1">
        <v>285</v>
      </c>
      <c r="H6" s="15">
        <v>0.03</v>
      </c>
    </row>
    <row r="7" spans="1:8" x14ac:dyDescent="0.25">
      <c r="A7" t="s">
        <v>6</v>
      </c>
      <c r="B7" s="16">
        <f>(B4-B6)*B5</f>
        <v>421666.66666666663</v>
      </c>
      <c r="C7" s="16"/>
      <c r="D7" s="16"/>
      <c r="E7" s="16"/>
      <c r="F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Task 1</vt:lpstr>
      <vt:lpstr>Task 2 &amp; 3</vt:lpstr>
      <vt:lpstr>Task 4</vt:lpstr>
      <vt:lpstr>PurchaceQuantity</vt:lpstr>
      <vt:lpstr>Quantity</vt:lpstr>
      <vt:lpstr>RetailUnitPrice</vt:lpstr>
      <vt:lpstr>TotalPrice</vt:lpstr>
      <vt:lpstr>TotalUnits</vt:lpstr>
      <vt:lpstr>UnitPrice</vt:lpstr>
      <vt:lpstr>UnitPurchacePrice</vt:lpstr>
      <vt:lpstr>Units_Sold</vt:lpstr>
      <vt:lpstr>units_sold_per_product</vt:lpstr>
    </vt:vector>
  </TitlesOfParts>
  <Company>Fairfield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Michael</dc:creator>
  <cp:lastModifiedBy>Nathan Bransby</cp:lastModifiedBy>
  <dcterms:created xsi:type="dcterms:W3CDTF">2017-12-20T22:14:35Z</dcterms:created>
  <dcterms:modified xsi:type="dcterms:W3CDTF">2024-08-06T00:28:17Z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ac7e5b-5da2-46c7-8677-8a6b50f7d886_Enabled">
    <vt:lpwstr>true</vt:lpwstr>
  </property>
  <property fmtid="{D5CDD505-2E9C-101B-9397-08002B2CF9AE}" pid="3" name="MSIP_Label_f3ac7e5b-5da2-46c7-8677-8a6b50f7d886_SetDate">
    <vt:lpwstr>2022-09-09T02:27:37Z</vt:lpwstr>
  </property>
  <property fmtid="{D5CDD505-2E9C-101B-9397-08002B2CF9AE}" pid="4" name="MSIP_Label_f3ac7e5b-5da2-46c7-8677-8a6b50f7d886_Method">
    <vt:lpwstr>Standard</vt:lpwstr>
  </property>
  <property fmtid="{D5CDD505-2E9C-101B-9397-08002B2CF9AE}" pid="5" name="MSIP_Label_f3ac7e5b-5da2-46c7-8677-8a6b50f7d886_Name">
    <vt:lpwstr>Official</vt:lpwstr>
  </property>
  <property fmtid="{D5CDD505-2E9C-101B-9397-08002B2CF9AE}" pid="6" name="MSIP_Label_f3ac7e5b-5da2-46c7-8677-8a6b50f7d886_SiteId">
    <vt:lpwstr>218881e8-07ad-4142-87d7-f6b90d17009b</vt:lpwstr>
  </property>
  <property fmtid="{D5CDD505-2E9C-101B-9397-08002B2CF9AE}" pid="7" name="MSIP_Label_f3ac7e5b-5da2-46c7-8677-8a6b50f7d886_ActionId">
    <vt:lpwstr>618c718e-494f-47fa-8a9e-e6e7f6b1a6c9</vt:lpwstr>
  </property>
  <property fmtid="{D5CDD505-2E9C-101B-9397-08002B2CF9AE}" pid="8" name="MSIP_Label_f3ac7e5b-5da2-46c7-8677-8a6b50f7d886_ContentBits">
    <vt:lpwstr>1</vt:lpwstr>
  </property>
</Properties>
</file>