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35" yWindow="15" windowWidth="9405" windowHeight="8070"/>
  </bookViews>
  <sheets>
    <sheet name="Solution" sheetId="6" r:id="rId1"/>
    <sheet name="General" sheetId="1" r:id="rId2"/>
  </sheets>
  <definedNames>
    <definedName name="d" localSheetId="0">Solution!$G$7</definedName>
    <definedName name="d">General!$G$6</definedName>
    <definedName name="m" localSheetId="0">Solution!$F$7</definedName>
    <definedName name="m">General!$F$6</definedName>
    <definedName name="z" localSheetId="0">Solution!$E$7</definedName>
    <definedName name="z">General!$E$6</definedName>
  </definedNames>
  <calcPr calcId="124519"/>
</workbook>
</file>

<file path=xl/calcChain.xml><?xml version="1.0" encoding="utf-8"?>
<calcChain xmlns="http://schemas.openxmlformats.org/spreadsheetml/2006/main">
  <c r="F9" i="6"/>
  <c r="G9" s="1"/>
  <c r="G8"/>
  <c r="F10"/>
  <c r="F15"/>
  <c r="G15" s="1"/>
  <c r="G16" s="1"/>
  <c r="G14"/>
  <c r="F16"/>
  <c r="F21"/>
  <c r="G21" s="1"/>
  <c r="G20"/>
  <c r="F27"/>
  <c r="G27" s="1"/>
  <c r="G26"/>
  <c r="F8" i="1"/>
  <c r="F9" s="1"/>
  <c r="G8"/>
  <c r="G9" s="1"/>
  <c r="G7"/>
  <c r="J43" i="6"/>
  <c r="I43"/>
  <c r="H43"/>
  <c r="G43"/>
  <c r="J42"/>
  <c r="I42"/>
  <c r="H42"/>
  <c r="G42"/>
  <c r="J41"/>
  <c r="I41"/>
  <c r="H41"/>
  <c r="G41"/>
  <c r="J40"/>
  <c r="I40"/>
  <c r="H40"/>
  <c r="G40"/>
  <c r="C41"/>
  <c r="D41" s="1"/>
  <c r="J39"/>
  <c r="I39"/>
  <c r="H39"/>
  <c r="G39"/>
  <c r="J38"/>
  <c r="I38"/>
  <c r="H38"/>
  <c r="G38"/>
  <c r="D36"/>
  <c r="D37" s="1"/>
  <c r="D38" s="1"/>
  <c r="D39" s="1"/>
  <c r="J37"/>
  <c r="I37"/>
  <c r="H37"/>
  <c r="G37"/>
  <c r="J36"/>
  <c r="I36"/>
  <c r="H36"/>
  <c r="G36"/>
  <c r="J35"/>
  <c r="I35"/>
  <c r="H35"/>
  <c r="G35"/>
  <c r="J34"/>
  <c r="I34"/>
  <c r="H34"/>
  <c r="G34"/>
  <c r="E16" l="1"/>
  <c r="E9" i="1"/>
  <c r="F22" i="6"/>
  <c r="G22"/>
  <c r="G28"/>
  <c r="G10"/>
  <c r="E10" s="1"/>
  <c r="E22"/>
  <c r="I7" i="1"/>
  <c r="I11" s="1"/>
  <c r="I13" s="1"/>
  <c r="I14" s="1"/>
  <c r="I15" s="1"/>
  <c r="I16" s="1"/>
  <c r="I17" s="1"/>
  <c r="K7"/>
  <c r="K11" s="1"/>
  <c r="L7"/>
  <c r="L11" s="1"/>
  <c r="J7"/>
  <c r="J11" s="1"/>
  <c r="I8" i="6"/>
  <c r="J12" s="1"/>
  <c r="F28"/>
  <c r="I14"/>
  <c r="J15" s="1"/>
  <c r="I20" l="1"/>
  <c r="J21" s="1"/>
  <c r="J18"/>
  <c r="J9"/>
  <c r="I12"/>
  <c r="E28"/>
  <c r="J24" l="1"/>
  <c r="I18"/>
  <c r="I26"/>
  <c r="J27" s="1"/>
  <c r="J30" l="1"/>
  <c r="I24"/>
  <c r="I30" l="1"/>
</calcChain>
</file>

<file path=xl/sharedStrings.xml><?xml version="1.0" encoding="utf-8"?>
<sst xmlns="http://schemas.openxmlformats.org/spreadsheetml/2006/main" count="46" uniqueCount="27">
  <si>
    <t>dents</t>
  </si>
  <si>
    <t>Module</t>
  </si>
  <si>
    <t>Ref. Diametre</t>
  </si>
  <si>
    <t>Ratio</t>
  </si>
  <si>
    <t>Planet</t>
  </si>
  <si>
    <t>Sun Gear</t>
  </si>
  <si>
    <t>RPM Out</t>
  </si>
  <si>
    <t>RPM In</t>
  </si>
  <si>
    <t>Annulus</t>
  </si>
  <si>
    <t>I:S F:C R:A</t>
  </si>
  <si>
    <t>I:S F:A R:C</t>
  </si>
  <si>
    <t>I:C F:A R:S</t>
  </si>
  <si>
    <t>I:C F:S R:A</t>
  </si>
  <si>
    <t>2 Stage</t>
  </si>
  <si>
    <t>3 Stage</t>
  </si>
  <si>
    <t>4 Stage</t>
  </si>
  <si>
    <t>5 Stage</t>
  </si>
  <si>
    <t>6 Stage</t>
  </si>
  <si>
    <t>Torque</t>
  </si>
  <si>
    <t>Ref. Diameter</t>
  </si>
  <si>
    <t>Tooth</t>
  </si>
  <si>
    <t>Start</t>
  </si>
  <si>
    <t>End</t>
  </si>
  <si>
    <t>Soleil</t>
  </si>
  <si>
    <t>Download from : http://grabcad.com/library/planetary-gearbox</t>
  </si>
  <si>
    <t>Warning these calculation are to be used at your own risk.</t>
  </si>
  <si>
    <t>Author: Simon 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</si>
</sst>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6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3"/>
  <sheetViews>
    <sheetView tabSelected="1" workbookViewId="0">
      <selection activeCell="K14" sqref="K14"/>
    </sheetView>
  </sheetViews>
  <sheetFormatPr baseColWidth="10" defaultColWidth="11.42578125" defaultRowHeight="15"/>
  <cols>
    <col min="1" max="5" width="11.42578125" style="5"/>
    <col min="6" max="6" width="7.85546875" style="5" bestFit="1" customWidth="1"/>
    <col min="7" max="7" width="13.28515625" style="5" bestFit="1" customWidth="1"/>
    <col min="8" max="10" width="11.42578125" style="5"/>
    <col min="11" max="11" width="12" style="5" bestFit="1" customWidth="1"/>
    <col min="12" max="16384" width="11.42578125" style="5"/>
  </cols>
  <sheetData>
    <row r="1" spans="1:21">
      <c r="A1" s="42" t="s">
        <v>24</v>
      </c>
    </row>
    <row r="2" spans="1:21">
      <c r="A2" s="42" t="s">
        <v>25</v>
      </c>
      <c r="E2" s="30"/>
    </row>
    <row r="3" spans="1:21">
      <c r="A3" s="42" t="s">
        <v>26</v>
      </c>
    </row>
    <row r="4" spans="1:21" ht="15.75" thickBot="1">
      <c r="J4" s="34" t="s">
        <v>18</v>
      </c>
      <c r="N4" s="6"/>
      <c r="O4" s="6"/>
      <c r="S4" s="29"/>
      <c r="T4" s="29"/>
      <c r="U4" s="29"/>
    </row>
    <row r="5" spans="1:21">
      <c r="D5" s="7"/>
      <c r="E5" s="8"/>
      <c r="F5" s="8"/>
      <c r="G5" s="8"/>
      <c r="H5" s="8" t="s">
        <v>7</v>
      </c>
      <c r="I5" s="9">
        <v>430</v>
      </c>
      <c r="J5" s="38">
        <v>48.55</v>
      </c>
      <c r="S5" s="29"/>
      <c r="T5" s="29"/>
      <c r="U5" s="29"/>
    </row>
    <row r="6" spans="1:21">
      <c r="D6" s="37"/>
      <c r="E6" s="35"/>
      <c r="F6" s="35"/>
      <c r="G6" s="35"/>
      <c r="H6" s="35"/>
      <c r="I6" s="36"/>
      <c r="J6" s="38"/>
      <c r="P6" s="24"/>
      <c r="S6" s="29"/>
      <c r="T6" s="29"/>
      <c r="U6" s="29"/>
    </row>
    <row r="7" spans="1:21">
      <c r="D7" s="37"/>
      <c r="E7" s="35" t="s">
        <v>20</v>
      </c>
      <c r="F7" s="35" t="s">
        <v>1</v>
      </c>
      <c r="G7" s="35" t="s">
        <v>19</v>
      </c>
      <c r="H7" s="35"/>
      <c r="I7" s="36" t="s">
        <v>10</v>
      </c>
      <c r="J7" s="38"/>
      <c r="S7" s="29"/>
      <c r="T7" s="29"/>
      <c r="U7" s="29"/>
    </row>
    <row r="8" spans="1:21">
      <c r="D8" s="37" t="s">
        <v>5</v>
      </c>
      <c r="E8" s="10">
        <v>80</v>
      </c>
      <c r="F8" s="11">
        <v>3</v>
      </c>
      <c r="G8" s="12">
        <f>E8*F8</f>
        <v>240</v>
      </c>
      <c r="H8" s="35" t="s">
        <v>3</v>
      </c>
      <c r="I8" s="36">
        <f>1/(1+E10/E8)</f>
        <v>0.4</v>
      </c>
      <c r="J8" s="38"/>
      <c r="S8" s="29"/>
      <c r="T8" s="29"/>
      <c r="U8" s="29"/>
    </row>
    <row r="9" spans="1:21">
      <c r="D9" s="37" t="s">
        <v>4</v>
      </c>
      <c r="E9" s="10">
        <v>20</v>
      </c>
      <c r="F9" s="11">
        <f>F8</f>
        <v>3</v>
      </c>
      <c r="G9" s="12">
        <f>E9*F9</f>
        <v>60</v>
      </c>
      <c r="H9" s="35"/>
      <c r="I9" s="36"/>
      <c r="J9" s="38">
        <f>1/I8</f>
        <v>2.5</v>
      </c>
      <c r="S9" s="29"/>
      <c r="T9" s="29"/>
      <c r="U9" s="29"/>
    </row>
    <row r="10" spans="1:21">
      <c r="D10" s="37" t="s">
        <v>8</v>
      </c>
      <c r="E10" s="12">
        <f>G10/F10</f>
        <v>120</v>
      </c>
      <c r="F10" s="11">
        <f>F8</f>
        <v>3</v>
      </c>
      <c r="G10" s="12">
        <f>2*G9+G8</f>
        <v>360</v>
      </c>
      <c r="H10" s="35"/>
      <c r="I10" s="36"/>
      <c r="J10" s="38"/>
      <c r="S10" s="29"/>
      <c r="T10" s="29"/>
      <c r="U10" s="29"/>
    </row>
    <row r="11" spans="1:21">
      <c r="D11" s="37"/>
      <c r="E11" s="35"/>
      <c r="F11" s="35"/>
      <c r="G11" s="35"/>
      <c r="H11" s="35"/>
      <c r="I11" s="36"/>
      <c r="J11" s="38"/>
      <c r="S11" s="29"/>
      <c r="T11" s="29"/>
      <c r="U11" s="29"/>
    </row>
    <row r="12" spans="1:21">
      <c r="D12" s="37"/>
      <c r="E12" s="35"/>
      <c r="F12" s="35"/>
      <c r="G12" s="35"/>
      <c r="H12" s="13" t="s">
        <v>6</v>
      </c>
      <c r="I12" s="14">
        <f>$I$5*I8</f>
        <v>172</v>
      </c>
      <c r="J12" s="38">
        <f>J5/I8</f>
        <v>121.37499999999999</v>
      </c>
      <c r="S12" s="29"/>
      <c r="T12" s="29"/>
      <c r="U12" s="29"/>
    </row>
    <row r="13" spans="1:21">
      <c r="D13" s="37"/>
      <c r="E13" s="35"/>
      <c r="F13" s="35"/>
      <c r="G13" s="35"/>
      <c r="H13" s="35"/>
      <c r="I13" s="36"/>
      <c r="J13" s="38"/>
      <c r="S13" s="29"/>
      <c r="T13" s="29"/>
      <c r="U13" s="29"/>
    </row>
    <row r="14" spans="1:21">
      <c r="D14" s="37" t="s">
        <v>13</v>
      </c>
      <c r="E14" s="10">
        <v>20</v>
      </c>
      <c r="F14" s="11">
        <v>4</v>
      </c>
      <c r="G14" s="12">
        <f>E14*F14</f>
        <v>80</v>
      </c>
      <c r="H14" s="35" t="s">
        <v>3</v>
      </c>
      <c r="I14" s="36">
        <f>1/(1+E16/E14)</f>
        <v>0.2</v>
      </c>
      <c r="J14" s="38"/>
      <c r="O14" s="32"/>
      <c r="P14" s="32"/>
      <c r="Q14" s="32"/>
      <c r="S14" s="29"/>
      <c r="T14" s="29"/>
      <c r="U14" s="29"/>
    </row>
    <row r="15" spans="1:21">
      <c r="D15" s="37"/>
      <c r="E15" s="10">
        <v>30</v>
      </c>
      <c r="F15" s="11">
        <f>F14</f>
        <v>4</v>
      </c>
      <c r="G15" s="12">
        <f>E15*F15</f>
        <v>120</v>
      </c>
      <c r="H15" s="35"/>
      <c r="I15" s="36"/>
      <c r="J15" s="38">
        <f>1/I14</f>
        <v>5</v>
      </c>
      <c r="O15" s="32"/>
      <c r="P15" s="32"/>
      <c r="Q15" s="32"/>
      <c r="S15" s="29"/>
      <c r="T15" s="29"/>
      <c r="U15" s="29"/>
    </row>
    <row r="16" spans="1:21">
      <c r="D16" s="37"/>
      <c r="E16" s="12">
        <f>G16/F16</f>
        <v>80</v>
      </c>
      <c r="F16" s="11">
        <f>F15</f>
        <v>4</v>
      </c>
      <c r="G16" s="12">
        <f>2*G15+G14</f>
        <v>320</v>
      </c>
      <c r="H16" s="35"/>
      <c r="I16" s="36"/>
      <c r="J16" s="38"/>
      <c r="O16" s="39"/>
      <c r="P16" s="32"/>
      <c r="Q16" s="32"/>
      <c r="S16" s="29"/>
      <c r="T16" s="29"/>
      <c r="U16" s="29"/>
    </row>
    <row r="17" spans="4:21">
      <c r="D17" s="37"/>
      <c r="E17" s="35"/>
      <c r="F17" s="35"/>
      <c r="G17" s="35"/>
      <c r="H17" s="35"/>
      <c r="I17" s="36"/>
      <c r="J17" s="38"/>
      <c r="K17" s="31"/>
      <c r="L17" s="31"/>
      <c r="O17" s="32"/>
      <c r="P17" s="32"/>
      <c r="Q17" s="32"/>
      <c r="S17" s="29"/>
      <c r="T17" s="29"/>
      <c r="U17" s="29"/>
    </row>
    <row r="18" spans="4:21">
      <c r="D18" s="37"/>
      <c r="E18" s="35"/>
      <c r="F18" s="35"/>
      <c r="G18" s="35"/>
      <c r="H18" s="13" t="s">
        <v>6</v>
      </c>
      <c r="I18" s="14">
        <f>I12*I14</f>
        <v>34.4</v>
      </c>
      <c r="J18" s="38">
        <f>J12/I14</f>
        <v>606.87499999999989</v>
      </c>
      <c r="O18" s="32"/>
      <c r="P18" s="32"/>
      <c r="Q18" s="32"/>
      <c r="S18" s="29"/>
      <c r="T18" s="29"/>
      <c r="U18" s="29"/>
    </row>
    <row r="19" spans="4:21">
      <c r="D19" s="37"/>
      <c r="E19" s="35"/>
      <c r="F19" s="35"/>
      <c r="G19" s="35"/>
      <c r="H19" s="35"/>
      <c r="I19" s="36"/>
      <c r="J19" s="38"/>
      <c r="S19" s="29"/>
      <c r="T19" s="29"/>
      <c r="U19" s="29"/>
    </row>
    <row r="20" spans="4:21">
      <c r="D20" s="37" t="s">
        <v>14</v>
      </c>
      <c r="E20" s="10">
        <v>20</v>
      </c>
      <c r="F20" s="11">
        <v>8</v>
      </c>
      <c r="G20" s="12">
        <f>E20*F20</f>
        <v>160</v>
      </c>
      <c r="H20" s="35" t="s">
        <v>3</v>
      </c>
      <c r="I20" s="36">
        <f>1/(1+E22/E20)</f>
        <v>0.25</v>
      </c>
      <c r="J20" s="38"/>
      <c r="S20" s="29"/>
      <c r="T20" s="29"/>
      <c r="U20" s="29"/>
    </row>
    <row r="21" spans="4:21">
      <c r="D21" s="37"/>
      <c r="E21" s="10">
        <v>20</v>
      </c>
      <c r="F21" s="11">
        <f>F20</f>
        <v>8</v>
      </c>
      <c r="G21" s="12">
        <f>E21*F21</f>
        <v>160</v>
      </c>
      <c r="H21" s="35"/>
      <c r="I21" s="36"/>
      <c r="J21" s="38">
        <f>1/I20</f>
        <v>4</v>
      </c>
      <c r="S21" s="29"/>
      <c r="T21" s="29"/>
      <c r="U21" s="29"/>
    </row>
    <row r="22" spans="4:21">
      <c r="D22" s="37"/>
      <c r="E22" s="12">
        <f>G22/F22</f>
        <v>60</v>
      </c>
      <c r="F22" s="11">
        <f>F21</f>
        <v>8</v>
      </c>
      <c r="G22" s="12">
        <f>2*G21+G20</f>
        <v>480</v>
      </c>
      <c r="H22" s="35"/>
      <c r="I22" s="36"/>
      <c r="J22" s="38"/>
    </row>
    <row r="23" spans="4:21">
      <c r="D23" s="37"/>
      <c r="E23" s="35"/>
      <c r="F23" s="35"/>
      <c r="G23" s="35"/>
      <c r="H23" s="35"/>
      <c r="I23" s="36"/>
      <c r="J23" s="38"/>
      <c r="K23" s="31"/>
      <c r="L23" s="31"/>
    </row>
    <row r="24" spans="4:21">
      <c r="D24" s="37"/>
      <c r="E24" s="35"/>
      <c r="F24" s="35"/>
      <c r="G24" s="35"/>
      <c r="H24" s="13" t="s">
        <v>6</v>
      </c>
      <c r="I24" s="14">
        <f>I18*I20</f>
        <v>8.6</v>
      </c>
      <c r="J24" s="38">
        <f>J18/I20</f>
        <v>2427.4999999999995</v>
      </c>
      <c r="P24" s="25"/>
    </row>
    <row r="25" spans="4:21">
      <c r="D25" s="37"/>
      <c r="E25" s="35"/>
      <c r="F25" s="35"/>
      <c r="G25" s="35"/>
      <c r="H25" s="35"/>
      <c r="I25" s="36"/>
      <c r="J25" s="38"/>
    </row>
    <row r="26" spans="4:21">
      <c r="D26" s="37" t="s">
        <v>15</v>
      </c>
      <c r="E26" s="10">
        <v>20</v>
      </c>
      <c r="F26" s="11">
        <v>10</v>
      </c>
      <c r="G26" s="12">
        <f>E26*F26</f>
        <v>200</v>
      </c>
      <c r="H26" s="35" t="s">
        <v>3</v>
      </c>
      <c r="I26" s="36">
        <f>1/(1+E28/E26)</f>
        <v>0.25</v>
      </c>
      <c r="J26" s="38"/>
    </row>
    <row r="27" spans="4:21">
      <c r="D27" s="37"/>
      <c r="E27" s="10">
        <v>20</v>
      </c>
      <c r="F27" s="11">
        <f>F26</f>
        <v>10</v>
      </c>
      <c r="G27" s="12">
        <f>E27*F27</f>
        <v>200</v>
      </c>
      <c r="H27" s="35"/>
      <c r="I27" s="36"/>
      <c r="J27" s="38">
        <f>1/I26</f>
        <v>4</v>
      </c>
    </row>
    <row r="28" spans="4:21">
      <c r="D28" s="37"/>
      <c r="E28" s="12">
        <f>G28/F28</f>
        <v>60</v>
      </c>
      <c r="F28" s="11">
        <f>F27</f>
        <v>10</v>
      </c>
      <c r="G28" s="12">
        <f>2*G27+G26</f>
        <v>600</v>
      </c>
      <c r="H28" s="35"/>
      <c r="I28" s="36"/>
      <c r="J28" s="38"/>
    </row>
    <row r="29" spans="4:21">
      <c r="D29" s="37"/>
      <c r="E29" s="35"/>
      <c r="F29" s="35"/>
      <c r="G29" s="35"/>
      <c r="H29" s="35"/>
      <c r="I29" s="36"/>
      <c r="J29" s="38"/>
      <c r="K29" s="31"/>
      <c r="L29" s="31"/>
    </row>
    <row r="30" spans="4:21" ht="15.75" thickBot="1">
      <c r="D30" s="15"/>
      <c r="E30" s="16"/>
      <c r="F30" s="16"/>
      <c r="G30" s="16"/>
      <c r="H30" s="17" t="s">
        <v>6</v>
      </c>
      <c r="I30" s="18">
        <f>I24*I26</f>
        <v>2.15</v>
      </c>
      <c r="J30" s="38">
        <f>J24/I26</f>
        <v>9709.9999999999982</v>
      </c>
    </row>
    <row r="31" spans="4:21">
      <c r="D31" s="28"/>
      <c r="E31" s="27"/>
      <c r="F31" s="27"/>
      <c r="G31" s="27"/>
      <c r="H31" s="28"/>
      <c r="I31" s="28"/>
    </row>
    <row r="32" spans="4:21">
      <c r="D32" s="28"/>
      <c r="E32" s="27"/>
      <c r="F32" s="27"/>
      <c r="G32" s="27"/>
      <c r="H32" s="28"/>
      <c r="I32" s="28"/>
    </row>
    <row r="33" spans="3:10" ht="15.75" thickBot="1">
      <c r="G33" s="5">
        <v>430</v>
      </c>
      <c r="H33" s="5">
        <v>25</v>
      </c>
      <c r="I33" s="5">
        <v>5</v>
      </c>
      <c r="J33" s="5">
        <v>2</v>
      </c>
    </row>
    <row r="34" spans="3:10" ht="15.75" thickBot="1">
      <c r="F34" s="5">
        <v>1</v>
      </c>
      <c r="G34" s="7">
        <f>$G$33/F34</f>
        <v>430</v>
      </c>
      <c r="H34" s="8">
        <f>$H$33/F34</f>
        <v>25</v>
      </c>
      <c r="I34" s="8">
        <f>$I$33/F34</f>
        <v>5</v>
      </c>
      <c r="J34" s="9">
        <f>$J$33/F34</f>
        <v>2</v>
      </c>
    </row>
    <row r="35" spans="3:10">
      <c r="C35" s="7" t="s">
        <v>21</v>
      </c>
      <c r="D35" s="9">
        <v>430</v>
      </c>
      <c r="F35" s="5">
        <v>2</v>
      </c>
      <c r="G35" s="23">
        <f>$G$33/F35</f>
        <v>215</v>
      </c>
      <c r="H35" s="21">
        <f>$H$33/F35</f>
        <v>12.5</v>
      </c>
      <c r="I35" s="21">
        <f>$I$33/F35</f>
        <v>2.5</v>
      </c>
      <c r="J35" s="22">
        <f>$J$33/F35</f>
        <v>1</v>
      </c>
    </row>
    <row r="36" spans="3:10">
      <c r="C36" s="23">
        <v>4.3</v>
      </c>
      <c r="D36" s="22">
        <f>D35/C36</f>
        <v>100</v>
      </c>
      <c r="F36" s="20">
        <v>3</v>
      </c>
      <c r="G36" s="23">
        <f>$G$33/F36</f>
        <v>143.33333333333334</v>
      </c>
      <c r="H36" s="21">
        <f>$H$33/F36</f>
        <v>8.3333333333333339</v>
      </c>
      <c r="I36" s="21">
        <f>$I$33/F36</f>
        <v>1.6666666666666667</v>
      </c>
      <c r="J36" s="22">
        <f>$J$33/F36</f>
        <v>0.66666666666666663</v>
      </c>
    </row>
    <row r="37" spans="3:10">
      <c r="C37" s="23">
        <v>5</v>
      </c>
      <c r="D37" s="22">
        <f>D36/C37</f>
        <v>20</v>
      </c>
      <c r="F37" s="20">
        <v>4</v>
      </c>
      <c r="G37" s="26">
        <f>$G$33/F37</f>
        <v>107.5</v>
      </c>
      <c r="H37" s="21">
        <f>$H$33/F37</f>
        <v>6.25</v>
      </c>
      <c r="I37" s="21">
        <f>$I$33/F37</f>
        <v>1.25</v>
      </c>
      <c r="J37" s="22">
        <f>$J$33/F37</f>
        <v>0.5</v>
      </c>
    </row>
    <row r="38" spans="3:10">
      <c r="C38" s="23">
        <v>4</v>
      </c>
      <c r="D38" s="22">
        <f>D37/C38</f>
        <v>5</v>
      </c>
      <c r="F38" s="20">
        <v>5</v>
      </c>
      <c r="G38" s="26">
        <f>$G$33/F38</f>
        <v>86</v>
      </c>
      <c r="H38" s="21">
        <f>$H$33/F38</f>
        <v>5</v>
      </c>
      <c r="I38" s="21">
        <f>$I$33/F38</f>
        <v>1</v>
      </c>
      <c r="J38" s="22">
        <f>$J$33/F38</f>
        <v>0.4</v>
      </c>
    </row>
    <row r="39" spans="3:10">
      <c r="C39" s="23">
        <v>2.5</v>
      </c>
      <c r="D39" s="22">
        <f>D38/C39</f>
        <v>2</v>
      </c>
      <c r="F39" s="20">
        <v>6</v>
      </c>
      <c r="G39" s="26">
        <f>$G$33/F39</f>
        <v>71.666666666666671</v>
      </c>
      <c r="H39" s="21">
        <f>$H$33/F39</f>
        <v>4.166666666666667</v>
      </c>
      <c r="I39" s="21">
        <f>$I$33/F39</f>
        <v>0.83333333333333337</v>
      </c>
      <c r="J39" s="22">
        <f>$J$33/F39</f>
        <v>0.33333333333333331</v>
      </c>
    </row>
    <row r="40" spans="3:10">
      <c r="C40" s="33" t="s">
        <v>22</v>
      </c>
      <c r="D40" s="22"/>
      <c r="F40" s="20">
        <v>7</v>
      </c>
      <c r="G40" s="26">
        <f>$G$33/F40</f>
        <v>61.428571428571431</v>
      </c>
      <c r="H40" s="21">
        <f>$H$33/F40</f>
        <v>3.5714285714285716</v>
      </c>
      <c r="I40" s="21">
        <f>$I$33/F40</f>
        <v>0.7142857142857143</v>
      </c>
      <c r="J40" s="22">
        <f>$J$33/F40</f>
        <v>0.2857142857142857</v>
      </c>
    </row>
    <row r="41" spans="3:10" ht="15.75" thickBot="1">
      <c r="C41" s="15">
        <f>C36*C37*C38*C39</f>
        <v>215</v>
      </c>
      <c r="D41" s="19">
        <f>D35/C41</f>
        <v>2</v>
      </c>
      <c r="F41" s="20">
        <v>8</v>
      </c>
      <c r="G41" s="23">
        <f>$G$33/F41</f>
        <v>53.75</v>
      </c>
      <c r="H41" s="21">
        <f>$H$33/F41</f>
        <v>3.125</v>
      </c>
      <c r="I41" s="21">
        <f>$I$33/F41</f>
        <v>0.625</v>
      </c>
      <c r="J41" s="22">
        <f>$J$33/F41</f>
        <v>0.25</v>
      </c>
    </row>
    <row r="42" spans="3:10">
      <c r="F42" s="20">
        <v>9</v>
      </c>
      <c r="G42" s="23">
        <f>$G$33/F42</f>
        <v>47.777777777777779</v>
      </c>
      <c r="H42" s="21">
        <f>$H$33/F42</f>
        <v>2.7777777777777777</v>
      </c>
      <c r="I42" s="21">
        <f>$I$33/F42</f>
        <v>0.55555555555555558</v>
      </c>
      <c r="J42" s="22">
        <f>$J$33/F42</f>
        <v>0.22222222222222221</v>
      </c>
    </row>
    <row r="43" spans="3:10" ht="15.75" thickBot="1">
      <c r="F43" s="20">
        <v>10</v>
      </c>
      <c r="G43" s="15">
        <f>$G$33/F43</f>
        <v>43</v>
      </c>
      <c r="H43" s="16">
        <f>$H$33/F43</f>
        <v>2.5</v>
      </c>
      <c r="I43" s="16">
        <f>$I$33/F43</f>
        <v>0.5</v>
      </c>
      <c r="J43" s="19">
        <f>$J$33/F43</f>
        <v>0.2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D14" sqref="D14"/>
    </sheetView>
  </sheetViews>
  <sheetFormatPr baseColWidth="10" defaultColWidth="11.42578125" defaultRowHeight="15"/>
  <cols>
    <col min="1" max="6" width="11.42578125" style="1"/>
    <col min="7" max="7" width="13.28515625" style="1" bestFit="1" customWidth="1"/>
    <col min="8" max="8" width="11.42578125" style="1"/>
    <col min="9" max="9" width="10" style="1" customWidth="1"/>
    <col min="10" max="12" width="9.7109375" style="1" bestFit="1" customWidth="1"/>
    <col min="13" max="16384" width="11.42578125" style="1"/>
  </cols>
  <sheetData>
    <row r="1" spans="1:12">
      <c r="A1" s="42" t="s">
        <v>24</v>
      </c>
    </row>
    <row r="2" spans="1:12">
      <c r="A2" s="42" t="s">
        <v>25</v>
      </c>
    </row>
    <row r="3" spans="1:12">
      <c r="A3" s="42" t="s">
        <v>26</v>
      </c>
    </row>
    <row r="4" spans="1:12">
      <c r="H4" s="1" t="s">
        <v>7</v>
      </c>
      <c r="I4" s="40">
        <v>430</v>
      </c>
      <c r="J4" s="40"/>
      <c r="K4" s="40"/>
      <c r="L4" s="40"/>
    </row>
    <row r="6" spans="1:12">
      <c r="E6" s="1" t="s">
        <v>0</v>
      </c>
      <c r="F6" s="1" t="s">
        <v>1</v>
      </c>
      <c r="G6" s="1" t="s">
        <v>2</v>
      </c>
      <c r="I6" s="1" t="s">
        <v>10</v>
      </c>
      <c r="J6" s="1" t="s">
        <v>9</v>
      </c>
      <c r="K6" s="1" t="s">
        <v>11</v>
      </c>
      <c r="L6" s="1" t="s">
        <v>12</v>
      </c>
    </row>
    <row r="7" spans="1:12">
      <c r="D7" s="38" t="s">
        <v>23</v>
      </c>
      <c r="E7" s="3">
        <v>13</v>
      </c>
      <c r="F7" s="2">
        <v>0.6</v>
      </c>
      <c r="G7" s="4">
        <f>E7*F7</f>
        <v>7.8</v>
      </c>
      <c r="H7" s="40" t="s">
        <v>3</v>
      </c>
      <c r="I7" s="40">
        <f>1/(1+E9/E7)</f>
        <v>0.16666666666666666</v>
      </c>
      <c r="J7" s="40">
        <f>E7/E9</f>
        <v>0.2</v>
      </c>
      <c r="K7" s="40">
        <f>1+E9/E7</f>
        <v>6</v>
      </c>
      <c r="L7" s="40">
        <f>(E7+E9)/E9</f>
        <v>1.2</v>
      </c>
    </row>
    <row r="8" spans="1:12">
      <c r="D8" s="38" t="s">
        <v>4</v>
      </c>
      <c r="E8" s="3">
        <v>26</v>
      </c>
      <c r="F8" s="2">
        <f>F7</f>
        <v>0.6</v>
      </c>
      <c r="G8" s="4">
        <f>E8*F8</f>
        <v>15.6</v>
      </c>
      <c r="H8" s="40"/>
      <c r="I8" s="40"/>
      <c r="J8" s="40"/>
      <c r="K8" s="40"/>
      <c r="L8" s="40"/>
    </row>
    <row r="9" spans="1:12">
      <c r="D9" s="1" t="s">
        <v>8</v>
      </c>
      <c r="E9" s="4">
        <f>G9/F9</f>
        <v>65</v>
      </c>
      <c r="F9" s="2">
        <f>F8</f>
        <v>0.6</v>
      </c>
      <c r="G9" s="4">
        <f>2*G8+G7</f>
        <v>39</v>
      </c>
      <c r="H9" s="40"/>
      <c r="I9" s="40"/>
      <c r="J9" s="40"/>
      <c r="K9" s="40"/>
      <c r="L9" s="40"/>
    </row>
    <row r="11" spans="1:12">
      <c r="H11" s="1" t="s">
        <v>6</v>
      </c>
      <c r="I11" s="1">
        <f>$I$4*I7</f>
        <v>71.666666666666657</v>
      </c>
      <c r="J11" s="1">
        <f>$I$4*J7</f>
        <v>86</v>
      </c>
      <c r="K11" s="1">
        <f>$I$4*K7</f>
        <v>2580</v>
      </c>
      <c r="L11" s="1">
        <f>$I$4*L7</f>
        <v>516</v>
      </c>
    </row>
    <row r="13" spans="1:12">
      <c r="H13" s="1" t="s">
        <v>13</v>
      </c>
      <c r="I13" s="41">
        <f>I11*$I$7</f>
        <v>11.944444444444443</v>
      </c>
    </row>
    <row r="14" spans="1:12">
      <c r="H14" s="1" t="s">
        <v>14</v>
      </c>
      <c r="I14" s="41">
        <f>I13*$I$7</f>
        <v>1.9907407407407405</v>
      </c>
    </row>
    <row r="15" spans="1:12">
      <c r="H15" s="1" t="s">
        <v>15</v>
      </c>
      <c r="I15" s="41">
        <f>I14*$I$7</f>
        <v>0.33179012345679004</v>
      </c>
    </row>
    <row r="16" spans="1:12">
      <c r="H16" s="1" t="s">
        <v>16</v>
      </c>
      <c r="I16" s="41">
        <f>I15*$I$7</f>
        <v>5.5298353909465005E-2</v>
      </c>
    </row>
    <row r="17" spans="8:9">
      <c r="H17" s="1" t="s">
        <v>17</v>
      </c>
      <c r="I17" s="41">
        <f>I16*$I$7</f>
        <v>9.2163923182441675E-3</v>
      </c>
    </row>
  </sheetData>
  <mergeCells count="6">
    <mergeCell ref="L7:L9"/>
    <mergeCell ref="I4:L4"/>
    <mergeCell ref="J7:J9"/>
    <mergeCell ref="I7:I9"/>
    <mergeCell ref="H7:H9"/>
    <mergeCell ref="K7:K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Solution</vt:lpstr>
      <vt:lpstr>General</vt:lpstr>
      <vt:lpstr>Solution!d</vt:lpstr>
      <vt:lpstr>d</vt:lpstr>
      <vt:lpstr>Solution!m</vt:lpstr>
      <vt:lpstr>m</vt:lpstr>
      <vt:lpstr>Solution!z</vt:lpstr>
      <vt:lpstr>z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</dc:creator>
  <cp:lastModifiedBy>Simon</cp:lastModifiedBy>
  <dcterms:created xsi:type="dcterms:W3CDTF">2010-06-25T03:38:37Z</dcterms:created>
  <dcterms:modified xsi:type="dcterms:W3CDTF">2011-12-21T04:50:24Z</dcterms:modified>
</cp:coreProperties>
</file>