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0" documentId="13_ncr:1_{2BCEE2DB-4F79-48E1-81FF-72C3EF958F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view" sheetId="2" r:id="rId1"/>
    <sheet name="Flight Controller Expanded" sheetId="1" r:id="rId2"/>
    <sheet name="Ground Controller Expand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2" i="2"/>
  <c r="F2" i="2" s="1"/>
  <c r="E3" i="2"/>
  <c r="F4" i="2"/>
  <c r="E4" i="2"/>
  <c r="E17" i="2"/>
  <c r="E12" i="2"/>
  <c r="F12" i="2" s="1"/>
  <c r="E22" i="2"/>
  <c r="F22" i="2" s="1"/>
  <c r="L1" i="2"/>
  <c r="F20" i="2"/>
  <c r="E20" i="2"/>
  <c r="F19" i="2"/>
  <c r="F18" i="2"/>
  <c r="F17" i="2"/>
  <c r="F3" i="2"/>
  <c r="F27" i="2"/>
  <c r="F23" i="2"/>
  <c r="F24" i="2"/>
  <c r="F26" i="2"/>
  <c r="E25" i="2"/>
  <c r="E15" i="2"/>
  <c r="F15" i="2" s="1"/>
  <c r="F13" i="2"/>
  <c r="F14" i="2"/>
  <c r="E10" i="2"/>
  <c r="F10" i="2" s="1"/>
  <c r="F6" i="2"/>
  <c r="F7" i="2"/>
  <c r="F8" i="2"/>
  <c r="F9" i="2"/>
  <c r="E5" i="2"/>
  <c r="F5" i="2" s="1"/>
  <c r="E16" i="2" l="1"/>
  <c r="F16" i="2" s="1"/>
  <c r="F21" i="2"/>
  <c r="F25" i="2"/>
  <c r="E11" i="2"/>
  <c r="F11" i="2" s="1"/>
</calcChain>
</file>

<file path=xl/sharedStrings.xml><?xml version="1.0" encoding="utf-8"?>
<sst xmlns="http://schemas.openxmlformats.org/spreadsheetml/2006/main" count="517" uniqueCount="210">
  <si>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</si>
  <si>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</si>
  <si>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</si>
  <si>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</si>
  <si>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</si>
  <si>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</si>
  <si>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</si>
  <si>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</si>
  <si>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</si>
  <si>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</si>
  <si>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1</t>
  </si>
  <si>
    <t>47pF</t>
  </si>
  <si>
    <t>ANT_C</t>
  </si>
  <si>
    <t>C0402</t>
  </si>
  <si>
    <t>0402CG470J500NT</t>
  </si>
  <si>
    <t>FH(风华)</t>
  </si>
  <si>
    <t>C1567</t>
  </si>
  <si>
    <t>LCSC</t>
  </si>
  <si>
    <t>2</t>
  </si>
  <si>
    <t>10</t>
  </si>
  <si>
    <t>100nF</t>
  </si>
  <si>
    <t>BAR_DC1,BAR_DC2,IMU_DC1,IMU_DC2,LORA_DC1,MAG_DC1,MAG_DC2,MCU_DC1,MCU_DC3,MCU_DC6</t>
  </si>
  <si>
    <t>CL05B104KO5NNNC</t>
  </si>
  <si>
    <t>SAMSUNG(三星)</t>
  </si>
  <si>
    <t>C1525</t>
  </si>
  <si>
    <t>3</t>
  </si>
  <si>
    <t>15</t>
  </si>
  <si>
    <t>1uF</t>
  </si>
  <si>
    <t>BAR_VR1,BAR_VR2,GPS_VR1,GPS_VR2,IMU_VR1,IMU_VR2,LORA_VR1,LORA_VR2,MAG_VR1,MAG_VR2,MCU_DC2,MCU_DC4,MCU_DC5,MCU_VR1,MCU_VR2</t>
  </si>
  <si>
    <t>CL05A105KA5NQNC</t>
  </si>
  <si>
    <t>C52923</t>
  </si>
  <si>
    <t>4</t>
  </si>
  <si>
    <t>6</t>
  </si>
  <si>
    <t>XC6206P332MR-G</t>
  </si>
  <si>
    <t>BAR_VR,GPS_VR,IMU_VR,LORA_VR,MAG_VR,MCU_VR</t>
  </si>
  <si>
    <t>SOT-23-3_L2.9-W1.6-P1.90-LS2.8-BR</t>
  </si>
  <si>
    <t/>
  </si>
  <si>
    <t>TOREX(特瑞仕)</t>
  </si>
  <si>
    <t>C5446</t>
  </si>
  <si>
    <t>5</t>
  </si>
  <si>
    <t>RST_CAP</t>
  </si>
  <si>
    <t>C27</t>
  </si>
  <si>
    <t>C0603</t>
  </si>
  <si>
    <t>CL10A105KB8NNNC</t>
  </si>
  <si>
    <t>C15849</t>
  </si>
  <si>
    <t>PZ254V-11-02P</t>
  </si>
  <si>
    <t>H1,H2,H3</t>
  </si>
  <si>
    <t>HDR-TH_2P-P2.54-V-M</t>
  </si>
  <si>
    <t>XFCN(兴飞)</t>
  </si>
  <si>
    <t>C492401</t>
  </si>
  <si>
    <t>7</t>
  </si>
  <si>
    <t>2.54-2*3P针</t>
  </si>
  <si>
    <t>J1</t>
  </si>
  <si>
    <t>HDR-TH_6P-P2.54-V-M-R2-C3-S2.54-1</t>
  </si>
  <si>
    <t>BOOMELE(博穆精密)</t>
  </si>
  <si>
    <t>C65114</t>
  </si>
  <si>
    <t>8</t>
  </si>
  <si>
    <t>U.FL-R-SMT-1(80)</t>
  </si>
  <si>
    <t>JP1</t>
  </si>
  <si>
    <t>RF-SMD_FRF05002-JSS103M</t>
  </si>
  <si>
    <t>HRS(广濑)</t>
  </si>
  <si>
    <t>C88374</t>
  </si>
  <si>
    <t>9</t>
  </si>
  <si>
    <t>10uF</t>
  </si>
  <si>
    <t>LORA_DC2</t>
  </si>
  <si>
    <t>CL05A106MQ5NUNC</t>
  </si>
  <si>
    <t>C15525</t>
  </si>
  <si>
    <t>220nF</t>
  </si>
  <si>
    <t>MAG_C1</t>
  </si>
  <si>
    <t>CL05B224KO5NNNC</t>
  </si>
  <si>
    <t>C16772</t>
  </si>
  <si>
    <t>11</t>
  </si>
  <si>
    <t>MAG_DC2a</t>
  </si>
  <si>
    <t>CAP-SMD_BD6.3-L6.6-W6.6-FD</t>
  </si>
  <si>
    <t>RVT1J100M0605</t>
  </si>
  <si>
    <t>ROQANG(容强)</t>
  </si>
  <si>
    <t>C72489</t>
  </si>
  <si>
    <t>12</t>
  </si>
  <si>
    <t>330Ω</t>
  </si>
  <si>
    <t>RST_RES</t>
  </si>
  <si>
    <t>R0402</t>
  </si>
  <si>
    <t>0402WGF3300TCE</t>
  </si>
  <si>
    <t>UNI-ROYAL(厚声)</t>
  </si>
  <si>
    <t>C25104</t>
  </si>
  <si>
    <t>13</t>
  </si>
  <si>
    <t>Screw-Hole-M2</t>
  </si>
  <si>
    <t>SCREW1,SCREW2,SCREW3,SCREW4</t>
  </si>
  <si>
    <t>14</t>
  </si>
  <si>
    <t>TS-1187A-B-A-B</t>
  </si>
  <si>
    <t>SW1</t>
  </si>
  <si>
    <t>SW-SMD_4P-L5.1-W5.1-P3.70-LS6.5-TL-2</t>
  </si>
  <si>
    <t>XKB Connectivity(中国星坤)</t>
  </si>
  <si>
    <t>C318884</t>
  </si>
  <si>
    <t>lora1276</t>
  </si>
  <si>
    <t>U2</t>
  </si>
  <si>
    <t>COMM-SMD_LORA1276-C1-915MHZ</t>
  </si>
  <si>
    <t>lora1276-C1-915MHz</t>
  </si>
  <si>
    <t>G-NiceRF(思为无线)</t>
  </si>
  <si>
    <t>16</t>
  </si>
  <si>
    <t>AVR128DB48-I/PT</t>
  </si>
  <si>
    <t>U4</t>
  </si>
  <si>
    <t>TQFP-48_L7.0-W7.0-P0.50-LS9.0-BL</t>
  </si>
  <si>
    <t>MICROCHIP(美国微芯)</t>
  </si>
  <si>
    <t>C1019766</t>
  </si>
  <si>
    <t>17</t>
  </si>
  <si>
    <t>LPS22HHTR</t>
  </si>
  <si>
    <t>U6</t>
  </si>
  <si>
    <t>HLGA-10L_LPS22HBTR</t>
  </si>
  <si>
    <t>ST(意法半导体)</t>
  </si>
  <si>
    <t>C2827824</t>
  </si>
  <si>
    <t>18</t>
  </si>
  <si>
    <t>LSM6DS3TR-C</t>
  </si>
  <si>
    <t>U7</t>
  </si>
  <si>
    <t>LGA-14_L3.0-W2.5-P0.50-TL</t>
  </si>
  <si>
    <t>C967633</t>
  </si>
  <si>
    <t>19</t>
  </si>
  <si>
    <t>GPS02-UBX</t>
  </si>
  <si>
    <t>U8</t>
  </si>
  <si>
    <t>WIRELM-SMD_18P-L16.5-W14.5_P1.80-TL</t>
  </si>
  <si>
    <t>C5356636</t>
  </si>
  <si>
    <t>20</t>
  </si>
  <si>
    <t>S8B-PH-K-S(LF)(SN)</t>
  </si>
  <si>
    <t>U14</t>
  </si>
  <si>
    <t>CONN-TH_S8B-PH-K-S-LF-SN</t>
  </si>
  <si>
    <t>JST</t>
  </si>
  <si>
    <t>C157915</t>
  </si>
  <si>
    <t>21</t>
  </si>
  <si>
    <t>FH2.54-09-04PZD</t>
  </si>
  <si>
    <t>U15</t>
  </si>
  <si>
    <t>HDR-TH_4P-P2.54-V-F</t>
  </si>
  <si>
    <t>XUNPU(讯普)</t>
  </si>
  <si>
    <t>C7500773</t>
  </si>
  <si>
    <t>22</t>
  </si>
  <si>
    <t>LIS2MDLTR</t>
  </si>
  <si>
    <t>U17</t>
  </si>
  <si>
    <t>LGA-12_L2.0-W2.0-P0.50-BL</t>
  </si>
  <si>
    <t>C919695</t>
  </si>
  <si>
    <t>Level</t>
  </si>
  <si>
    <t>Nomenclature</t>
  </si>
  <si>
    <t>Unit Cost</t>
  </si>
  <si>
    <t>Total Cost</t>
  </si>
  <si>
    <t>Drone</t>
  </si>
  <si>
    <t>self</t>
  </si>
  <si>
    <t>Base</t>
  </si>
  <si>
    <t>Arm</t>
  </si>
  <si>
    <t>Ground Controller</t>
  </si>
  <si>
    <t>1.1.1</t>
  </si>
  <si>
    <t>McMaster Carr</t>
  </si>
  <si>
    <t>1.1.2</t>
  </si>
  <si>
    <t>Fastener - #4-40 x 1/2 in</t>
  </si>
  <si>
    <t>Jameco</t>
  </si>
  <si>
    <t>1.1.3</t>
  </si>
  <si>
    <t>1.1.4</t>
  </si>
  <si>
    <t>1S (3.7V), 460 mAh LIPO Battery</t>
  </si>
  <si>
    <t>4S (14.8V), 1400 mAh LIPO Battery</t>
  </si>
  <si>
    <t>GetFPV</t>
  </si>
  <si>
    <t>1.1.5</t>
  </si>
  <si>
    <t>Skystars 4-in-1 3-6S 30x30 ESC</t>
  </si>
  <si>
    <t>#4-40 Heat Set</t>
  </si>
  <si>
    <t>JLCPCB</t>
  </si>
  <si>
    <t>Base Assembly</t>
  </si>
  <si>
    <t>Arm Assembly</t>
  </si>
  <si>
    <t>1.1.6</t>
  </si>
  <si>
    <t>1.1.7</t>
  </si>
  <si>
    <t>VELOX 2306 V3 1500KV BLDC Motor</t>
  </si>
  <si>
    <t>4x4E-3 Propeller</t>
  </si>
  <si>
    <t>APC Propellers</t>
  </si>
  <si>
    <t>Flight Controller PCB</t>
  </si>
  <si>
    <t>B0_RES,B1_RES,B2_RES,RST_RES</t>
  </si>
  <si>
    <t>B0_SW,B1_SW,B2_SW,SW1</t>
  </si>
  <si>
    <t>BAR_DC1,BAR_DC2,LORA_DC1,MCU_DC1,MCU_DC3</t>
  </si>
  <si>
    <t>BAR_VR1,BAR_VR2,LORA_VR1,LORA_VR2,MCU_DC2,MCU_DC4,MCU_VR1,MCU_VR2,PER_VR1,PER_VR2</t>
  </si>
  <si>
    <t>BAR_VR,LORA_VR,MCU_VR,PER_VR</t>
  </si>
  <si>
    <t>B0_CAP</t>
  </si>
  <si>
    <t>C28</t>
  </si>
  <si>
    <t>B1_CAP</t>
  </si>
  <si>
    <t>C29</t>
  </si>
  <si>
    <t>B2_CAP</t>
  </si>
  <si>
    <t>C30</t>
  </si>
  <si>
    <t>A2541WR-2P</t>
  </si>
  <si>
    <t>H4</t>
  </si>
  <si>
    <t>HDR-TH_2P-P2.54-H-M-W10.0</t>
  </si>
  <si>
    <t>CJT(长江连接器)</t>
  </si>
  <si>
    <t>C225488</t>
  </si>
  <si>
    <t>KT-0805G</t>
  </si>
  <si>
    <t>LED1,LED2,LED3,LED4,LED5</t>
  </si>
  <si>
    <t>LED0805-R-RD</t>
  </si>
  <si>
    <t>KENTO</t>
  </si>
  <si>
    <t>C2297</t>
  </si>
  <si>
    <t>500Ω</t>
  </si>
  <si>
    <t>R1,R2,R3</t>
  </si>
  <si>
    <t>RES-ADJ-SMD_RM065-V1</t>
  </si>
  <si>
    <t>RM065-501(500R)</t>
  </si>
  <si>
    <t>BOCHEN(博晨)</t>
  </si>
  <si>
    <t>C5205017</t>
  </si>
  <si>
    <t>300Ω</t>
  </si>
  <si>
    <t>R4,R5,R6,R7,R8</t>
  </si>
  <si>
    <t>R0805</t>
  </si>
  <si>
    <t>0805W8F3000T5E</t>
  </si>
  <si>
    <t>C17617</t>
  </si>
  <si>
    <t>U15,U19</t>
  </si>
  <si>
    <t>AVR32DA32-I/PT</t>
  </si>
  <si>
    <t>U18</t>
  </si>
  <si>
    <t>TQFP-32_L7.0-W7.0-P0.80-LS9.0-TL</t>
  </si>
  <si>
    <t>C1016541</t>
  </si>
  <si>
    <t>Ground Controller PCB</t>
  </si>
  <si>
    <t>2.1.1</t>
  </si>
  <si>
    <t>2.1.2</t>
  </si>
  <si>
    <t>Arm Assembly - short</t>
  </si>
  <si>
    <t>Price per g of PLACF: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</si>
</sst>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1" xfId="0" applyBorder="1"/>
    <xf numFmtId="1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9E44A65E-69E7-43A4-96E5-7F2D8979CE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7E14-B9B8-4A1B-AF26-FEADCA77F5A9}">
  <dimension ref="A1:L27"/>
  <sheetViews>
    <sheetView tabSelected="1" workbookViewId="0">
      <selection activeCell="J15" sqref="J15"/>
    </sheetView>
  </sheetViews>
  <sheetFormatPr defaultRowHeight="14.4" x14ac:dyDescent="0.3"/>
  <cols>
    <col min="1" max="1" width="15.6640625" customWidth="1"/>
    <col min="2" max="2" width="36.6640625" customWidth="1"/>
    <col min="4" max="4" width="17.6640625" customWidth="1"/>
    <col min="5" max="5" width="11.88671875" customWidth="1"/>
    <col min="6" max="6" width="12.5546875" customWidth="1"/>
    <col min="11" max="11" width="18.44140625" customWidth="1"/>
  </cols>
  <sheetData>
    <row r="1" spans="1:12" x14ac:dyDescent="0.3">
      <c r="A1" s="2" t="s">
        <v>137</v>
      </c>
      <c r="B1" s="2" t="s">
        <v>138</v>
      </c>
      <c r="C1" s="2" t="s">
        <v>1</v>
      </c>
      <c r="D1" s="2" t="s">
        <v>9</v>
      </c>
      <c r="E1" s="2" t="s">
        <v>139</v>
      </c>
      <c r="F1" s="2" t="s">
        <v>140</v>
      </c>
      <c r="K1" t="s">
        <v>209</v>
      </c>
      <c r="L1" s="1">
        <f>25/1000</f>
        <v>2.5000000000000001E-2</v>
      </c>
    </row>
    <row r="2" spans="1:12" x14ac:dyDescent="0.3">
      <c r="A2" s="3">
        <v>1</v>
      </c>
      <c r="B2" s="7" t="s">
        <v>141</v>
      </c>
      <c r="C2" s="7">
        <v>1</v>
      </c>
      <c r="D2" s="7" t="s">
        <v>142</v>
      </c>
      <c r="E2" s="8">
        <f>E3+E11+E16</f>
        <v>187.48954999999998</v>
      </c>
      <c r="F2" s="8">
        <f>E2</f>
        <v>187.48954999999998</v>
      </c>
    </row>
    <row r="3" spans="1:12" x14ac:dyDescent="0.3">
      <c r="A3" s="4">
        <v>1.1000000000000001</v>
      </c>
      <c r="B3" s="4" t="s">
        <v>160</v>
      </c>
      <c r="C3" s="4">
        <v>1</v>
      </c>
      <c r="D3" s="4" t="s">
        <v>142</v>
      </c>
      <c r="E3" s="9">
        <f>SUM(E4:E10)</f>
        <v>145.43604999999999</v>
      </c>
      <c r="F3" s="9">
        <f>E3*C3</f>
        <v>145.43604999999999</v>
      </c>
    </row>
    <row r="4" spans="1:12" x14ac:dyDescent="0.3">
      <c r="A4" s="5" t="s">
        <v>146</v>
      </c>
      <c r="B4" s="4" t="s">
        <v>143</v>
      </c>
      <c r="C4" s="4">
        <v>1</v>
      </c>
      <c r="D4" s="4" t="s">
        <v>142</v>
      </c>
      <c r="E4" s="9">
        <f>38.41*L1</f>
        <v>0.96024999999999994</v>
      </c>
      <c r="F4" s="9">
        <f>E4*C4</f>
        <v>0.96024999999999994</v>
      </c>
    </row>
    <row r="5" spans="1:12" x14ac:dyDescent="0.3">
      <c r="A5" s="5" t="s">
        <v>148</v>
      </c>
      <c r="B5" s="4" t="s">
        <v>158</v>
      </c>
      <c r="C5" s="4">
        <v>12</v>
      </c>
      <c r="D5" s="4" t="s">
        <v>147</v>
      </c>
      <c r="E5" s="9">
        <f>17.08/100</f>
        <v>0.17079999999999998</v>
      </c>
      <c r="F5" s="9">
        <f>E5*C5</f>
        <v>2.0495999999999999</v>
      </c>
    </row>
    <row r="6" spans="1:12" x14ac:dyDescent="0.3">
      <c r="A6" s="5" t="s">
        <v>151</v>
      </c>
      <c r="B6" s="4" t="s">
        <v>149</v>
      </c>
      <c r="C6" s="4">
        <v>4</v>
      </c>
      <c r="D6" s="4" t="s">
        <v>150</v>
      </c>
      <c r="E6" s="9">
        <v>0.15</v>
      </c>
      <c r="F6" s="9">
        <f t="shared" ref="F6:F26" si="0">E6*C6</f>
        <v>0.6</v>
      </c>
    </row>
    <row r="7" spans="1:12" x14ac:dyDescent="0.3">
      <c r="A7" s="5" t="s">
        <v>152</v>
      </c>
      <c r="B7" s="4" t="s">
        <v>153</v>
      </c>
      <c r="C7" s="4">
        <v>1</v>
      </c>
      <c r="D7" s="4" t="s">
        <v>155</v>
      </c>
      <c r="E7" s="9">
        <v>2.5</v>
      </c>
      <c r="F7" s="9">
        <f t="shared" si="0"/>
        <v>2.5</v>
      </c>
    </row>
    <row r="8" spans="1:12" x14ac:dyDescent="0.3">
      <c r="A8" s="5" t="s">
        <v>156</v>
      </c>
      <c r="B8" s="4" t="s">
        <v>154</v>
      </c>
      <c r="C8" s="4">
        <v>1</v>
      </c>
      <c r="D8" s="4" t="s">
        <v>155</v>
      </c>
      <c r="E8" s="9">
        <v>48</v>
      </c>
      <c r="F8" s="9">
        <f t="shared" si="0"/>
        <v>48</v>
      </c>
    </row>
    <row r="9" spans="1:12" x14ac:dyDescent="0.3">
      <c r="A9" s="5" t="s">
        <v>162</v>
      </c>
      <c r="B9" s="4" t="s">
        <v>157</v>
      </c>
      <c r="C9" s="4">
        <v>1</v>
      </c>
      <c r="D9" s="4" t="s">
        <v>155</v>
      </c>
      <c r="E9" s="9">
        <v>42</v>
      </c>
      <c r="F9" s="9">
        <f t="shared" si="0"/>
        <v>42</v>
      </c>
    </row>
    <row r="10" spans="1:12" x14ac:dyDescent="0.3">
      <c r="A10" s="5" t="s">
        <v>163</v>
      </c>
      <c r="B10" s="4" t="s">
        <v>167</v>
      </c>
      <c r="C10" s="4">
        <v>1</v>
      </c>
      <c r="D10" s="4" t="s">
        <v>159</v>
      </c>
      <c r="E10" s="9">
        <f>103.31/2</f>
        <v>51.655000000000001</v>
      </c>
      <c r="F10" s="9">
        <f t="shared" si="0"/>
        <v>51.655000000000001</v>
      </c>
    </row>
    <row r="11" spans="1:12" x14ac:dyDescent="0.3">
      <c r="A11" s="4">
        <v>1.2</v>
      </c>
      <c r="B11" s="4" t="s">
        <v>161</v>
      </c>
      <c r="C11" s="4">
        <v>2</v>
      </c>
      <c r="D11" s="4" t="s">
        <v>142</v>
      </c>
      <c r="E11" s="9">
        <f>SUM(E12:E15)</f>
        <v>21.054749999999999</v>
      </c>
      <c r="F11" s="9">
        <f t="shared" si="0"/>
        <v>42.109499999999997</v>
      </c>
    </row>
    <row r="12" spans="1:12" x14ac:dyDescent="0.3">
      <c r="A12" s="5" t="s">
        <v>146</v>
      </c>
      <c r="B12" s="4" t="s">
        <v>144</v>
      </c>
      <c r="C12" s="4">
        <v>1</v>
      </c>
      <c r="D12" s="4" t="s">
        <v>142</v>
      </c>
      <c r="E12" s="9">
        <f>13.19*L1</f>
        <v>0.32974999999999999</v>
      </c>
      <c r="F12" s="9">
        <f t="shared" si="0"/>
        <v>0.32974999999999999</v>
      </c>
    </row>
    <row r="13" spans="1:12" x14ac:dyDescent="0.3">
      <c r="A13" s="5" t="s">
        <v>148</v>
      </c>
      <c r="B13" s="4" t="s">
        <v>149</v>
      </c>
      <c r="C13" s="4">
        <v>8</v>
      </c>
      <c r="D13" s="4" t="s">
        <v>147</v>
      </c>
      <c r="E13" s="9">
        <v>0.17</v>
      </c>
      <c r="F13" s="9">
        <f t="shared" si="0"/>
        <v>1.36</v>
      </c>
    </row>
    <row r="14" spans="1:12" x14ac:dyDescent="0.3">
      <c r="A14" s="5" t="s">
        <v>151</v>
      </c>
      <c r="B14" s="4" t="s">
        <v>164</v>
      </c>
      <c r="C14" s="4">
        <v>1</v>
      </c>
      <c r="D14" s="4" t="s">
        <v>155</v>
      </c>
      <c r="E14" s="9">
        <v>19</v>
      </c>
      <c r="F14" s="9">
        <f t="shared" si="0"/>
        <v>19</v>
      </c>
    </row>
    <row r="15" spans="1:12" x14ac:dyDescent="0.3">
      <c r="A15" s="5" t="s">
        <v>152</v>
      </c>
      <c r="B15" s="4" t="s">
        <v>165</v>
      </c>
      <c r="C15" s="4">
        <v>1</v>
      </c>
      <c r="D15" s="4" t="s">
        <v>166</v>
      </c>
      <c r="E15" s="9">
        <f>6.22/4</f>
        <v>1.5549999999999999</v>
      </c>
      <c r="F15" s="9">
        <f t="shared" si="0"/>
        <v>1.5549999999999999</v>
      </c>
    </row>
    <row r="16" spans="1:12" x14ac:dyDescent="0.3">
      <c r="A16" s="4">
        <v>1.2</v>
      </c>
      <c r="B16" s="4" t="s">
        <v>208</v>
      </c>
      <c r="C16" s="4">
        <v>2</v>
      </c>
      <c r="D16" s="4" t="s">
        <v>142</v>
      </c>
      <c r="E16" s="9">
        <f>SUM(E17:E20)</f>
        <v>20.998750000000001</v>
      </c>
      <c r="F16" s="9">
        <f t="shared" ref="F16:F20" si="1">E16*C16</f>
        <v>41.997500000000002</v>
      </c>
    </row>
    <row r="17" spans="1:6" x14ac:dyDescent="0.3">
      <c r="A17" s="5" t="s">
        <v>146</v>
      </c>
      <c r="B17" s="4" t="s">
        <v>144</v>
      </c>
      <c r="C17" s="4">
        <v>1</v>
      </c>
      <c r="D17" s="4" t="s">
        <v>142</v>
      </c>
      <c r="E17" s="9">
        <f>10.95*L1</f>
        <v>0.27374999999999999</v>
      </c>
      <c r="F17" s="9">
        <f t="shared" si="1"/>
        <v>0.27374999999999999</v>
      </c>
    </row>
    <row r="18" spans="1:6" x14ac:dyDescent="0.3">
      <c r="A18" s="5" t="s">
        <v>148</v>
      </c>
      <c r="B18" s="4" t="s">
        <v>149</v>
      </c>
      <c r="C18" s="4">
        <v>8</v>
      </c>
      <c r="D18" s="4" t="s">
        <v>147</v>
      </c>
      <c r="E18" s="9">
        <v>0.17</v>
      </c>
      <c r="F18" s="9">
        <f t="shared" si="1"/>
        <v>1.36</v>
      </c>
    </row>
    <row r="19" spans="1:6" x14ac:dyDescent="0.3">
      <c r="A19" s="5" t="s">
        <v>151</v>
      </c>
      <c r="B19" s="4" t="s">
        <v>164</v>
      </c>
      <c r="C19" s="4">
        <v>1</v>
      </c>
      <c r="D19" s="4" t="s">
        <v>155</v>
      </c>
      <c r="E19" s="9">
        <v>19</v>
      </c>
      <c r="F19" s="9">
        <f t="shared" si="1"/>
        <v>19</v>
      </c>
    </row>
    <row r="20" spans="1:6" x14ac:dyDescent="0.3">
      <c r="A20" s="5" t="s">
        <v>152</v>
      </c>
      <c r="B20" s="4" t="s">
        <v>165</v>
      </c>
      <c r="C20" s="4">
        <v>1</v>
      </c>
      <c r="D20" s="4" t="s">
        <v>166</v>
      </c>
      <c r="E20" s="9">
        <f>6.22/4</f>
        <v>1.5549999999999999</v>
      </c>
      <c r="F20" s="9">
        <f t="shared" si="1"/>
        <v>1.5549999999999999</v>
      </c>
    </row>
    <row r="21" spans="1:6" x14ac:dyDescent="0.3">
      <c r="A21" s="6">
        <v>2</v>
      </c>
      <c r="B21" s="7" t="s">
        <v>145</v>
      </c>
      <c r="C21" s="7">
        <v>1</v>
      </c>
      <c r="D21" s="7" t="s">
        <v>142</v>
      </c>
      <c r="E21" s="8">
        <f>E22+E25+E26+E27</f>
        <v>39.669749999999993</v>
      </c>
      <c r="F21" s="8">
        <f t="shared" si="0"/>
        <v>39.669749999999993</v>
      </c>
    </row>
    <row r="22" spans="1:6" x14ac:dyDescent="0.3">
      <c r="A22" s="4">
        <v>2.1</v>
      </c>
      <c r="B22" s="4" t="s">
        <v>160</v>
      </c>
      <c r="C22" s="4">
        <v>1</v>
      </c>
      <c r="D22" s="4" t="s">
        <v>142</v>
      </c>
      <c r="E22" s="9">
        <f>13.19*L1</f>
        <v>0.32974999999999999</v>
      </c>
      <c r="F22" s="9">
        <f t="shared" si="0"/>
        <v>0.32974999999999999</v>
      </c>
    </row>
    <row r="23" spans="1:6" x14ac:dyDescent="0.3">
      <c r="A23" s="5" t="s">
        <v>206</v>
      </c>
      <c r="B23" s="4" t="s">
        <v>143</v>
      </c>
      <c r="C23" s="4">
        <v>1</v>
      </c>
      <c r="D23" s="4" t="s">
        <v>142</v>
      </c>
      <c r="E23" s="9">
        <v>1</v>
      </c>
      <c r="F23" s="9">
        <f t="shared" si="0"/>
        <v>1</v>
      </c>
    </row>
    <row r="24" spans="1:6" x14ac:dyDescent="0.3">
      <c r="A24" s="5" t="s">
        <v>207</v>
      </c>
      <c r="B24" s="4" t="s">
        <v>158</v>
      </c>
      <c r="C24" s="4">
        <v>4</v>
      </c>
      <c r="D24" s="4" t="s">
        <v>147</v>
      </c>
      <c r="E24" s="9">
        <v>0.17</v>
      </c>
      <c r="F24" s="9">
        <f t="shared" si="0"/>
        <v>0.68</v>
      </c>
    </row>
    <row r="25" spans="1:6" x14ac:dyDescent="0.3">
      <c r="A25" s="4">
        <v>2.2000000000000002</v>
      </c>
      <c r="B25" s="4" t="s">
        <v>205</v>
      </c>
      <c r="C25" s="4">
        <v>1</v>
      </c>
      <c r="D25" s="4" t="s">
        <v>159</v>
      </c>
      <c r="E25" s="9">
        <f>73.38/2</f>
        <v>36.69</v>
      </c>
      <c r="F25" s="9">
        <f t="shared" si="0"/>
        <v>36.69</v>
      </c>
    </row>
    <row r="26" spans="1:6" x14ac:dyDescent="0.3">
      <c r="A26" s="4">
        <v>2.2999999999999998</v>
      </c>
      <c r="B26" s="4" t="s">
        <v>149</v>
      </c>
      <c r="C26" s="4">
        <v>4</v>
      </c>
      <c r="D26" s="4" t="s">
        <v>150</v>
      </c>
      <c r="E26" s="9">
        <v>0.15</v>
      </c>
      <c r="F26" s="9">
        <f t="shared" si="0"/>
        <v>0.6</v>
      </c>
    </row>
    <row r="27" spans="1:6" x14ac:dyDescent="0.3">
      <c r="A27" s="4">
        <v>2.4</v>
      </c>
      <c r="B27" s="4" t="s">
        <v>153</v>
      </c>
      <c r="C27" s="4">
        <v>1</v>
      </c>
      <c r="D27" s="4" t="s">
        <v>155</v>
      </c>
      <c r="E27" s="9">
        <v>2.5</v>
      </c>
      <c r="F27" s="9">
        <f>E27*C27</f>
        <v>2.5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opLeftCell="D1" workbookViewId="0">
      <selection activeCell="F26" sqref="F26"/>
    </sheetView>
  </sheetViews>
  <sheetFormatPr defaultRowHeight="14.4" x14ac:dyDescent="0.3"/>
  <cols>
    <col min="1" max="1" width="7.88671875" customWidth="1"/>
    <col min="2" max="2" width="9.44140625" customWidth="1"/>
    <col min="3" max="3" width="20" customWidth="1"/>
    <col min="4" max="4" width="131" customWidth="1"/>
    <col min="5" max="5" width="37.6640625" customWidth="1"/>
    <col min="6" max="6" width="10.44140625" customWidth="1"/>
    <col min="7" max="7" width="20" customWidth="1"/>
    <col min="8" max="8" width="26.109375" customWidth="1"/>
    <col min="9" max="9" width="14.33203125" customWidth="1"/>
    <col min="10" max="10" width="11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10</v>
      </c>
      <c r="C2" t="s">
        <v>11</v>
      </c>
      <c r="D2" t="s">
        <v>12</v>
      </c>
      <c r="E2" t="s">
        <v>13</v>
      </c>
      <c r="F2" t="s">
        <v>11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3">
      <c r="A3" t="s">
        <v>18</v>
      </c>
      <c r="B3" t="s">
        <v>19</v>
      </c>
      <c r="C3" t="s">
        <v>20</v>
      </c>
      <c r="D3" t="s">
        <v>21</v>
      </c>
      <c r="E3" t="s">
        <v>13</v>
      </c>
      <c r="F3" t="s">
        <v>20</v>
      </c>
      <c r="G3" t="s">
        <v>22</v>
      </c>
      <c r="H3" t="s">
        <v>23</v>
      </c>
      <c r="I3" t="s">
        <v>24</v>
      </c>
      <c r="J3" t="s">
        <v>17</v>
      </c>
    </row>
    <row r="4" spans="1:10" x14ac:dyDescent="0.3">
      <c r="A4" t="s">
        <v>25</v>
      </c>
      <c r="B4" t="s">
        <v>26</v>
      </c>
      <c r="C4" t="s">
        <v>27</v>
      </c>
      <c r="D4" t="s">
        <v>28</v>
      </c>
      <c r="E4" t="s">
        <v>13</v>
      </c>
      <c r="F4" t="s">
        <v>27</v>
      </c>
      <c r="G4" t="s">
        <v>29</v>
      </c>
      <c r="H4" t="s">
        <v>23</v>
      </c>
      <c r="I4" t="s">
        <v>30</v>
      </c>
      <c r="J4" t="s">
        <v>17</v>
      </c>
    </row>
    <row r="5" spans="1:10" x14ac:dyDescent="0.3">
      <c r="A5" t="s">
        <v>31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33</v>
      </c>
      <c r="H5" t="s">
        <v>37</v>
      </c>
      <c r="I5" t="s">
        <v>38</v>
      </c>
      <c r="J5" t="s">
        <v>17</v>
      </c>
    </row>
    <row r="6" spans="1:10" x14ac:dyDescent="0.3">
      <c r="A6" t="s">
        <v>39</v>
      </c>
      <c r="B6" t="s">
        <v>10</v>
      </c>
      <c r="C6" t="s">
        <v>40</v>
      </c>
      <c r="D6" t="s">
        <v>41</v>
      </c>
      <c r="E6" t="s">
        <v>42</v>
      </c>
      <c r="F6" t="s">
        <v>27</v>
      </c>
      <c r="G6" t="s">
        <v>43</v>
      </c>
      <c r="H6" t="s">
        <v>23</v>
      </c>
      <c r="I6" t="s">
        <v>44</v>
      </c>
      <c r="J6" t="s">
        <v>17</v>
      </c>
    </row>
    <row r="7" spans="1:10" x14ac:dyDescent="0.3">
      <c r="A7" t="s">
        <v>32</v>
      </c>
      <c r="B7" t="s">
        <v>25</v>
      </c>
      <c r="C7" t="s">
        <v>45</v>
      </c>
      <c r="D7" t="s">
        <v>46</v>
      </c>
      <c r="E7" t="s">
        <v>47</v>
      </c>
      <c r="F7" t="s">
        <v>36</v>
      </c>
      <c r="G7" t="s">
        <v>45</v>
      </c>
      <c r="H7" t="s">
        <v>48</v>
      </c>
      <c r="I7" t="s">
        <v>49</v>
      </c>
      <c r="J7" t="s">
        <v>17</v>
      </c>
    </row>
    <row r="8" spans="1:10" x14ac:dyDescent="0.3">
      <c r="A8" t="s">
        <v>50</v>
      </c>
      <c r="B8" t="s">
        <v>10</v>
      </c>
      <c r="C8" t="s">
        <v>51</v>
      </c>
      <c r="D8" t="s">
        <v>52</v>
      </c>
      <c r="E8" t="s">
        <v>53</v>
      </c>
      <c r="F8" t="s">
        <v>36</v>
      </c>
      <c r="G8" t="s">
        <v>51</v>
      </c>
      <c r="H8" t="s">
        <v>54</v>
      </c>
      <c r="I8" t="s">
        <v>55</v>
      </c>
      <c r="J8" t="s">
        <v>17</v>
      </c>
    </row>
    <row r="9" spans="1:10" x14ac:dyDescent="0.3">
      <c r="A9" t="s">
        <v>56</v>
      </c>
      <c r="B9" t="s">
        <v>10</v>
      </c>
      <c r="C9" t="s">
        <v>57</v>
      </c>
      <c r="D9" t="s">
        <v>58</v>
      </c>
      <c r="E9" t="s">
        <v>59</v>
      </c>
      <c r="F9" t="s">
        <v>36</v>
      </c>
      <c r="G9" t="s">
        <v>57</v>
      </c>
      <c r="H9" t="s">
        <v>60</v>
      </c>
      <c r="I9" t="s">
        <v>61</v>
      </c>
      <c r="J9" t="s">
        <v>17</v>
      </c>
    </row>
    <row r="10" spans="1:10" x14ac:dyDescent="0.3">
      <c r="A10" t="s">
        <v>62</v>
      </c>
      <c r="B10" t="s">
        <v>10</v>
      </c>
      <c r="C10" t="s">
        <v>63</v>
      </c>
      <c r="D10" t="s">
        <v>64</v>
      </c>
      <c r="E10" t="s">
        <v>13</v>
      </c>
      <c r="F10" t="s">
        <v>63</v>
      </c>
      <c r="G10" t="s">
        <v>65</v>
      </c>
      <c r="H10" t="s">
        <v>23</v>
      </c>
      <c r="I10" t="s">
        <v>66</v>
      </c>
      <c r="J10" t="s">
        <v>17</v>
      </c>
    </row>
    <row r="11" spans="1:10" x14ac:dyDescent="0.3">
      <c r="A11" t="s">
        <v>19</v>
      </c>
      <c r="B11" t="s">
        <v>10</v>
      </c>
      <c r="C11" t="s">
        <v>67</v>
      </c>
      <c r="D11" t="s">
        <v>68</v>
      </c>
      <c r="E11" t="s">
        <v>13</v>
      </c>
      <c r="F11" t="s">
        <v>67</v>
      </c>
      <c r="G11" t="s">
        <v>69</v>
      </c>
      <c r="H11" t="s">
        <v>23</v>
      </c>
      <c r="I11" t="s">
        <v>70</v>
      </c>
      <c r="J11" t="s">
        <v>17</v>
      </c>
    </row>
    <row r="12" spans="1:10" x14ac:dyDescent="0.3">
      <c r="A12" t="s">
        <v>71</v>
      </c>
      <c r="B12" t="s">
        <v>10</v>
      </c>
      <c r="C12" t="s">
        <v>63</v>
      </c>
      <c r="D12" t="s">
        <v>72</v>
      </c>
      <c r="E12" t="s">
        <v>73</v>
      </c>
      <c r="F12" t="s">
        <v>63</v>
      </c>
      <c r="G12" t="s">
        <v>74</v>
      </c>
      <c r="H12" t="s">
        <v>75</v>
      </c>
      <c r="I12" t="s">
        <v>76</v>
      </c>
      <c r="J12" t="s">
        <v>17</v>
      </c>
    </row>
    <row r="13" spans="1:10" x14ac:dyDescent="0.3">
      <c r="A13" t="s">
        <v>77</v>
      </c>
      <c r="B13" t="s">
        <v>10</v>
      </c>
      <c r="C13" t="s">
        <v>78</v>
      </c>
      <c r="D13" t="s">
        <v>79</v>
      </c>
      <c r="E13" t="s">
        <v>80</v>
      </c>
      <c r="F13" t="s">
        <v>78</v>
      </c>
      <c r="G13" t="s">
        <v>81</v>
      </c>
      <c r="H13" t="s">
        <v>82</v>
      </c>
      <c r="I13" t="s">
        <v>83</v>
      </c>
      <c r="J13" t="s">
        <v>17</v>
      </c>
    </row>
    <row r="14" spans="1:10" x14ac:dyDescent="0.3">
      <c r="A14" t="s">
        <v>84</v>
      </c>
      <c r="B14" t="s">
        <v>31</v>
      </c>
      <c r="C14" t="s">
        <v>85</v>
      </c>
      <c r="D14" t="s">
        <v>86</v>
      </c>
      <c r="E14" t="s">
        <v>85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</row>
    <row r="15" spans="1:10" x14ac:dyDescent="0.3">
      <c r="A15" t="s">
        <v>87</v>
      </c>
      <c r="B15" t="s">
        <v>10</v>
      </c>
      <c r="C15" t="s">
        <v>88</v>
      </c>
      <c r="D15" t="s">
        <v>89</v>
      </c>
      <c r="E15" t="s">
        <v>90</v>
      </c>
      <c r="F15" t="s">
        <v>36</v>
      </c>
      <c r="G15" t="s">
        <v>88</v>
      </c>
      <c r="H15" t="s">
        <v>91</v>
      </c>
      <c r="I15" t="s">
        <v>92</v>
      </c>
      <c r="J15" t="s">
        <v>17</v>
      </c>
    </row>
    <row r="16" spans="1:10" x14ac:dyDescent="0.3">
      <c r="A16" t="s">
        <v>26</v>
      </c>
      <c r="B16" t="s">
        <v>10</v>
      </c>
      <c r="C16" t="s">
        <v>93</v>
      </c>
      <c r="D16" t="s">
        <v>94</v>
      </c>
      <c r="E16" t="s">
        <v>95</v>
      </c>
      <c r="F16" t="s">
        <v>93</v>
      </c>
      <c r="G16" t="s">
        <v>96</v>
      </c>
      <c r="H16" t="s">
        <v>97</v>
      </c>
      <c r="I16" t="s">
        <v>36</v>
      </c>
      <c r="J16" t="s">
        <v>17</v>
      </c>
    </row>
    <row r="17" spans="1:10" x14ac:dyDescent="0.3">
      <c r="A17" t="s">
        <v>98</v>
      </c>
      <c r="B17" t="s">
        <v>10</v>
      </c>
      <c r="C17" t="s">
        <v>99</v>
      </c>
      <c r="D17" t="s">
        <v>100</v>
      </c>
      <c r="E17" t="s">
        <v>101</v>
      </c>
      <c r="F17" t="s">
        <v>36</v>
      </c>
      <c r="G17" t="s">
        <v>99</v>
      </c>
      <c r="H17" t="s">
        <v>102</v>
      </c>
      <c r="I17" t="s">
        <v>103</v>
      </c>
      <c r="J17" t="s">
        <v>17</v>
      </c>
    </row>
    <row r="18" spans="1:10" x14ac:dyDescent="0.3">
      <c r="A18" t="s">
        <v>104</v>
      </c>
      <c r="B18" t="s">
        <v>10</v>
      </c>
      <c r="C18" t="s">
        <v>105</v>
      </c>
      <c r="D18" t="s">
        <v>106</v>
      </c>
      <c r="E18" t="s">
        <v>107</v>
      </c>
      <c r="F18" t="s">
        <v>36</v>
      </c>
      <c r="G18" t="s">
        <v>105</v>
      </c>
      <c r="H18" t="s">
        <v>108</v>
      </c>
      <c r="I18" t="s">
        <v>109</v>
      </c>
      <c r="J18" t="s">
        <v>17</v>
      </c>
    </row>
    <row r="19" spans="1:10" x14ac:dyDescent="0.3">
      <c r="A19" t="s">
        <v>110</v>
      </c>
      <c r="B19" t="s">
        <v>10</v>
      </c>
      <c r="C19" t="s">
        <v>111</v>
      </c>
      <c r="D19" t="s">
        <v>112</v>
      </c>
      <c r="E19" t="s">
        <v>113</v>
      </c>
      <c r="F19" t="s">
        <v>36</v>
      </c>
      <c r="G19" t="s">
        <v>111</v>
      </c>
      <c r="H19" t="s">
        <v>108</v>
      </c>
      <c r="I19" t="s">
        <v>114</v>
      </c>
      <c r="J19" t="s">
        <v>17</v>
      </c>
    </row>
    <row r="20" spans="1:10" x14ac:dyDescent="0.3">
      <c r="A20" t="s">
        <v>115</v>
      </c>
      <c r="B20" t="s">
        <v>10</v>
      </c>
      <c r="C20" t="s">
        <v>116</v>
      </c>
      <c r="D20" t="s">
        <v>117</v>
      </c>
      <c r="E20" t="s">
        <v>118</v>
      </c>
      <c r="F20" t="s">
        <v>36</v>
      </c>
      <c r="G20" t="s">
        <v>116</v>
      </c>
      <c r="H20" t="s">
        <v>97</v>
      </c>
      <c r="I20" t="s">
        <v>119</v>
      </c>
      <c r="J20" t="s">
        <v>17</v>
      </c>
    </row>
    <row r="21" spans="1:10" x14ac:dyDescent="0.3">
      <c r="A21" t="s">
        <v>120</v>
      </c>
      <c r="B21" t="s">
        <v>10</v>
      </c>
      <c r="C21" t="s">
        <v>121</v>
      </c>
      <c r="D21" t="s">
        <v>122</v>
      </c>
      <c r="E21" t="s">
        <v>123</v>
      </c>
      <c r="F21" t="s">
        <v>36</v>
      </c>
      <c r="G21" t="s">
        <v>121</v>
      </c>
      <c r="H21" t="s">
        <v>124</v>
      </c>
      <c r="I21" t="s">
        <v>125</v>
      </c>
      <c r="J21" t="s">
        <v>17</v>
      </c>
    </row>
    <row r="22" spans="1:10" x14ac:dyDescent="0.3">
      <c r="A22" t="s">
        <v>126</v>
      </c>
      <c r="B22" t="s">
        <v>10</v>
      </c>
      <c r="C22" t="s">
        <v>127</v>
      </c>
      <c r="D22" t="s">
        <v>128</v>
      </c>
      <c r="E22" t="s">
        <v>129</v>
      </c>
      <c r="F22" t="s">
        <v>36</v>
      </c>
      <c r="G22" t="s">
        <v>127</v>
      </c>
      <c r="H22" t="s">
        <v>130</v>
      </c>
      <c r="I22" t="s">
        <v>131</v>
      </c>
      <c r="J22" t="s">
        <v>17</v>
      </c>
    </row>
    <row r="23" spans="1:10" x14ac:dyDescent="0.3">
      <c r="A23" t="s">
        <v>132</v>
      </c>
      <c r="B23" t="s">
        <v>10</v>
      </c>
      <c r="C23" t="s">
        <v>133</v>
      </c>
      <c r="D23" t="s">
        <v>134</v>
      </c>
      <c r="E23" t="s">
        <v>135</v>
      </c>
      <c r="F23" t="s">
        <v>36</v>
      </c>
      <c r="G23" t="s">
        <v>133</v>
      </c>
      <c r="H23" t="s">
        <v>108</v>
      </c>
      <c r="I23" t="s">
        <v>136</v>
      </c>
      <c r="J23" t="s">
        <v>17</v>
      </c>
    </row>
    <row r="24" spans="1:10" x14ac:dyDescent="0.3">
      <c r="A24" t="s">
        <v>36</v>
      </c>
    </row>
  </sheetData>
  <printOptions gridLines="1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02B3-EF19-4F61-894D-B47CE4FCB2F4}">
  <dimension ref="A1:J21"/>
  <sheetViews>
    <sheetView topLeftCell="C1" workbookViewId="0">
      <selection activeCell="C3" sqref="C3"/>
    </sheetView>
  </sheetViews>
  <sheetFormatPr defaultRowHeight="14.4" x14ac:dyDescent="0.3"/>
  <cols>
    <col min="3" max="3" width="20.33203125" customWidth="1"/>
    <col min="4" max="4" width="86.44140625" customWidth="1"/>
    <col min="5" max="5" width="36.77734375" customWidth="1"/>
    <col min="7" max="7" width="19.21875" customWidth="1"/>
    <col min="8" max="8" width="26" customWidth="1"/>
    <col min="9" max="9" width="12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31</v>
      </c>
      <c r="C2" t="s">
        <v>78</v>
      </c>
      <c r="D2" t="s">
        <v>168</v>
      </c>
      <c r="E2" t="s">
        <v>80</v>
      </c>
      <c r="F2" t="s">
        <v>78</v>
      </c>
      <c r="G2" t="s">
        <v>81</v>
      </c>
      <c r="H2" t="s">
        <v>82</v>
      </c>
      <c r="I2" t="s">
        <v>83</v>
      </c>
      <c r="J2" t="s">
        <v>17</v>
      </c>
    </row>
    <row r="3" spans="1:10" x14ac:dyDescent="0.3">
      <c r="A3" t="s">
        <v>18</v>
      </c>
      <c r="B3" t="s">
        <v>31</v>
      </c>
      <c r="C3" t="s">
        <v>88</v>
      </c>
      <c r="D3" t="s">
        <v>169</v>
      </c>
      <c r="E3" t="s">
        <v>90</v>
      </c>
      <c r="F3" t="s">
        <v>36</v>
      </c>
      <c r="G3" t="s">
        <v>88</v>
      </c>
      <c r="H3" t="s">
        <v>91</v>
      </c>
      <c r="I3" t="s">
        <v>92</v>
      </c>
      <c r="J3" t="s">
        <v>17</v>
      </c>
    </row>
    <row r="4" spans="1:10" x14ac:dyDescent="0.3">
      <c r="A4" t="s">
        <v>25</v>
      </c>
      <c r="B4" t="s">
        <v>39</v>
      </c>
      <c r="C4" t="s">
        <v>20</v>
      </c>
      <c r="D4" t="s">
        <v>170</v>
      </c>
      <c r="E4" t="s">
        <v>13</v>
      </c>
      <c r="F4" t="s">
        <v>20</v>
      </c>
      <c r="G4" t="s">
        <v>22</v>
      </c>
      <c r="H4" t="s">
        <v>23</v>
      </c>
      <c r="I4" t="s">
        <v>24</v>
      </c>
      <c r="J4" t="s">
        <v>17</v>
      </c>
    </row>
    <row r="5" spans="1:10" x14ac:dyDescent="0.3">
      <c r="A5" t="s">
        <v>31</v>
      </c>
      <c r="B5" t="s">
        <v>19</v>
      </c>
      <c r="C5" t="s">
        <v>27</v>
      </c>
      <c r="D5" t="s">
        <v>171</v>
      </c>
      <c r="E5" t="s">
        <v>13</v>
      </c>
      <c r="F5" t="s">
        <v>27</v>
      </c>
      <c r="G5" t="s">
        <v>29</v>
      </c>
      <c r="H5" t="s">
        <v>23</v>
      </c>
      <c r="I5" t="s">
        <v>30</v>
      </c>
      <c r="J5" t="s">
        <v>17</v>
      </c>
    </row>
    <row r="6" spans="1:10" x14ac:dyDescent="0.3">
      <c r="A6" t="s">
        <v>39</v>
      </c>
      <c r="B6" t="s">
        <v>31</v>
      </c>
      <c r="C6" t="s">
        <v>33</v>
      </c>
      <c r="D6" t="s">
        <v>172</v>
      </c>
      <c r="E6" t="s">
        <v>35</v>
      </c>
      <c r="F6" t="s">
        <v>36</v>
      </c>
      <c r="G6" t="s">
        <v>33</v>
      </c>
      <c r="H6" t="s">
        <v>37</v>
      </c>
      <c r="I6" t="s">
        <v>38</v>
      </c>
      <c r="J6" t="s">
        <v>17</v>
      </c>
    </row>
    <row r="7" spans="1:10" x14ac:dyDescent="0.3">
      <c r="A7" t="s">
        <v>32</v>
      </c>
      <c r="B7" t="s">
        <v>10</v>
      </c>
      <c r="C7" t="s">
        <v>40</v>
      </c>
      <c r="D7" t="s">
        <v>41</v>
      </c>
      <c r="E7" t="s">
        <v>42</v>
      </c>
      <c r="F7" t="s">
        <v>27</v>
      </c>
      <c r="G7" t="s">
        <v>43</v>
      </c>
      <c r="H7" t="s">
        <v>23</v>
      </c>
      <c r="I7" t="s">
        <v>44</v>
      </c>
      <c r="J7" t="s">
        <v>17</v>
      </c>
    </row>
    <row r="8" spans="1:10" x14ac:dyDescent="0.3">
      <c r="A8" t="s">
        <v>50</v>
      </c>
      <c r="B8" t="s">
        <v>10</v>
      </c>
      <c r="C8" t="s">
        <v>173</v>
      </c>
      <c r="D8" t="s">
        <v>174</v>
      </c>
      <c r="E8" t="s">
        <v>42</v>
      </c>
      <c r="F8" t="s">
        <v>27</v>
      </c>
      <c r="G8" t="s">
        <v>43</v>
      </c>
      <c r="H8" t="s">
        <v>23</v>
      </c>
      <c r="I8" t="s">
        <v>44</v>
      </c>
      <c r="J8" t="s">
        <v>17</v>
      </c>
    </row>
    <row r="9" spans="1:10" x14ac:dyDescent="0.3">
      <c r="A9" t="s">
        <v>56</v>
      </c>
      <c r="B9" t="s">
        <v>10</v>
      </c>
      <c r="C9" t="s">
        <v>175</v>
      </c>
      <c r="D9" t="s">
        <v>176</v>
      </c>
      <c r="E9" t="s">
        <v>42</v>
      </c>
      <c r="F9" t="s">
        <v>27</v>
      </c>
      <c r="G9" t="s">
        <v>43</v>
      </c>
      <c r="H9" t="s">
        <v>23</v>
      </c>
      <c r="I9" t="s">
        <v>44</v>
      </c>
      <c r="J9" t="s">
        <v>17</v>
      </c>
    </row>
    <row r="10" spans="1:10" x14ac:dyDescent="0.3">
      <c r="A10" t="s">
        <v>62</v>
      </c>
      <c r="B10" t="s">
        <v>10</v>
      </c>
      <c r="C10" t="s">
        <v>177</v>
      </c>
      <c r="D10" t="s">
        <v>178</v>
      </c>
      <c r="E10" t="s">
        <v>42</v>
      </c>
      <c r="F10" t="s">
        <v>27</v>
      </c>
      <c r="G10" t="s">
        <v>43</v>
      </c>
      <c r="H10" t="s">
        <v>23</v>
      </c>
      <c r="I10" t="s">
        <v>44</v>
      </c>
      <c r="J10" t="s">
        <v>17</v>
      </c>
    </row>
    <row r="11" spans="1:10" x14ac:dyDescent="0.3">
      <c r="A11" t="s">
        <v>19</v>
      </c>
      <c r="B11" t="s">
        <v>10</v>
      </c>
      <c r="C11" t="s">
        <v>179</v>
      </c>
      <c r="D11" t="s">
        <v>180</v>
      </c>
      <c r="E11" t="s">
        <v>181</v>
      </c>
      <c r="F11" t="s">
        <v>36</v>
      </c>
      <c r="G11" t="s">
        <v>179</v>
      </c>
      <c r="H11" t="s">
        <v>182</v>
      </c>
      <c r="I11" t="s">
        <v>183</v>
      </c>
      <c r="J11" t="s">
        <v>17</v>
      </c>
    </row>
    <row r="12" spans="1:10" x14ac:dyDescent="0.3">
      <c r="A12" t="s">
        <v>71</v>
      </c>
      <c r="B12" t="s">
        <v>10</v>
      </c>
      <c r="C12" t="s">
        <v>51</v>
      </c>
      <c r="D12" t="s">
        <v>52</v>
      </c>
      <c r="E12" t="s">
        <v>53</v>
      </c>
      <c r="F12" t="s">
        <v>36</v>
      </c>
      <c r="G12" t="s">
        <v>51</v>
      </c>
      <c r="H12" t="s">
        <v>54</v>
      </c>
      <c r="I12" t="s">
        <v>55</v>
      </c>
      <c r="J12" t="s">
        <v>17</v>
      </c>
    </row>
    <row r="13" spans="1:10" x14ac:dyDescent="0.3">
      <c r="A13" t="s">
        <v>77</v>
      </c>
      <c r="B13" t="s">
        <v>39</v>
      </c>
      <c r="C13" t="s">
        <v>184</v>
      </c>
      <c r="D13" t="s">
        <v>185</v>
      </c>
      <c r="E13" t="s">
        <v>186</v>
      </c>
      <c r="F13" t="s">
        <v>36</v>
      </c>
      <c r="G13" t="s">
        <v>184</v>
      </c>
      <c r="H13" t="s">
        <v>187</v>
      </c>
      <c r="I13" t="s">
        <v>188</v>
      </c>
      <c r="J13" t="s">
        <v>17</v>
      </c>
    </row>
    <row r="14" spans="1:10" x14ac:dyDescent="0.3">
      <c r="A14" t="s">
        <v>84</v>
      </c>
      <c r="B14" t="s">
        <v>10</v>
      </c>
      <c r="C14" t="s">
        <v>63</v>
      </c>
      <c r="D14" t="s">
        <v>64</v>
      </c>
      <c r="E14" t="s">
        <v>13</v>
      </c>
      <c r="F14" t="s">
        <v>63</v>
      </c>
      <c r="G14" t="s">
        <v>65</v>
      </c>
      <c r="H14" t="s">
        <v>23</v>
      </c>
      <c r="I14" t="s">
        <v>66</v>
      </c>
      <c r="J14" t="s">
        <v>17</v>
      </c>
    </row>
    <row r="15" spans="1:10" x14ac:dyDescent="0.3">
      <c r="A15" t="s">
        <v>87</v>
      </c>
      <c r="B15" t="s">
        <v>25</v>
      </c>
      <c r="C15" t="s">
        <v>189</v>
      </c>
      <c r="D15" t="s">
        <v>190</v>
      </c>
      <c r="E15" t="s">
        <v>191</v>
      </c>
      <c r="F15" t="s">
        <v>189</v>
      </c>
      <c r="G15" t="s">
        <v>192</v>
      </c>
      <c r="H15" t="s">
        <v>193</v>
      </c>
      <c r="I15" t="s">
        <v>194</v>
      </c>
      <c r="J15" t="s">
        <v>17</v>
      </c>
    </row>
    <row r="16" spans="1:10" x14ac:dyDescent="0.3">
      <c r="A16" t="s">
        <v>26</v>
      </c>
      <c r="B16" t="s">
        <v>39</v>
      </c>
      <c r="C16" t="s">
        <v>195</v>
      </c>
      <c r="D16" t="s">
        <v>196</v>
      </c>
      <c r="E16" t="s">
        <v>197</v>
      </c>
      <c r="F16" t="s">
        <v>195</v>
      </c>
      <c r="G16" t="s">
        <v>198</v>
      </c>
      <c r="H16" t="s">
        <v>82</v>
      </c>
      <c r="I16" t="s">
        <v>199</v>
      </c>
      <c r="J16" t="s">
        <v>17</v>
      </c>
    </row>
    <row r="17" spans="1:10" x14ac:dyDescent="0.3">
      <c r="A17" t="s">
        <v>98</v>
      </c>
      <c r="B17" t="s">
        <v>31</v>
      </c>
      <c r="C17" t="s">
        <v>85</v>
      </c>
      <c r="D17" t="s">
        <v>86</v>
      </c>
      <c r="E17" t="s">
        <v>85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</row>
    <row r="18" spans="1:10" x14ac:dyDescent="0.3">
      <c r="A18" t="s">
        <v>104</v>
      </c>
      <c r="B18" t="s">
        <v>10</v>
      </c>
      <c r="C18" t="s">
        <v>93</v>
      </c>
      <c r="D18" t="s">
        <v>94</v>
      </c>
      <c r="E18" t="s">
        <v>95</v>
      </c>
      <c r="F18" t="s">
        <v>93</v>
      </c>
      <c r="G18" t="s">
        <v>96</v>
      </c>
      <c r="H18" t="s">
        <v>97</v>
      </c>
      <c r="I18" t="s">
        <v>36</v>
      </c>
      <c r="J18" t="s">
        <v>17</v>
      </c>
    </row>
    <row r="19" spans="1:10" x14ac:dyDescent="0.3">
      <c r="A19" t="s">
        <v>110</v>
      </c>
      <c r="B19" t="s">
        <v>10</v>
      </c>
      <c r="C19" t="s">
        <v>105</v>
      </c>
      <c r="D19" t="s">
        <v>106</v>
      </c>
      <c r="E19" t="s">
        <v>107</v>
      </c>
      <c r="F19" t="s">
        <v>36</v>
      </c>
      <c r="G19" t="s">
        <v>105</v>
      </c>
      <c r="H19" t="s">
        <v>108</v>
      </c>
      <c r="I19" t="s">
        <v>109</v>
      </c>
      <c r="J19" t="s">
        <v>17</v>
      </c>
    </row>
    <row r="20" spans="1:10" x14ac:dyDescent="0.3">
      <c r="A20" t="s">
        <v>115</v>
      </c>
      <c r="B20" t="s">
        <v>18</v>
      </c>
      <c r="C20" t="s">
        <v>127</v>
      </c>
      <c r="D20" t="s">
        <v>200</v>
      </c>
      <c r="E20" t="s">
        <v>129</v>
      </c>
      <c r="F20" t="s">
        <v>36</v>
      </c>
      <c r="G20" t="s">
        <v>127</v>
      </c>
      <c r="H20" t="s">
        <v>130</v>
      </c>
      <c r="I20" t="s">
        <v>131</v>
      </c>
      <c r="J20" t="s">
        <v>17</v>
      </c>
    </row>
    <row r="21" spans="1:10" x14ac:dyDescent="0.3">
      <c r="A21" t="s">
        <v>120</v>
      </c>
      <c r="B21" t="s">
        <v>10</v>
      </c>
      <c r="C21" t="s">
        <v>201</v>
      </c>
      <c r="D21" t="s">
        <v>202</v>
      </c>
      <c r="E21" t="s">
        <v>203</v>
      </c>
      <c r="F21" t="s">
        <v>36</v>
      </c>
      <c r="G21" t="s">
        <v>201</v>
      </c>
      <c r="H21" t="s">
        <v>102</v>
      </c>
      <c r="I21" t="s">
        <v>204</v>
      </c>
      <c r="J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Flight Controller Expanded</vt:lpstr>
      <vt:lpstr>Ground Controller Expanded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2025-03-06T12:48:05Z</dcterms:created>
  <dcterms:modified xsi:type="dcterms:W3CDTF">2025-03-06T13:27:37Z</dcterms:modified>
</cp:coreProperties>
</file>