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<sst xmlns="http://schemas.openxmlformats.org/spreadsheetml/2006/main" uniqueCount="126">
  <si>
    <t>id</t>
  </si>
  <si>
    <t>created_at</t>
  </si>
  <si>
    <t>fav</t>
  </si>
  <si>
    <t>rt</t>
  </si>
  <si>
    <t>text</t>
  </si>
  <si>
    <t>media1</t>
  </si>
  <si>
    <t>media2</t>
  </si>
  <si>
    <t>media3</t>
  </si>
  <si>
    <t>media4</t>
  </si>
  <si>
    <t>compound</t>
  </si>
  <si>
    <t>neg</t>
  </si>
  <si>
    <t>neu</t>
  </si>
  <si>
    <t>pos</t>
  </si>
  <si>
    <t>@davidhogg111 You have nothing to do with what happened in Texas... go away.</t>
  </si>
  <si>
    <t>Congratulations @EricGreitens ! I voted for you...  Now keep your f’ing nose clean. I wont defend you next time they find skeletons in your closet.</t>
  </si>
  <si>
    <t>RT @magathemaga1: Al Watkins says he got money cuz supposed 2 help with "fallout" of release. Why would anybody care if PS hurt financially…</t>
  </si>
  <si>
    <t>RT @Avenge_mypeople: 2) @EricGreitens plan to put a stop to it is what stirred up this hornets nest of vipers. Even though the corrupt #Kim…</t>
  </si>
  <si>
    <t>RT @Avenge_mypeople: There is some seriously underhanded, dirty politics in Missouri. Behind it all- the attempted prosecution of the gover…</t>
  </si>
  <si>
    <t>RT @VisioDeiFromLA: How I know this a COUP?
#MoLeg didn't even wait 2 release statements to try to distract from #Greitens statements
Des…</t>
  </si>
  <si>
    <t>@Alyssa_Milano  https://t.co/014G9iQwpL</t>
  </si>
  <si>
    <t>@Alyssa_Milano I don’t bother with D-List in Friday’s</t>
  </si>
  <si>
    <t>@DLoesch @Alyssa_Milano? She’s not even D-List... she’s nobody.</t>
  </si>
  <si>
    <t>RT @JamesOKeefeIII: Being unverified from Twitter is the new verified. @jack</t>
  </si>
  <si>
    <t>RT @VisioDeiFromLA: She knew.
#moleg #mogov #greitens #mosen #missouri #stl #kcmo #kansascity #StLouis #greitensindictment #witchhunt @joe…</t>
  </si>
  <si>
    <t>@TheRoot Typical liberal rag... has to catagorize everybody and everything.</t>
  </si>
  <si>
    <t>Histrionic personality disorder defined: @MichaelAvenatti</t>
  </si>
  <si>
    <t>@michaelmaschi Nice to see you are taking time out of your busy schedule violating your students constitutional rights to celebrate!</t>
  </si>
  <si>
    <t>@CarenZTurner Entitled much?</t>
  </si>
  <si>
    <t>Thank you @RealCandaceO</t>
  </si>
  <si>
    <t>RT @marklevinshow: An attorney representing CNN &amp;amp; NY Times pressed the court to release Hannity’s name; I don’t recall either “news” outlet…</t>
  </si>
  <si>
    <t>RT @Margare03880660: The Riverfront Times twisted it to sound like@jallman971 is a crybaby and stupid. It upset me when I saw it. @jallman9…</t>
  </si>
  <si>
    <t>RT @AmfellinAlicia: https://t.co/qBYimur1EX @RFTStreet @jallman971</t>
  </si>
  <si>
    <t>@charlesjaco1 It was literally a figure of speech. Stop being offended for other people.! David Hogg stated “It doesn’t really matter what people say...  I’d rather not respond, because I don’t want the focus to be on me."</t>
  </si>
  <si>
    <t>@RiverfrontTimes  https://t.co/fIXtFiqJL2</t>
  </si>
  <si>
    <t>@SpeakerTimJones @staceynewman @jallman971 @971FMTalk  https://t.co/7DXUcs5AAw</t>
  </si>
  <si>
    <t>@PalmHealthSTL @kevinsmurray @PalmHealthSTL has no backbone...</t>
  </si>
  <si>
    <t>@charlesjaco1 https://t.co/FGUyjQA6AQ</t>
  </si>
  <si>
    <t>@staceynewman @drewmanshow @RuthsChris @971FMTalk @jallman971 @ProgWomen The only #hate is @staceynewman taking what @jallman971 said out of context and trying to ruin his career. Thank you for the list of advertisers, we'll be sure to spend our money with the ones that stay.</t>
  </si>
  <si>
    <t>@drewmanshow @GetSpectrum @RuthsChris @jallman971 @971FMTalk Does @RuthsChris even realize that @drewmanshowhas has an agenda, is the stepson of @staceynewman and isn't just a regular customer of @RuthsChris "upset" by taking @jallman971 comments out of context? G'bye @RuthsChris... boycotts go both ways.</t>
  </si>
  <si>
    <t>RT @JamesOKeefeIII: While we're unsure why exactly Twitter suspended @scrowder, we have our suspicions. This undercover audio of a Twitter…</t>
  </si>
  <si>
    <t>#Oscars2018 #Oscars #Academy #AcademyAwards #AcademyAwards2018 @TheAcademy @JimmyKimmelLive @jimmykimmel https://t.co/DLFERX9o6c</t>
  </si>
  <si>
    <t>@RealAlexJones @davidhogg111 #HoggWash https://t.co/xQMyyfNaBp</t>
  </si>
  <si>
    <t>@bob42156 Actually, Chief Petty Officer Chris Kyle was ambushed and shot in the back by a man with psychiatric issues while he was trying to help him overcome PTSD. Once again, the issue was mental health. #ripchriskyle #chriskyle #Snipers @usnavyseals</t>
  </si>
  <si>
    <t>@BlaineBershad Actually, Chief Petty Officer Chris Kyle was ambushed and shot in the back by a man with psychiatric issues while he was trying to help him overcome PTSD. Once again, the issue was mental health. #ripchriskyle #chriskyle #Snipers @usnavyseals</t>
  </si>
  <si>
    <t>@ThomasS4217 Actually, Chief Petty Officer Chris Kyle was ambushed and shot in the back by a man with psychiatric issues while he was trying to help him overcome PTSD. Once again, the issue was mental health. #ripchriskyle #chriskyle #Snipers @usnavyseals</t>
  </si>
  <si>
    <t>@milton_zakaria @JohnJHarwood Actually, Chief Petty Officer Chris Kyle was ambushed and shot in the back by a man with psychiatric issues while he was trying to help him overcome PTSD. Once again, the issue was mental health. #ripchriskyle #chriskyle #Snipers @usnavyseals</t>
  </si>
  <si>
    <t>@MrPaulBae Actually, Chief Petty Officer Chris Kyle was ambushed and shot in the back by a man with psychiatric issues while he was trying to help him overcome PTSD. Once again, the issue was mental health. #ripchriskyle #chriskyle #Snipers @usnavyseals</t>
  </si>
  <si>
    <t>@TimfromDa70s Actually, @TimfromDa70s, Chief Petty Officer Chris Kyle was ambushed and shot in the back by a man with psychiatric issues while he was trying to help him overcome PTSD. Once again, the issue was mental health. #ripchriskyle #chriskyle #Snipers @usnavyseals</t>
  </si>
  <si>
    <t>@Comey Whats the book called "Liar"?</t>
  </si>
  <si>
    <t>More proof of scripted questions provided by CNN and Liberal interests. @Emma4Change and the other #MarchForOurLives kids are just puppets of the left. @seanhannity @TuckerCarlson @IngrahamAngle @jallman971 @gatewaypundit @DRUDGE @LevinTV @FoxNews @RealAlexJones @allidoisowen https://t.co/1TbiGaJ8vG</t>
  </si>
  <si>
    <t>@JimmyKimmelLive @TheAcademy @JimmyKimmelLive @jimmykimmeL... The lefts Useful Idiot.</t>
  </si>
  <si>
    <t>@krassenstein Get your facts straight @krassenstein. The shooting could have been prevented if not for failure of Joint Terrorism Task Force who failed to notify of shooters increasing radicalization. The base was also unable to defend due to Clinton Administration's Regulation 190–14.</t>
  </si>
  <si>
    <t>RT @Thomas1774Paine: In under 4 days -- Anti-Gun School "kids" get:
Websites
Little Blue Check Mark
Millions in GoFund Me cash
Hundreds of…</t>
  </si>
  <si>
    <t>RT @IngrahamAngle: The 2nd Am rights of law abiding Americans shd not be infringed when it was the @FBI &amp;amp; local authorities who screwed up…</t>
  </si>
  <si>
    <t>RT @FoxNews: President @realDonaldTrump on gun legislation: "Somebody who is mentally ill should not have a weapon." https://t.co/l35e12kwmU</t>
  </si>
  <si>
    <t>RT @Fuctupmind: In October, Hillary Clinton had ZERO idea about the dossier.
In November, Hillary Clinton admitted to funding the dossier…</t>
  </si>
  <si>
    <t>Obvious bias by @CNN @jaketapper on tough question for Sen Ben Nelson.    Tapper: "Senator Nelson, you don't have to uh, you don't have to  answer   that question, um, ah, let's, let's move on to the next  question...  um"  https://t.co/fxf9gTx2pp @FoxNews @BenSwann_</t>
  </si>
  <si>
    <t>Obvious bias by @CNN @jaketapper on tough question for Sen Ben Nelson.    Tapper: "Senator Nelson, you don't have to uh, you don't have to  answer   that question, um, ah, let's, let's move on to the next  question...  um"  https://t.co/fxf9gTx2pp @LevinTV</t>
  </si>
  <si>
    <t>Obvious bias by @CNN @jaketapper on tough question for Sen Ben Nelson.    Tapper: "Senator Nelson, you don't have to uh, you don't have to  answer   that question, um, ah, let's, let's move on to the next  question...  um"  https://t.co/fxf9gTx2pp  @MarcCox971 @WayneDupreeShow</t>
  </si>
  <si>
    <t>Obvious bias by @CNN @jaketapper on tough question for Sen Ben Nelson.    Tapper: "Senator Nelson, you don't have to uh, you don't have to  answer   that question, um, ah, let's, let's move on to the next  question...  um"  https://t.co/fxf9gTx2pp @DRUDGE @DRUDGE_REPORT</t>
  </si>
  <si>
    <t>Obvious bias by @CNN @jaketapper on tough question for Sen Ben Nelson.    Tapper: "Senator Nelson, you don't have to uh, you don't have to  answer   that question, um, ah, let's, let's move on to the next  question...  um"  https://t.co/fxf9gTx2pp @CPAC  #CPAC #CPAC2018 @NRA</t>
  </si>
  <si>
    <t>Obvious bias by @CNN @jaketapper on tough question for Sen Ben Nelson.    Tapper: "Senator Nelson, you don't have to uh, you don't have to  answer   that question, um, ah, let's, let's move on to the next  question...  um"  https://t.co/fxf9gTx2pp @AMarch4OurLives</t>
  </si>
  <si>
    <t>Obvious bias by @CNN @jaketapper on tough question for Sen Ben Nelson.    Tapper: "Senator Nelson, you don't have to uh, you don't have to  answer   that question, um, ah, let's, let's move on to the next  question...  um"  https://t.co/fxf9gTx2pp @BillOReilly</t>
  </si>
  <si>
    <t>Obvious bias by @CNN @jaketapper on tough question for Sen Ben Nelson.    Tapper: "Senator Nelson, you don't have to uh, you don't have to  answer   that question, um, ah, let's, let's move on to the next  question...  um"  https://t.co/fxf9gTx2pp @IngrahamAngle</t>
  </si>
  <si>
    <t>Obvious bias by @CNN @jaketapper on tough question for Sen Ben Nelson.    Tapper: "Senator Nelson, you don't have to uh, you don't have to  answer   that question, um, ah, let's, let's move on to the next  question...  um"  https://t.co/fxf9gTx2pp @TuckerCarlson</t>
  </si>
  <si>
    <t>Obvious bias by @CNN @jaketapper on tough question for Sen Ben Nelson.   Tapper: "Senator Nelson, you don't have to uh, you don't have to answer   that question, um, ah, let's, let's move on to the next question...  um"  https://t.co/fxf9gTx2pp @seanhannity</t>
  </si>
  <si>
    <t>Obvious bias by @CNN @jaketapper on tough question for Sen Ben Nelson.   Tapper: "Senator Nelson, you don't have to uh, you don't have to answer   that question, um, ah, let's, let's move on to the next question...  um"  https://t.co/fxf9gTx2pp @RealJamesWoods</t>
  </si>
  <si>
    <t>Obvious bias by @CNN @jaketapper on tough question for Sen Ben Nelson.  Tapper: "Senator Nelson, you don't have to uh, you don't have to answer  that question, um, ah, let's, let's move on to the next question... um"  https://t.co/fxf9gTx2pp @jallman971 @971FMTalk @gatewaypundit</t>
  </si>
  <si>
    <t>Obvious bias by @CNN @jaketapper on tough question for Sen Ben Nelson. Tapper: "Senator Nelson, you don't have to uh, you don't have to answer that question, um, ah, let's, let's move on to the next question... um" https://t.co/fxf9gTx2pp @realDonaldTrump @DonaldJTrumpJr</t>
  </si>
  <si>
    <t>@JamesOKeefeIII @Project_Veritas Will you be speaking in St. Louis?</t>
  </si>
  <si>
    <t>RT @JamesOKeefeIII: Looks like thousands of Twitter users committed the thought crime of tweeting about "God," "the American flag," and "gu…</t>
  </si>
  <si>
    <t>@Comey  https://t.co/OyiNamYZtE</t>
  </si>
  <si>
    <t>@Comey #jamescomey @realDonaldTrump @DonaldJTrumpJr @seanhannity @TuckerCarlson @IngrahamAngle @CNN @AC360 @wolfblitzer @jaketapper @donlemon @cuomo_chris #Trump #cnn #MAGA #FoxNews https://t.co/AjxFihUKxU</t>
  </si>
  <si>
    <t>RT @Snowden: Dear Joe, 
With respect, that "reckless" approach led to the largest reform of unconstitutional domestic surveillance since 19…</t>
  </si>
  <si>
    <t>RT @GOPPollAnalyst: .@Comey's Federal Bureau of Matters #ReleaseTheMemo 
https://t.co/PwCi109WMr</t>
  </si>
  <si>
    <t>@SethMacFarlane #VirtueSignaling is still a thing @SethMacFarlane? Theres nothing wrong with American prosperity. Oh wait, your a 1%’er... What do you care about lowly Americans and their prosperity?</t>
  </si>
  <si>
    <t>@MichelleObama I don’t miss the Obama’s at all... glad it’s over.</t>
  </si>
  <si>
    <t>@swtp2k6 @MichelleObama What an ignorant comment...</t>
  </si>
  <si>
    <t>@JamesOKeefeIII @JamesOKeefeIII, I think Jacks tweet should go on your trophy wall...</t>
  </si>
  <si>
    <t>@CNN @CillizzaCNN @CNN has nothing of value to add to society...</t>
  </si>
  <si>
    <t>@donnabrazile LOL @donnabrazile... acting like it was Trump’s fault.</t>
  </si>
  <si>
    <t>In the case of the Short Term Spending Bill... @SenSchumer @NancyPelosi @CNN @MSNBC @andersoncooper @maddow @jaketapper @realDonaldTrump @DefendingtheUSA @jallman971 @971FMTalk @seanhannity @TuckerCarlson @IngrahamAngle @DonaldJTrumpJr #budget  #daca #MAGA #SchumerSellout https://t.co/5qDHx6dtcb</t>
  </si>
  <si>
    <t>RT @JamesOKeefeIII: You were all busy covering the @realdonaldtrump "shithole" comment, what about this Twitter exec saying they're banning…</t>
  </si>
  <si>
    <t>These journalists refuse to cover Twitter's #ShadowBanning: @jaketapper @andersoncooper @AC360 @60minutes @maddow @CillizzaCNN @JoeNBC @ChrisCuomo. More details here: https://t.co/vb2UWjLvRL Support Real News: @JamesOKeefeIII @jallman971 @seanhannity @TuckerCarlson @FoxNews</t>
  </si>
  <si>
    <t>RT @971FMTalk: A lesson in language from Scott Baio: https://t.co/ifTxhr2kBL @jallman971 #allman971</t>
  </si>
  <si>
    <t>@mferron @ConanOBrien @Lawrence You’re talking about the Clintons, right?</t>
  </si>
  <si>
    <t>@MarieLDubois1 @ConanOBrien @Alyssa_Milano These people have no idea what impeachment means... they are so desperate.</t>
  </si>
  <si>
    <t>@tinamarien27 @ConanOBrien Impeachment doesnt mean what YOU think it means...</t>
  </si>
  <si>
    <t>@death_to_ether @vinvoo @decellr1988 @ConanOBrien Actually. Hillary cheated and still lost...</t>
  </si>
  <si>
    <t>@winkbeds Very disappointed... Actual results from my Wink Bed order and "White Glove Delivery" on December 8, 2017... https://t.co/HrwqW4RD6z</t>
  </si>
  <si>
    <t>RT @jonmorosi: In Giancarlo Stanton trade talks, #Marlins have shown interest in Michael Wacha and José Martínez, according to a report by…</t>
  </si>
  <si>
    <t>@Giancarlo818 @MLB @mlbtraderumors @SFGiants @stlcardinals https://t.co/rG1iFSkG4o</t>
  </si>
  <si>
    <t>@CoryGearrin @SFGiants @Giancarlo818 I would wager @Giancarlo818's decision is not based on your social media presence.</t>
  </si>
  <si>
    <t>@Giancarlo818... make a decision already! There’s much more important things for the media to report about.</t>
  </si>
  <si>
    <t>@BJRains First world problems...</t>
  </si>
  <si>
    <t>@donnabrazile And the criminal activity on you and @HillaryClinton wouldn’t fit in a tweet... Sad.</t>
  </si>
  <si>
    <t>RT @realDonaldTrump: See you at 7:00 P.M. tonight Phoenix, Arizona! #MAGA🇺🇸
Tickets: https://t.co/2kUQfKqbsx https://t.co/1w3LVkpESE</t>
  </si>
  <si>
    <t>@RealWendyBelle I've been watching your videos tonight. You're the best! I love you!</t>
  </si>
  <si>
    <t>@MarcCox971 @jallman971 @971FMTalk https://t.co/PS9H4fPpsn</t>
  </si>
  <si>
    <t>@donnabrazile Trump condemned... why deny it?</t>
  </si>
  <si>
    <t>RT @FoxNews: WATCH: Older Woman Holding American Flag Hit, Dragged in #Boston https://t.co/TbgfpksEJq</t>
  </si>
  <si>
    <t>@ProgressPolls LOL... your phrasing of the question is very biased</t>
  </si>
  <si>
    <t>@jallman971 It's just a buzz word. Impeachment is a myth. No Pres has been forcefully removed. Not even Nixon. Lefty's don't know meaning.</t>
  </si>
  <si>
    <t>@LenzFieldSports @Slforcebaseball #playtheturf https://t.co/1WXu9Yn2A0</t>
  </si>
  <si>
    <t>Live from Trump Rally @ Gravois Bluffs in Fenton, MO w/ @jallman971,  @SpeakerTimJones and Rear Admiral Williams! https://t.co/jqyKIMCSAN https://t.co/4QPTTNZtC8</t>
  </si>
  <si>
    <t>@jallman971 @971FMTalk Trump Rally @ Gravois Bluffs Fenton, MO https://t.co/SEQj5ImLIY</t>
  </si>
  <si>
    <t>@jallman971 @971FMTalk A Vet in line only had ATM card, couldn't buy hat, my son and I bought hat for him and thanked him for his service https://t.co/A4OWK127YV</t>
  </si>
  <si>
    <t>@jallman971 Veterans for Trump Rally @ Gravois Bluffs in Fenton, MO https://t.co/Za6K08KIEx</t>
  </si>
  <si>
    <t>@PIASArnold @101ESPNFastLane @RandyKarraker @d @bthompson48 Boy meets SB Champ, WS Champ &amp;amp; Media Veteran in one stop! http://t.co/50h4QPwqhM</t>
  </si>
  <si>
    <t>RT @FSMidwest: Live in the @Cardinals clubhouse, the celebration about to begin. #STLCards http://t.co/PSOe0hGbqi</t>
  </si>
  <si>
    <t>RT @Pariahjf: @Sassi_Sandy @Vere78 This is what a REAL bubble machine looks like, #Dodgers fans!!! http://t.co/XCmmUU4w0Y</t>
  </si>
  <si>
    <t>@GregDeetman And..... #Postseason issues contiunue for Kershaw</t>
  </si>
  <si>
    <t>@Reverend_10 Didnt get your wish did you? #Braves who?</t>
  </si>
  <si>
    <t>@corybutler54 Typical east coast mentality... living in your own little world. #realitycheck</t>
  </si>
  <si>
    <t>@billy_d32 ITT... OP makes an uneducated statement about baseball.</t>
  </si>
  <si>
    <t>@MLBMeme http://t.co/QZFctgC7h9</t>
  </si>
  <si>
    <t>#ALCS Screenshot of interference non-call http://t.co/g8MkA3RUeH</t>
  </si>
  <si>
    <t>The #RedSox fan interference was clear on the replay. Bad call for the #Tigers. @postseason #MLB #ALCS #NLDS http://t.co/bNljp2hzTL</t>
  </si>
  <si>
    <t>#postseason #Tigers #RedSox Fans reached in the field of play. MLB rules are clear. http://t.co/XdNcy44MyR http://t.co/CK6xjhqWi1</t>
  </si>
  <si>
    <t>RT @tyschalter: "NO INTERFERENCE FROM THE FANS," declares incorrect guy http://t.co/xWWjLq59XX</t>
  </si>
  <si>
    <t>@rickmitch87... Actually its a perfect example of post season reflecting regular season. Cards finished w/ best NL record, Dodgers didn't.</t>
  </si>
  <si>
    <t>@Jeffy_Collins_, @Buck has been doing baseball since 1991....</t>
  </si>
  <si>
    <t>RT @ChavezRavineSRH: #Dodgers #ThinkBlue Michael Wacha, Cardinals blank Dodgers for 2-0 NLCS lead - ESPN (blog) http://t.co/xzCBy3vKyw #Spo…</t>
  </si>
  <si>
    <t>RT @bullfrogg_hale: #Cardinals spend less than a million $'s over the course of the season on both games 1&amp;amp;2 starters &amp;amp; #Dodgers well ... h…</t>
  </si>
  <si>
    <t>RT @DaveSnider: Great article from NYC (New York City!) on why our @Cardinals are the true "America's Team". Via @JasonKeidel http://t.co/x…</t>
  </si>
  <si>
    <t>RT @EjDiaz07: Jugada Clave del Partido! #Dodgers 2 - #Cardinals 2, Baja de La 11va http://t.co/7FTZLuYl1r</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</si>
</sst>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114"/>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HYPERLINK("http://www.twitter.com/NathanBLawrence/status/997681821876981760", "997681821876981760")</f>
        <v/>
      </c>
      <c r="B2" s="2" t="n">
        <v>43239.14880787037</v>
      </c>
      <c r="C2" t="n">
        <v>0</v>
      </c>
      <c r="D2" t="n">
        <v>0</v>
      </c>
      <c r="E2" t="s">
        <v>13</v>
      </c>
      <c r="F2" t="s"/>
      <c r="G2" t="s"/>
      <c r="H2" t="s"/>
      <c r="I2" t="s"/>
      <c r="J2" t="n">
        <v>0</v>
      </c>
      <c r="K2" t="n">
        <v>0</v>
      </c>
      <c r="L2" t="n">
        <v>1</v>
      </c>
      <c r="M2" t="n">
        <v>0</v>
      </c>
    </row>
    <row r="3" spans="1:13">
      <c r="A3" s="1">
        <f>HYPERLINK("http://www.twitter.com/NathanBLawrence/status/997568944226566148", "997568944226566148")</f>
        <v/>
      </c>
      <c r="B3" s="2" t="n">
        <v>43238.83731481482</v>
      </c>
      <c r="C3" t="n">
        <v>0</v>
      </c>
      <c r="D3" t="n">
        <v>0</v>
      </c>
      <c r="E3" t="s">
        <v>14</v>
      </c>
      <c r="F3" t="s"/>
      <c r="G3" t="s"/>
      <c r="H3" t="s"/>
      <c r="I3" t="s"/>
      <c r="J3" t="n">
        <v>0.784</v>
      </c>
      <c r="K3" t="n">
        <v>0</v>
      </c>
      <c r="L3" t="n">
        <v>0.744</v>
      </c>
      <c r="M3" t="n">
        <v>0.256</v>
      </c>
    </row>
    <row r="4" spans="1:13">
      <c r="A4" s="1">
        <f>HYPERLINK("http://www.twitter.com/NathanBLawrence/status/997152497755131904", "997152497755131904")</f>
        <v/>
      </c>
      <c r="B4" s="2" t="n">
        <v>43237.68814814815</v>
      </c>
      <c r="C4" t="n">
        <v>0</v>
      </c>
      <c r="D4" t="n">
        <v>15</v>
      </c>
      <c r="E4" t="s">
        <v>15</v>
      </c>
      <c r="F4">
        <f>HYPERLINK("http://pbs.twimg.com/media/DdYvJn3W0AAXQvk.jpg", "http://pbs.twimg.com/media/DdYvJn3W0AAXQvk.jpg")</f>
        <v/>
      </c>
      <c r="G4" t="s"/>
      <c r="H4" t="s"/>
      <c r="I4" t="s"/>
      <c r="J4" t="n">
        <v>0.3612</v>
      </c>
      <c r="K4" t="n">
        <v>0.116</v>
      </c>
      <c r="L4" t="n">
        <v>0.6830000000000001</v>
      </c>
      <c r="M4" t="n">
        <v>0.201</v>
      </c>
    </row>
    <row r="5" spans="1:13">
      <c r="A5" s="1">
        <f>HYPERLINK("http://www.twitter.com/NathanBLawrence/status/997151875786072064", "997151875786072064")</f>
        <v/>
      </c>
      <c r="B5" s="2" t="n">
        <v>43237.68643518518</v>
      </c>
      <c r="C5" t="n">
        <v>0</v>
      </c>
      <c r="D5" t="n">
        <v>10</v>
      </c>
      <c r="E5" t="s">
        <v>16</v>
      </c>
      <c r="F5">
        <f>HYPERLINK("http://pbs.twimg.com/media/DdPc57lVwAI5mAQ.jpg", "http://pbs.twimg.com/media/DdPc57lVwAI5mAQ.jpg")</f>
        <v/>
      </c>
      <c r="G5" t="s"/>
      <c r="H5" t="s"/>
      <c r="I5" t="s"/>
      <c r="J5" t="n">
        <v>-0.296</v>
      </c>
      <c r="K5" t="n">
        <v>0.08699999999999999</v>
      </c>
      <c r="L5" t="n">
        <v>0.913</v>
      </c>
      <c r="M5" t="n">
        <v>0</v>
      </c>
    </row>
    <row r="6" spans="1:13">
      <c r="A6" s="1">
        <f>HYPERLINK("http://www.twitter.com/NathanBLawrence/status/997151556523970563", "997151556523970563")</f>
        <v/>
      </c>
      <c r="B6" s="2" t="n">
        <v>43237.68554398148</v>
      </c>
      <c r="C6" t="n">
        <v>0</v>
      </c>
      <c r="D6" t="n">
        <v>32</v>
      </c>
      <c r="E6" t="s">
        <v>17</v>
      </c>
      <c r="F6">
        <f>HYPERLINK("http://pbs.twimg.com/media/DdPbtMgV0AEH44-.jpg", "http://pbs.twimg.com/media/DdPbtMgV0AEH44-.jpg")</f>
        <v/>
      </c>
      <c r="G6" t="s"/>
      <c r="H6" t="s"/>
      <c r="I6" t="s"/>
      <c r="J6" t="n">
        <v>-0.7783</v>
      </c>
      <c r="K6" t="n">
        <v>0.315</v>
      </c>
      <c r="L6" t="n">
        <v>0.6850000000000001</v>
      </c>
      <c r="M6" t="n">
        <v>0</v>
      </c>
    </row>
    <row r="7" spans="1:13">
      <c r="A7" s="1">
        <f>HYPERLINK("http://www.twitter.com/NathanBLawrence/status/996243685615591424", "996243685615591424")</f>
        <v/>
      </c>
      <c r="B7" s="2" t="n">
        <v>43235.18030092592</v>
      </c>
      <c r="C7" t="n">
        <v>0</v>
      </c>
      <c r="D7" t="n">
        <v>23</v>
      </c>
      <c r="E7" t="s">
        <v>18</v>
      </c>
      <c r="F7">
        <f>HYPERLINK("http://pbs.twimg.com/media/DdMvXEtU8AAgf7a.jpg", "http://pbs.twimg.com/media/DdMvXEtU8AAgf7a.jpg")</f>
        <v/>
      </c>
      <c r="G7" t="s"/>
      <c r="H7" t="s"/>
      <c r="I7" t="s"/>
      <c r="J7" t="n">
        <v>-0.296</v>
      </c>
      <c r="K7" t="n">
        <v>0.104</v>
      </c>
      <c r="L7" t="n">
        <v>0.896</v>
      </c>
      <c r="M7" t="n">
        <v>0</v>
      </c>
    </row>
    <row r="8" spans="1:13">
      <c r="A8" s="1">
        <f>HYPERLINK("http://www.twitter.com/NathanBLawrence/status/996010619378765825", "996010619378765825")</f>
        <v/>
      </c>
      <c r="B8" s="2" t="n">
        <v>43234.53716435185</v>
      </c>
      <c r="C8" t="n">
        <v>0</v>
      </c>
      <c r="D8" t="n">
        <v>0</v>
      </c>
      <c r="E8" t="s">
        <v>19</v>
      </c>
      <c r="F8">
        <f>HYPERLINK("http://pbs.twimg.com/media/DdKKYDJVwAEgzcb.jpg", "http://pbs.twimg.com/media/DdKKYDJVwAEgzcb.jpg")</f>
        <v/>
      </c>
      <c r="G8" t="s"/>
      <c r="H8" t="s"/>
      <c r="I8" t="s"/>
      <c r="J8" t="n">
        <v>0</v>
      </c>
      <c r="K8" t="n">
        <v>0</v>
      </c>
      <c r="L8" t="n">
        <v>1</v>
      </c>
      <c r="M8" t="n">
        <v>0</v>
      </c>
    </row>
    <row r="9" spans="1:13">
      <c r="A9" s="1">
        <f>HYPERLINK("http://www.twitter.com/NathanBLawrence/status/995130153461219328", "995130153461219328")</f>
        <v/>
      </c>
      <c r="B9" s="2" t="n">
        <v>43232.10753472222</v>
      </c>
      <c r="C9" t="n">
        <v>0</v>
      </c>
      <c r="D9" t="n">
        <v>0</v>
      </c>
      <c r="E9" t="s">
        <v>20</v>
      </c>
      <c r="F9" t="s"/>
      <c r="G9" t="s"/>
      <c r="H9" t="s"/>
      <c r="I9" t="s"/>
      <c r="J9" t="n">
        <v>-0.34</v>
      </c>
      <c r="K9" t="n">
        <v>0.286</v>
      </c>
      <c r="L9" t="n">
        <v>0.714</v>
      </c>
      <c r="M9" t="n">
        <v>0</v>
      </c>
    </row>
    <row r="10" spans="1:13">
      <c r="A10" s="1">
        <f>HYPERLINK("http://www.twitter.com/NathanBLawrence/status/994066495528427520", "994066495528427520")</f>
        <v/>
      </c>
      <c r="B10" s="2" t="n">
        <v>43229.17240740741</v>
      </c>
      <c r="C10" t="n">
        <v>0</v>
      </c>
      <c r="D10" t="n">
        <v>0</v>
      </c>
      <c r="E10" t="s">
        <v>21</v>
      </c>
      <c r="F10" t="s"/>
      <c r="G10" t="s"/>
      <c r="H10" t="s"/>
      <c r="I10" t="s"/>
      <c r="J10" t="n">
        <v>0</v>
      </c>
      <c r="K10" t="n">
        <v>0</v>
      </c>
      <c r="L10" t="n">
        <v>1</v>
      </c>
      <c r="M10" t="n">
        <v>0</v>
      </c>
    </row>
    <row r="11" spans="1:13">
      <c r="A11" s="1">
        <f>HYPERLINK("http://www.twitter.com/NathanBLawrence/status/994064967891607552", "994064967891607552")</f>
        <v/>
      </c>
      <c r="B11" s="2" t="n">
        <v>43229.16818287037</v>
      </c>
      <c r="C11" t="n">
        <v>0</v>
      </c>
      <c r="D11" t="n">
        <v>2129</v>
      </c>
      <c r="E11" t="s">
        <v>22</v>
      </c>
      <c r="F11" t="s"/>
      <c r="G11" t="s"/>
      <c r="H11" t="s"/>
      <c r="I11" t="s"/>
      <c r="J11" t="n">
        <v>0</v>
      </c>
      <c r="K11" t="n">
        <v>0</v>
      </c>
      <c r="L11" t="n">
        <v>1</v>
      </c>
      <c r="M11" t="n">
        <v>0</v>
      </c>
    </row>
    <row r="12" spans="1:13">
      <c r="A12" s="1">
        <f>HYPERLINK("http://www.twitter.com/NathanBLawrence/status/994064575459979265", "994064575459979265")</f>
        <v/>
      </c>
      <c r="B12" s="2" t="n">
        <v>43229.16710648148</v>
      </c>
      <c r="C12" t="n">
        <v>0</v>
      </c>
      <c r="D12" t="n">
        <v>9</v>
      </c>
      <c r="E12" t="s">
        <v>23</v>
      </c>
      <c r="F12">
        <f>HYPERLINK("http://pbs.twimg.com/media/Dcsw6OxW0AAHrK4.jpg", "http://pbs.twimg.com/media/Dcsw6OxW0AAHrK4.jpg")</f>
        <v/>
      </c>
      <c r="G12" t="s"/>
      <c r="H12" t="s"/>
      <c r="I12" t="s"/>
      <c r="J12" t="n">
        <v>0</v>
      </c>
      <c r="K12" t="n">
        <v>0</v>
      </c>
      <c r="L12" t="n">
        <v>1</v>
      </c>
      <c r="M12" t="n">
        <v>0</v>
      </c>
    </row>
    <row r="13" spans="1:13">
      <c r="A13" s="1">
        <f>HYPERLINK("http://www.twitter.com/NathanBLawrence/status/991914134571757569", "991914134571757569")</f>
        <v/>
      </c>
      <c r="B13" s="2" t="n">
        <v>43223.23302083334</v>
      </c>
      <c r="C13" t="n">
        <v>0</v>
      </c>
      <c r="D13" t="n">
        <v>0</v>
      </c>
      <c r="E13" t="s">
        <v>24</v>
      </c>
      <c r="F13" t="s"/>
      <c r="G13" t="s"/>
      <c r="H13" t="s"/>
      <c r="I13" t="s"/>
      <c r="J13" t="n">
        <v>0</v>
      </c>
      <c r="K13" t="n">
        <v>0</v>
      </c>
      <c r="L13" t="n">
        <v>1</v>
      </c>
      <c r="M13" t="n">
        <v>0</v>
      </c>
    </row>
    <row r="14" spans="1:13">
      <c r="A14" s="1">
        <f>HYPERLINK("http://www.twitter.com/NathanBLawrence/status/991913634220650496", "991913634220650496")</f>
        <v/>
      </c>
      <c r="B14" s="2" t="n">
        <v>43223.23163194444</v>
      </c>
      <c r="C14" t="n">
        <v>0</v>
      </c>
      <c r="D14" t="n">
        <v>0</v>
      </c>
      <c r="E14" t="s">
        <v>25</v>
      </c>
      <c r="F14" t="s"/>
      <c r="G14" t="s"/>
      <c r="H14" t="s"/>
      <c r="I14" t="s"/>
      <c r="J14" t="n">
        <v>-0.4019</v>
      </c>
      <c r="K14" t="n">
        <v>0.403</v>
      </c>
      <c r="L14" t="n">
        <v>0.597</v>
      </c>
      <c r="M14" t="n">
        <v>0</v>
      </c>
    </row>
    <row r="15" spans="1:13">
      <c r="A15" s="1">
        <f>HYPERLINK("http://www.twitter.com/NathanBLawrence/status/989367449689739264", "989367449689739264")</f>
        <v/>
      </c>
      <c r="B15" s="2" t="n">
        <v>43216.20550925926</v>
      </c>
      <c r="C15" t="n">
        <v>0</v>
      </c>
      <c r="D15" t="n">
        <v>0</v>
      </c>
      <c r="E15" t="s">
        <v>26</v>
      </c>
      <c r="F15" t="s"/>
      <c r="G15" t="s"/>
      <c r="H15" t="s"/>
      <c r="I15" t="s"/>
      <c r="J15" t="n">
        <v>0.5093</v>
      </c>
      <c r="K15" t="n">
        <v>0.128</v>
      </c>
      <c r="L15" t="n">
        <v>0.623</v>
      </c>
      <c r="M15" t="n">
        <v>0.249</v>
      </c>
    </row>
    <row r="16" spans="1:13">
      <c r="A16" s="1">
        <f>HYPERLINK("http://www.twitter.com/NathanBLawrence/status/989365416949698560", "989365416949698560")</f>
        <v/>
      </c>
      <c r="B16" s="2" t="n">
        <v>43216.19989583334</v>
      </c>
      <c r="C16" t="n">
        <v>0</v>
      </c>
      <c r="D16" t="n">
        <v>0</v>
      </c>
      <c r="E16" t="s">
        <v>27</v>
      </c>
      <c r="F16" t="s"/>
      <c r="G16" t="s"/>
      <c r="H16" t="s"/>
      <c r="I16" t="s"/>
      <c r="J16" t="n">
        <v>0.2732</v>
      </c>
      <c r="K16" t="n">
        <v>0</v>
      </c>
      <c r="L16" t="n">
        <v>0.488</v>
      </c>
      <c r="M16" t="n">
        <v>0.512</v>
      </c>
    </row>
    <row r="17" spans="1:13">
      <c r="A17" s="1">
        <f>HYPERLINK("http://www.twitter.com/NathanBLawrence/status/989355537564426240", "989355537564426240")</f>
        <v/>
      </c>
      <c r="B17" s="2" t="n">
        <v>43216.17263888889</v>
      </c>
      <c r="C17" t="n">
        <v>0</v>
      </c>
      <c r="D17" t="n">
        <v>0</v>
      </c>
      <c r="E17" t="s">
        <v>28</v>
      </c>
      <c r="F17" t="s"/>
      <c r="G17" t="s"/>
      <c r="H17" t="s"/>
      <c r="I17" t="s"/>
      <c r="J17" t="n">
        <v>0.3612</v>
      </c>
      <c r="K17" t="n">
        <v>0</v>
      </c>
      <c r="L17" t="n">
        <v>0.444</v>
      </c>
      <c r="M17" t="n">
        <v>0.556</v>
      </c>
    </row>
    <row r="18" spans="1:13">
      <c r="A18" s="1">
        <f>HYPERLINK("http://www.twitter.com/NathanBLawrence/status/986737562034335744", "986737562034335744")</f>
        <v/>
      </c>
      <c r="B18" s="2" t="n">
        <v>43208.94840277778</v>
      </c>
      <c r="C18" t="n">
        <v>0</v>
      </c>
      <c r="D18" t="n">
        <v>7025</v>
      </c>
      <c r="E18" t="s">
        <v>29</v>
      </c>
      <c r="F18" t="s"/>
      <c r="G18" t="s"/>
      <c r="H18" t="s"/>
      <c r="I18" t="s"/>
      <c r="J18" t="n">
        <v>0</v>
      </c>
      <c r="K18" t="n">
        <v>0</v>
      </c>
      <c r="L18" t="n">
        <v>1</v>
      </c>
      <c r="M18" t="n">
        <v>0</v>
      </c>
    </row>
    <row r="19" spans="1:13">
      <c r="A19" s="1">
        <f>HYPERLINK("http://www.twitter.com/NathanBLawrence/status/986292378129649664", "986292378129649664")</f>
        <v/>
      </c>
      <c r="B19" s="2" t="n">
        <v>43207.71993055556</v>
      </c>
      <c r="C19" t="n">
        <v>0</v>
      </c>
      <c r="D19" t="n">
        <v>6</v>
      </c>
      <c r="E19" t="s">
        <v>30</v>
      </c>
      <c r="F19" t="s"/>
      <c r="G19" t="s"/>
      <c r="H19" t="s"/>
      <c r="I19" t="s"/>
      <c r="J19" t="n">
        <v>-0.7184</v>
      </c>
      <c r="K19" t="n">
        <v>0.24</v>
      </c>
      <c r="L19" t="n">
        <v>0.76</v>
      </c>
      <c r="M19" t="n">
        <v>0</v>
      </c>
    </row>
    <row r="20" spans="1:13">
      <c r="A20" s="1">
        <f>HYPERLINK("http://www.twitter.com/NathanBLawrence/status/986292364498096129", "986292364498096129")</f>
        <v/>
      </c>
      <c r="B20" s="2" t="n">
        <v>43207.71988425926</v>
      </c>
      <c r="C20" t="n">
        <v>0</v>
      </c>
      <c r="D20" t="n">
        <v>8</v>
      </c>
      <c r="E20" t="s">
        <v>31</v>
      </c>
      <c r="F20" t="s"/>
      <c r="G20" t="s"/>
      <c r="H20" t="s"/>
      <c r="I20" t="s"/>
      <c r="J20" t="n">
        <v>0</v>
      </c>
      <c r="K20" t="n">
        <v>0</v>
      </c>
      <c r="L20" t="n">
        <v>1</v>
      </c>
      <c r="M20" t="n">
        <v>0</v>
      </c>
    </row>
    <row r="21" spans="1:13">
      <c r="A21" s="1">
        <f>HYPERLINK("http://www.twitter.com/NathanBLawrence/status/985717608375836673", "985717608375836673")</f>
        <v/>
      </c>
      <c r="B21" s="2" t="n">
        <v>43206.13386574074</v>
      </c>
      <c r="C21" t="n">
        <v>1</v>
      </c>
      <c r="D21" t="n">
        <v>0</v>
      </c>
      <c r="E21" t="s">
        <v>32</v>
      </c>
      <c r="F21" t="s"/>
      <c r="G21" t="s"/>
      <c r="H21" t="s"/>
      <c r="I21" t="s"/>
      <c r="J21" t="n">
        <v>-0.4213</v>
      </c>
      <c r="K21" t="n">
        <v>0.115</v>
      </c>
      <c r="L21" t="n">
        <v>0.8169999999999999</v>
      </c>
      <c r="M21" t="n">
        <v>0.06900000000000001</v>
      </c>
    </row>
    <row r="22" spans="1:13">
      <c r="A22" s="1">
        <f>HYPERLINK("http://www.twitter.com/NathanBLawrence/status/985420707478765568", "985420707478765568")</f>
        <v/>
      </c>
      <c r="B22" s="2" t="n">
        <v>43205.31457175926</v>
      </c>
      <c r="C22" t="n">
        <v>0</v>
      </c>
      <c r="D22" t="n">
        <v>0</v>
      </c>
      <c r="E22" t="s">
        <v>33</v>
      </c>
      <c r="F22" t="s"/>
      <c r="G22" t="s"/>
      <c r="H22" t="s"/>
      <c r="I22" t="s"/>
      <c r="J22" t="n">
        <v>0</v>
      </c>
      <c r="K22" t="n">
        <v>0</v>
      </c>
      <c r="L22" t="n">
        <v>1</v>
      </c>
      <c r="M22" t="n">
        <v>0</v>
      </c>
    </row>
    <row r="23" spans="1:13">
      <c r="A23" s="1">
        <f>HYPERLINK("http://www.twitter.com/NathanBLawrence/status/984284653388476416", "984284653388476416")</f>
        <v/>
      </c>
      <c r="B23" s="2" t="n">
        <v>43202.17966435185</v>
      </c>
      <c r="C23" t="n">
        <v>0</v>
      </c>
      <c r="D23" t="n">
        <v>0</v>
      </c>
      <c r="E23" t="s">
        <v>34</v>
      </c>
      <c r="F23">
        <f>HYPERLINK("http://pbs.twimg.com/media/DajhpU2U0AAxbNl.jpg", "http://pbs.twimg.com/media/DajhpU2U0AAxbNl.jpg")</f>
        <v/>
      </c>
      <c r="G23" t="s"/>
      <c r="H23" t="s"/>
      <c r="I23" t="s"/>
      <c r="J23" t="n">
        <v>0</v>
      </c>
      <c r="K23" t="n">
        <v>0</v>
      </c>
      <c r="L23" t="n">
        <v>1</v>
      </c>
      <c r="M23" t="n">
        <v>0</v>
      </c>
    </row>
    <row r="24" spans="1:13">
      <c r="A24" s="1">
        <f>HYPERLINK("http://www.twitter.com/NathanBLawrence/status/983224890613477377", "983224890613477377")</f>
        <v/>
      </c>
      <c r="B24" s="2" t="n">
        <v>43199.25527777777</v>
      </c>
      <c r="C24" t="n">
        <v>0</v>
      </c>
      <c r="D24" t="n">
        <v>0</v>
      </c>
      <c r="E24" t="s">
        <v>35</v>
      </c>
      <c r="F24" t="s"/>
      <c r="G24" t="s"/>
      <c r="H24" t="s"/>
      <c r="I24" t="s"/>
      <c r="J24" t="n">
        <v>-0.296</v>
      </c>
      <c r="K24" t="n">
        <v>0.306</v>
      </c>
      <c r="L24" t="n">
        <v>0.694</v>
      </c>
      <c r="M24" t="n">
        <v>0</v>
      </c>
    </row>
    <row r="25" spans="1:13">
      <c r="A25" s="1">
        <f>HYPERLINK("http://www.twitter.com/NathanBLawrence/status/983224548580646912", "983224548580646912")</f>
        <v/>
      </c>
      <c r="B25" s="2" t="n">
        <v>43199.2543287037</v>
      </c>
      <c r="C25" t="n">
        <v>0</v>
      </c>
      <c r="D25" t="n">
        <v>0</v>
      </c>
      <c r="E25" t="s">
        <v>36</v>
      </c>
      <c r="F25" t="s"/>
      <c r="G25" t="s"/>
      <c r="H25" t="s"/>
      <c r="I25" t="s"/>
      <c r="J25" t="n">
        <v>0</v>
      </c>
      <c r="K25" t="n">
        <v>0</v>
      </c>
      <c r="L25" t="n">
        <v>1</v>
      </c>
      <c r="M25" t="n">
        <v>0</v>
      </c>
    </row>
    <row r="26" spans="1:13">
      <c r="A26" s="1">
        <f>HYPERLINK("http://www.twitter.com/NathanBLawrence/status/982718926953082880", "982718926953082880")</f>
        <v/>
      </c>
      <c r="B26" s="2" t="n">
        <v>43197.85907407408</v>
      </c>
      <c r="C26" t="n">
        <v>0</v>
      </c>
      <c r="D26" t="n">
        <v>0</v>
      </c>
      <c r="E26" t="s">
        <v>37</v>
      </c>
      <c r="F26" t="s"/>
      <c r="G26" t="s"/>
      <c r="H26" t="s"/>
      <c r="I26" t="s"/>
      <c r="J26" t="n">
        <v>0</v>
      </c>
      <c r="K26" t="n">
        <v>0.078</v>
      </c>
      <c r="L26" t="n">
        <v>0.823</v>
      </c>
      <c r="M26" t="n">
        <v>0.099</v>
      </c>
    </row>
    <row r="27" spans="1:13">
      <c r="A27" s="1">
        <f>HYPERLINK("http://www.twitter.com/NathanBLawrence/status/982717163948691461", "982717163948691461")</f>
        <v/>
      </c>
      <c r="B27" s="2" t="n">
        <v>43197.85421296296</v>
      </c>
      <c r="C27" t="n">
        <v>0</v>
      </c>
      <c r="D27" t="n">
        <v>0</v>
      </c>
      <c r="E27" t="s">
        <v>38</v>
      </c>
      <c r="F27" t="s"/>
      <c r="G27" t="s"/>
      <c r="H27" t="s"/>
      <c r="I27" t="s"/>
      <c r="J27" t="n">
        <v>-0.34</v>
      </c>
      <c r="K27" t="n">
        <v>0.058</v>
      </c>
      <c r="L27" t="n">
        <v>0.9419999999999999</v>
      </c>
      <c r="M27" t="n">
        <v>0</v>
      </c>
    </row>
    <row r="28" spans="1:13">
      <c r="A28" s="1">
        <f>HYPERLINK("http://www.twitter.com/NathanBLawrence/status/974262643543498752", "974262643543498752")</f>
        <v/>
      </c>
      <c r="B28" s="2" t="n">
        <v>43174.52417824074</v>
      </c>
      <c r="C28" t="n">
        <v>0</v>
      </c>
      <c r="D28" t="n">
        <v>5438</v>
      </c>
      <c r="E28" t="s">
        <v>39</v>
      </c>
      <c r="F28">
        <f>HYPERLINK("https://video.twimg.com/ext_tw_video/973972512613785600/pu/vid/1280x720/SipFBNE-myoEKL_t.mp4", "https://video.twimg.com/ext_tw_video/973972512613785600/pu/vid/1280x720/SipFBNE-myoEKL_t.mp4")</f>
        <v/>
      </c>
      <c r="G28" t="s"/>
      <c r="H28" t="s"/>
      <c r="I28" t="s"/>
      <c r="J28" t="n">
        <v>-0.765</v>
      </c>
      <c r="K28" t="n">
        <v>0.322</v>
      </c>
      <c r="L28" t="n">
        <v>0.678</v>
      </c>
      <c r="M28" t="n">
        <v>0</v>
      </c>
    </row>
    <row r="29" spans="1:13">
      <c r="A29" s="1">
        <f>HYPERLINK("http://www.twitter.com/NathanBLawrence/status/970521062038482944", "970521062038482944")</f>
        <v/>
      </c>
      <c r="B29" s="2" t="n">
        <v>43164.19938657407</v>
      </c>
      <c r="C29" t="n">
        <v>0</v>
      </c>
      <c r="D29" t="n">
        <v>0</v>
      </c>
      <c r="E29" t="s">
        <v>40</v>
      </c>
      <c r="F29">
        <f>HYPERLINK("http://pbs.twimg.com/media/DXf7rS5U8AEgs7z.jpg", "http://pbs.twimg.com/media/DXf7rS5U8AEgs7z.jpg")</f>
        <v/>
      </c>
      <c r="G29" t="s"/>
      <c r="H29" t="s"/>
      <c r="I29" t="s"/>
      <c r="J29" t="n">
        <v>0</v>
      </c>
      <c r="K29" t="n">
        <v>0</v>
      </c>
      <c r="L29" t="n">
        <v>1</v>
      </c>
      <c r="M29" t="n">
        <v>0</v>
      </c>
    </row>
    <row r="30" spans="1:13">
      <c r="A30" s="1">
        <f>HYPERLINK("http://www.twitter.com/NathanBLawrence/status/968718887985598470", "968718887985598470")</f>
        <v/>
      </c>
      <c r="B30" s="2" t="n">
        <v>43159.22633101852</v>
      </c>
      <c r="C30" t="n">
        <v>0</v>
      </c>
      <c r="D30" t="n">
        <v>0</v>
      </c>
      <c r="E30" t="s">
        <v>41</v>
      </c>
      <c r="F30">
        <f>HYPERLINK("http://pbs.twimg.com/media/DXGUogaWsAQGxfB.jpg", "http://pbs.twimg.com/media/DXGUogaWsAQGxfB.jpg")</f>
        <v/>
      </c>
      <c r="G30" t="s"/>
      <c r="H30" t="s"/>
      <c r="I30" t="s"/>
      <c r="J30" t="n">
        <v>0</v>
      </c>
      <c r="K30" t="n">
        <v>0</v>
      </c>
      <c r="L30" t="n">
        <v>1</v>
      </c>
      <c r="M30" t="n">
        <v>0</v>
      </c>
    </row>
    <row r="31" spans="1:13">
      <c r="A31" s="1">
        <f>HYPERLINK("http://www.twitter.com/NathanBLawrence/status/968647603381555200", "968647603381555200")</f>
        <v/>
      </c>
      <c r="B31" s="2" t="n">
        <v>43159.02961805555</v>
      </c>
      <c r="C31" t="n">
        <v>0</v>
      </c>
      <c r="D31" t="n">
        <v>0</v>
      </c>
      <c r="E31" t="s">
        <v>42</v>
      </c>
      <c r="F31" t="s"/>
      <c r="G31" t="s"/>
      <c r="H31" t="s"/>
      <c r="I31" t="s"/>
      <c r="J31" t="n">
        <v>0.2263</v>
      </c>
      <c r="K31" t="n">
        <v>0.043</v>
      </c>
      <c r="L31" t="n">
        <v>0.892</v>
      </c>
      <c r="M31" t="n">
        <v>0.065</v>
      </c>
    </row>
    <row r="32" spans="1:13">
      <c r="A32" s="1">
        <f>HYPERLINK("http://www.twitter.com/NathanBLawrence/status/968647403539755009", "968647403539755009")</f>
        <v/>
      </c>
      <c r="B32" s="2" t="n">
        <v>43159.02907407407</v>
      </c>
      <c r="C32" t="n">
        <v>0</v>
      </c>
      <c r="D32" t="n">
        <v>0</v>
      </c>
      <c r="E32" t="s">
        <v>43</v>
      </c>
      <c r="F32" t="s"/>
      <c r="G32" t="s"/>
      <c r="H32" t="s"/>
      <c r="I32" t="s"/>
      <c r="J32" t="n">
        <v>0.2263</v>
      </c>
      <c r="K32" t="n">
        <v>0.043</v>
      </c>
      <c r="L32" t="n">
        <v>0.892</v>
      </c>
      <c r="M32" t="n">
        <v>0.065</v>
      </c>
    </row>
    <row r="33" spans="1:13">
      <c r="A33" s="1">
        <f>HYPERLINK("http://www.twitter.com/NathanBLawrence/status/968647287454027776", "968647287454027776")</f>
        <v/>
      </c>
      <c r="B33" s="2" t="n">
        <v>43159.02875</v>
      </c>
      <c r="C33" t="n">
        <v>2</v>
      </c>
      <c r="D33" t="n">
        <v>0</v>
      </c>
      <c r="E33" t="s">
        <v>44</v>
      </c>
      <c r="F33" t="s"/>
      <c r="G33" t="s"/>
      <c r="H33" t="s"/>
      <c r="I33" t="s"/>
      <c r="J33" t="n">
        <v>0.2263</v>
      </c>
      <c r="K33" t="n">
        <v>0.043</v>
      </c>
      <c r="L33" t="n">
        <v>0.892</v>
      </c>
      <c r="M33" t="n">
        <v>0.065</v>
      </c>
    </row>
    <row r="34" spans="1:13">
      <c r="A34" s="1">
        <f>HYPERLINK("http://www.twitter.com/NathanBLawrence/status/968646940631224320", "968646940631224320")</f>
        <v/>
      </c>
      <c r="B34" s="2" t="n">
        <v>43159.02778935185</v>
      </c>
      <c r="C34" t="n">
        <v>0</v>
      </c>
      <c r="D34" t="n">
        <v>0</v>
      </c>
      <c r="E34" t="s">
        <v>45</v>
      </c>
      <c r="F34" t="s"/>
      <c r="G34" t="s"/>
      <c r="H34" t="s"/>
      <c r="I34" t="s"/>
      <c r="J34" t="n">
        <v>0.2263</v>
      </c>
      <c r="K34" t="n">
        <v>0.042</v>
      </c>
      <c r="L34" t="n">
        <v>0.894</v>
      </c>
      <c r="M34" t="n">
        <v>0.064</v>
      </c>
    </row>
    <row r="35" spans="1:13">
      <c r="A35" s="1">
        <f>HYPERLINK("http://www.twitter.com/NathanBLawrence/status/968646847064629248", "968646847064629248")</f>
        <v/>
      </c>
      <c r="B35" s="2" t="n">
        <v>43159.02753472222</v>
      </c>
      <c r="C35" t="n">
        <v>0</v>
      </c>
      <c r="D35" t="n">
        <v>0</v>
      </c>
      <c r="E35" t="s">
        <v>46</v>
      </c>
      <c r="F35" t="s"/>
      <c r="G35" t="s"/>
      <c r="H35" t="s"/>
      <c r="I35" t="s"/>
      <c r="J35" t="n">
        <v>0.2263</v>
      </c>
      <c r="K35" t="n">
        <v>0.043</v>
      </c>
      <c r="L35" t="n">
        <v>0.892</v>
      </c>
      <c r="M35" t="n">
        <v>0.065</v>
      </c>
    </row>
    <row r="36" spans="1:13">
      <c r="A36" s="1">
        <f>HYPERLINK("http://www.twitter.com/NathanBLawrence/status/968646661043113984", "968646661043113984")</f>
        <v/>
      </c>
      <c r="B36" s="2" t="n">
        <v>43159.02702546296</v>
      </c>
      <c r="C36" t="n">
        <v>0</v>
      </c>
      <c r="D36" t="n">
        <v>0</v>
      </c>
      <c r="E36" t="s">
        <v>47</v>
      </c>
      <c r="F36" t="s"/>
      <c r="G36" t="s"/>
      <c r="H36" t="s"/>
      <c r="I36" t="s"/>
      <c r="J36" t="n">
        <v>0.2263</v>
      </c>
      <c r="K36" t="n">
        <v>0.042</v>
      </c>
      <c r="L36" t="n">
        <v>0.894</v>
      </c>
      <c r="M36" t="n">
        <v>0.064</v>
      </c>
    </row>
    <row r="37" spans="1:13">
      <c r="A37" s="1">
        <f>HYPERLINK("http://www.twitter.com/NathanBLawrence/status/968645474495410176", "968645474495410176")</f>
        <v/>
      </c>
      <c r="B37" s="2" t="n">
        <v>43159.02375</v>
      </c>
      <c r="C37" t="n">
        <v>0</v>
      </c>
      <c r="D37" t="n">
        <v>0</v>
      </c>
      <c r="E37" t="s">
        <v>48</v>
      </c>
      <c r="F37" t="s"/>
      <c r="G37" t="s"/>
      <c r="H37" t="s"/>
      <c r="I37" t="s"/>
      <c r="J37" t="n">
        <v>0</v>
      </c>
      <c r="K37" t="n">
        <v>0</v>
      </c>
      <c r="L37" t="n">
        <v>1</v>
      </c>
      <c r="M37" t="n">
        <v>0</v>
      </c>
    </row>
    <row r="38" spans="1:13">
      <c r="A38" s="1">
        <f>HYPERLINK("http://www.twitter.com/NathanBLawrence/status/968042636044132352", "968042636044132352")</f>
        <v/>
      </c>
      <c r="B38" s="2" t="n">
        <v>43157.36023148148</v>
      </c>
      <c r="C38" t="n">
        <v>1</v>
      </c>
      <c r="D38" t="n">
        <v>0</v>
      </c>
      <c r="E38" t="s">
        <v>49</v>
      </c>
      <c r="F38">
        <f>HYPERLINK("http://pbs.twimg.com/media/DW8sb5FVwAAKc_a.jpg", "http://pbs.twimg.com/media/DW8sb5FVwAAKc_a.jpg")</f>
        <v/>
      </c>
      <c r="G38" t="s"/>
      <c r="H38" t="s"/>
      <c r="I38" t="s"/>
      <c r="J38" t="n">
        <v>0.25</v>
      </c>
      <c r="K38" t="n">
        <v>0</v>
      </c>
      <c r="L38" t="n">
        <v>0.9429999999999999</v>
      </c>
      <c r="M38" t="n">
        <v>0.057</v>
      </c>
    </row>
    <row r="39" spans="1:13">
      <c r="A39" s="1">
        <f>HYPERLINK("http://www.twitter.com/NathanBLawrence/status/967870861863739394", "967870861863739394")</f>
        <v/>
      </c>
      <c r="B39" s="2" t="n">
        <v>43156.88622685185</v>
      </c>
      <c r="C39" t="n">
        <v>0</v>
      </c>
      <c r="D39" t="n">
        <v>0</v>
      </c>
      <c r="E39" t="s">
        <v>50</v>
      </c>
      <c r="F39" t="s"/>
      <c r="G39" t="s"/>
      <c r="H39" t="s"/>
      <c r="I39" t="s"/>
      <c r="J39" t="n">
        <v>-0.1027</v>
      </c>
      <c r="K39" t="n">
        <v>0.27</v>
      </c>
      <c r="L39" t="n">
        <v>0.492</v>
      </c>
      <c r="M39" t="n">
        <v>0.238</v>
      </c>
    </row>
    <row r="40" spans="1:13">
      <c r="A40" s="1">
        <f>HYPERLINK("http://www.twitter.com/NathanBLawrence/status/967870015872622592", "967870015872622592")</f>
        <v/>
      </c>
      <c r="B40" s="2" t="n">
        <v>43156.88388888889</v>
      </c>
      <c r="C40" t="n">
        <v>0</v>
      </c>
      <c r="D40" t="n">
        <v>0</v>
      </c>
      <c r="E40" t="s">
        <v>51</v>
      </c>
      <c r="F40" t="s"/>
      <c r="G40" t="s"/>
      <c r="H40" t="s"/>
      <c r="I40" t="s"/>
      <c r="J40" t="n">
        <v>-0.6367</v>
      </c>
      <c r="K40" t="n">
        <v>0.156</v>
      </c>
      <c r="L40" t="n">
        <v>0.731</v>
      </c>
      <c r="M40" t="n">
        <v>0.113</v>
      </c>
    </row>
    <row r="41" spans="1:13">
      <c r="A41" s="1">
        <f>HYPERLINK("http://www.twitter.com/NathanBLawrence/status/967747525695418368", "967747525695418368")</f>
        <v/>
      </c>
      <c r="B41" s="2" t="n">
        <v>43156.54587962963</v>
      </c>
      <c r="C41" t="n">
        <v>0</v>
      </c>
      <c r="D41" t="n">
        <v>7202</v>
      </c>
      <c r="E41" t="s">
        <v>52</v>
      </c>
      <c r="F41" t="s"/>
      <c r="G41" t="s"/>
      <c r="H41" t="s"/>
      <c r="I41" t="s"/>
      <c r="J41" t="n">
        <v>0</v>
      </c>
      <c r="K41" t="n">
        <v>0</v>
      </c>
      <c r="L41" t="n">
        <v>1</v>
      </c>
      <c r="M41" t="n">
        <v>0</v>
      </c>
    </row>
    <row r="42" spans="1:13">
      <c r="A42" s="1">
        <f>HYPERLINK("http://www.twitter.com/NathanBLawrence/status/967747427204829184", "967747427204829184")</f>
        <v/>
      </c>
      <c r="B42" s="2" t="n">
        <v>43156.54561342593</v>
      </c>
      <c r="C42" t="n">
        <v>0</v>
      </c>
      <c r="D42" t="n">
        <v>6769</v>
      </c>
      <c r="E42" t="s">
        <v>53</v>
      </c>
      <c r="F42" t="s"/>
      <c r="G42" t="s"/>
      <c r="H42" t="s"/>
      <c r="I42" t="s"/>
      <c r="J42" t="n">
        <v>-0.4939</v>
      </c>
      <c r="K42" t="n">
        <v>0.118</v>
      </c>
      <c r="L42" t="n">
        <v>0.882</v>
      </c>
      <c r="M42" t="n">
        <v>0</v>
      </c>
    </row>
    <row r="43" spans="1:13">
      <c r="A43" s="1">
        <f>HYPERLINK("http://www.twitter.com/NathanBLawrence/status/967746988971307008", "967746988971307008")</f>
        <v/>
      </c>
      <c r="B43" s="2" t="n">
        <v>43156.54439814815</v>
      </c>
      <c r="C43" t="n">
        <v>0</v>
      </c>
      <c r="D43" t="n">
        <v>809</v>
      </c>
      <c r="E43" t="s">
        <v>54</v>
      </c>
      <c r="F43">
        <f>HYPERLINK("https://video.twimg.com/amplify_video/967589427534065666/vid/1280x720/dgm3uLR3-UORdMFZ.mp4", "https://video.twimg.com/amplify_video/967589427534065666/vid/1280x720/dgm3uLR3-UORdMFZ.mp4")</f>
        <v/>
      </c>
      <c r="G43" t="s"/>
      <c r="H43" t="s"/>
      <c r="I43" t="s"/>
      <c r="J43" t="n">
        <v>-0.6369</v>
      </c>
      <c r="K43" t="n">
        <v>0.257</v>
      </c>
      <c r="L43" t="n">
        <v>0.743</v>
      </c>
      <c r="M43" t="n">
        <v>0</v>
      </c>
    </row>
    <row r="44" spans="1:13">
      <c r="A44" s="1">
        <f>HYPERLINK("http://www.twitter.com/NathanBLawrence/status/967745742923358208", "967745742923358208")</f>
        <v/>
      </c>
      <c r="B44" s="2" t="n">
        <v>43156.54096064815</v>
      </c>
      <c r="C44" t="n">
        <v>0</v>
      </c>
      <c r="D44" t="n">
        <v>2644</v>
      </c>
      <c r="E44" t="s">
        <v>55</v>
      </c>
      <c r="F44">
        <f>HYPERLINK("https://video.twimg.com/ext_tw_video/967550937450631168/pu/vid/640x360/0-Qeqr7bEMh0Pytt.mp4", "https://video.twimg.com/ext_tw_video/967550937450631168/pu/vid/640x360/0-Qeqr7bEMh0Pytt.mp4")</f>
        <v/>
      </c>
      <c r="G44" t="s"/>
      <c r="H44" t="s"/>
      <c r="I44" t="s"/>
      <c r="J44" t="n">
        <v>0.1027</v>
      </c>
      <c r="K44" t="n">
        <v>0</v>
      </c>
      <c r="L44" t="n">
        <v>0.9350000000000001</v>
      </c>
      <c r="M44" t="n">
        <v>0.065</v>
      </c>
    </row>
    <row r="45" spans="1:13">
      <c r="A45" s="1">
        <f>HYPERLINK("http://www.twitter.com/NathanBLawrence/status/967084490794389504", "967084490794389504")</f>
        <v/>
      </c>
      <c r="B45" s="2" t="n">
        <v>43154.71625</v>
      </c>
      <c r="C45" t="n">
        <v>0</v>
      </c>
      <c r="D45" t="n">
        <v>0</v>
      </c>
      <c r="E45" t="s">
        <v>56</v>
      </c>
      <c r="F45" t="s"/>
      <c r="G45" t="s"/>
      <c r="H45" t="s"/>
      <c r="I45" t="s"/>
      <c r="J45" t="n">
        <v>-0.2263</v>
      </c>
      <c r="K45" t="n">
        <v>0.06900000000000001</v>
      </c>
      <c r="L45" t="n">
        <v>0.931</v>
      </c>
      <c r="M45" t="n">
        <v>0</v>
      </c>
    </row>
    <row r="46" spans="1:13">
      <c r="A46" s="1">
        <f>HYPERLINK("http://www.twitter.com/NathanBLawrence/status/967084370065575936", "967084370065575936")</f>
        <v/>
      </c>
      <c r="B46" s="2" t="n">
        <v>43154.71592592593</v>
      </c>
      <c r="C46" t="n">
        <v>0</v>
      </c>
      <c r="D46" t="n">
        <v>0</v>
      </c>
      <c r="E46" t="s">
        <v>57</v>
      </c>
      <c r="F46" t="s"/>
      <c r="G46" t="s"/>
      <c r="H46" t="s"/>
      <c r="I46" t="s"/>
      <c r="J46" t="n">
        <v>-0.2263</v>
      </c>
      <c r="K46" t="n">
        <v>0.07099999999999999</v>
      </c>
      <c r="L46" t="n">
        <v>0.929</v>
      </c>
      <c r="M46" t="n">
        <v>0</v>
      </c>
    </row>
    <row r="47" spans="1:13">
      <c r="A47" s="1">
        <f>HYPERLINK("http://www.twitter.com/NathanBLawrence/status/967084337177989120", "967084337177989120")</f>
        <v/>
      </c>
      <c r="B47" s="2" t="n">
        <v>43154.71583333334</v>
      </c>
      <c r="C47" t="n">
        <v>0</v>
      </c>
      <c r="D47" t="n">
        <v>0</v>
      </c>
      <c r="E47" t="s">
        <v>58</v>
      </c>
      <c r="F47" t="s"/>
      <c r="G47" t="s"/>
      <c r="H47" t="s"/>
      <c r="I47" t="s"/>
      <c r="J47" t="n">
        <v>-0.2263</v>
      </c>
      <c r="K47" t="n">
        <v>0.06900000000000001</v>
      </c>
      <c r="L47" t="n">
        <v>0.931</v>
      </c>
      <c r="M47" t="n">
        <v>0</v>
      </c>
    </row>
    <row r="48" spans="1:13">
      <c r="A48" s="1">
        <f>HYPERLINK("http://www.twitter.com/NathanBLawrence/status/967083843948867584", "967083843948867584")</f>
        <v/>
      </c>
      <c r="B48" s="2" t="n">
        <v>43154.7144675926</v>
      </c>
      <c r="C48" t="n">
        <v>0</v>
      </c>
      <c r="D48" t="n">
        <v>0</v>
      </c>
      <c r="E48" t="s">
        <v>59</v>
      </c>
      <c r="F48" t="s"/>
      <c r="G48" t="s"/>
      <c r="H48" t="s"/>
      <c r="I48" t="s"/>
      <c r="J48" t="n">
        <v>-0.2263</v>
      </c>
      <c r="K48" t="n">
        <v>0.06900000000000001</v>
      </c>
      <c r="L48" t="n">
        <v>0.931</v>
      </c>
      <c r="M48" t="n">
        <v>0</v>
      </c>
    </row>
    <row r="49" spans="1:13">
      <c r="A49" s="1">
        <f>HYPERLINK("http://www.twitter.com/NathanBLawrence/status/967083621323542528", "967083621323542528")</f>
        <v/>
      </c>
      <c r="B49" s="2" t="n">
        <v>43154.71385416666</v>
      </c>
      <c r="C49" t="n">
        <v>0</v>
      </c>
      <c r="D49" t="n">
        <v>0</v>
      </c>
      <c r="E49" t="s">
        <v>60</v>
      </c>
      <c r="F49" t="s"/>
      <c r="G49" t="s"/>
      <c r="H49" t="s"/>
      <c r="I49" t="s"/>
      <c r="J49" t="n">
        <v>-0.2263</v>
      </c>
      <c r="K49" t="n">
        <v>0.066</v>
      </c>
      <c r="L49" t="n">
        <v>0.9340000000000001</v>
      </c>
      <c r="M49" t="n">
        <v>0</v>
      </c>
    </row>
    <row r="50" spans="1:13">
      <c r="A50" s="1">
        <f>HYPERLINK("http://www.twitter.com/NathanBLawrence/status/967083384936849408", "967083384936849408")</f>
        <v/>
      </c>
      <c r="B50" s="2" t="n">
        <v>43154.71320601852</v>
      </c>
      <c r="C50" t="n">
        <v>0</v>
      </c>
      <c r="D50" t="n">
        <v>0</v>
      </c>
      <c r="E50" t="s">
        <v>61</v>
      </c>
      <c r="F50" t="s"/>
      <c r="G50" t="s"/>
      <c r="H50" t="s"/>
      <c r="I50" t="s"/>
      <c r="J50" t="n">
        <v>-0.2263</v>
      </c>
      <c r="K50" t="n">
        <v>0.07099999999999999</v>
      </c>
      <c r="L50" t="n">
        <v>0.929</v>
      </c>
      <c r="M50" t="n">
        <v>0</v>
      </c>
    </row>
    <row r="51" spans="1:13">
      <c r="A51" s="1">
        <f>HYPERLINK("http://www.twitter.com/NathanBLawrence/status/967083319358840837", "967083319358840837")</f>
        <v/>
      </c>
      <c r="B51" s="2" t="n">
        <v>43154.71302083333</v>
      </c>
      <c r="C51" t="n">
        <v>0</v>
      </c>
      <c r="D51" t="n">
        <v>0</v>
      </c>
      <c r="E51" t="s">
        <v>62</v>
      </c>
      <c r="F51" t="s"/>
      <c r="G51" t="s"/>
      <c r="H51" t="s"/>
      <c r="I51" t="s"/>
      <c r="J51" t="n">
        <v>-0.2263</v>
      </c>
      <c r="K51" t="n">
        <v>0.07099999999999999</v>
      </c>
      <c r="L51" t="n">
        <v>0.929</v>
      </c>
      <c r="M51" t="n">
        <v>0</v>
      </c>
    </row>
    <row r="52" spans="1:13">
      <c r="A52" s="1">
        <f>HYPERLINK("http://www.twitter.com/NathanBLawrence/status/967083269358485504", "967083269358485504")</f>
        <v/>
      </c>
      <c r="B52" s="2" t="n">
        <v>43154.71288194445</v>
      </c>
      <c r="C52" t="n">
        <v>0</v>
      </c>
      <c r="D52" t="n">
        <v>0</v>
      </c>
      <c r="E52" t="s">
        <v>63</v>
      </c>
      <c r="F52" t="s"/>
      <c r="G52" t="s"/>
      <c r="H52" t="s"/>
      <c r="I52" t="s"/>
      <c r="J52" t="n">
        <v>-0.2263</v>
      </c>
      <c r="K52" t="n">
        <v>0.07099999999999999</v>
      </c>
      <c r="L52" t="n">
        <v>0.929</v>
      </c>
      <c r="M52" t="n">
        <v>0</v>
      </c>
    </row>
    <row r="53" spans="1:13">
      <c r="A53" s="1">
        <f>HYPERLINK("http://www.twitter.com/NathanBLawrence/status/967083179013177349", "967083179013177349")</f>
        <v/>
      </c>
      <c r="B53" s="2" t="n">
        <v>43154.71263888889</v>
      </c>
      <c r="C53" t="n">
        <v>0</v>
      </c>
      <c r="D53" t="n">
        <v>0</v>
      </c>
      <c r="E53" t="s">
        <v>64</v>
      </c>
      <c r="F53" t="s"/>
      <c r="G53" t="s"/>
      <c r="H53" t="s"/>
      <c r="I53" t="s"/>
      <c r="J53" t="n">
        <v>-0.2263</v>
      </c>
      <c r="K53" t="n">
        <v>0.07099999999999999</v>
      </c>
      <c r="L53" t="n">
        <v>0.929</v>
      </c>
      <c r="M53" t="n">
        <v>0</v>
      </c>
    </row>
    <row r="54" spans="1:13">
      <c r="A54" s="1">
        <f>HYPERLINK("http://www.twitter.com/NathanBLawrence/status/967083134994079744", "967083134994079744")</f>
        <v/>
      </c>
      <c r="B54" s="2" t="n">
        <v>43154.71251157407</v>
      </c>
      <c r="C54" t="n">
        <v>0</v>
      </c>
      <c r="D54" t="n">
        <v>0</v>
      </c>
      <c r="E54" t="s">
        <v>65</v>
      </c>
      <c r="F54" t="s"/>
      <c r="G54" t="s"/>
      <c r="H54" t="s"/>
      <c r="I54" t="s"/>
      <c r="J54" t="n">
        <v>-0.2263</v>
      </c>
      <c r="K54" t="n">
        <v>0.07099999999999999</v>
      </c>
      <c r="L54" t="n">
        <v>0.929</v>
      </c>
      <c r="M54" t="n">
        <v>0</v>
      </c>
    </row>
    <row r="55" spans="1:13">
      <c r="A55" s="1">
        <f>HYPERLINK("http://www.twitter.com/NathanBLawrence/status/967083022146252800", "967083022146252800")</f>
        <v/>
      </c>
      <c r="B55" s="2" t="n">
        <v>43154.71219907407</v>
      </c>
      <c r="C55" t="n">
        <v>0</v>
      </c>
      <c r="D55" t="n">
        <v>0</v>
      </c>
      <c r="E55" t="s">
        <v>66</v>
      </c>
      <c r="F55" t="s"/>
      <c r="G55" t="s"/>
      <c r="H55" t="s"/>
      <c r="I55" t="s"/>
      <c r="J55" t="n">
        <v>-0.2263</v>
      </c>
      <c r="K55" t="n">
        <v>0.07099999999999999</v>
      </c>
      <c r="L55" t="n">
        <v>0.929</v>
      </c>
      <c r="M55" t="n">
        <v>0</v>
      </c>
    </row>
    <row r="56" spans="1:13">
      <c r="A56" s="1">
        <f>HYPERLINK("http://www.twitter.com/NathanBLawrence/status/967082907897597953", "967082907897597953")</f>
        <v/>
      </c>
      <c r="B56" s="2" t="n">
        <v>43154.71188657408</v>
      </c>
      <c r="C56" t="n">
        <v>0</v>
      </c>
      <c r="D56" t="n">
        <v>0</v>
      </c>
      <c r="E56" t="s">
        <v>67</v>
      </c>
      <c r="F56" t="s"/>
      <c r="G56" t="s"/>
      <c r="H56" t="s"/>
      <c r="I56" t="s"/>
      <c r="J56" t="n">
        <v>-0.2263</v>
      </c>
      <c r="K56" t="n">
        <v>0.068</v>
      </c>
      <c r="L56" t="n">
        <v>0.9320000000000001</v>
      </c>
      <c r="M56" t="n">
        <v>0</v>
      </c>
    </row>
    <row r="57" spans="1:13">
      <c r="A57" s="1">
        <f>HYPERLINK("http://www.twitter.com/NathanBLawrence/status/967082772551610368", "967082772551610368")</f>
        <v/>
      </c>
      <c r="B57" s="2" t="n">
        <v>43154.7115162037</v>
      </c>
      <c r="C57" t="n">
        <v>0</v>
      </c>
      <c r="D57" t="n">
        <v>0</v>
      </c>
      <c r="E57" t="s">
        <v>68</v>
      </c>
      <c r="F57" t="s"/>
      <c r="G57" t="s"/>
      <c r="H57" t="s"/>
      <c r="I57" t="s"/>
      <c r="J57" t="n">
        <v>-0.2263</v>
      </c>
      <c r="K57" t="n">
        <v>0.06900000000000001</v>
      </c>
      <c r="L57" t="n">
        <v>0.931</v>
      </c>
      <c r="M57" t="n">
        <v>0</v>
      </c>
    </row>
    <row r="58" spans="1:13">
      <c r="A58" s="1">
        <f>HYPERLINK("http://www.twitter.com/NathanBLawrence/status/966549754560868353", "966549754560868353")</f>
        <v/>
      </c>
      <c r="B58" s="2" t="n">
        <v>43153.24065972222</v>
      </c>
      <c r="C58" t="n">
        <v>0</v>
      </c>
      <c r="D58" t="n">
        <v>0</v>
      </c>
      <c r="E58" t="s">
        <v>69</v>
      </c>
      <c r="F58" t="s"/>
      <c r="G58" t="s"/>
      <c r="H58" t="s"/>
      <c r="I58" t="s"/>
      <c r="J58" t="n">
        <v>0</v>
      </c>
      <c r="K58" t="n">
        <v>0</v>
      </c>
      <c r="L58" t="n">
        <v>1</v>
      </c>
      <c r="M58" t="n">
        <v>0</v>
      </c>
    </row>
    <row r="59" spans="1:13">
      <c r="A59" s="1">
        <f>HYPERLINK("http://www.twitter.com/NathanBLawrence/status/966536239028559872", "966536239028559872")</f>
        <v/>
      </c>
      <c r="B59" s="2" t="n">
        <v>43153.20336805555</v>
      </c>
      <c r="C59" t="n">
        <v>0</v>
      </c>
      <c r="D59" t="n">
        <v>12769</v>
      </c>
      <c r="E59" t="s">
        <v>70</v>
      </c>
      <c r="F59">
        <f>HYPERLINK("https://video.twimg.com/ext_tw_video/966318570790670338/pu/vid/1280x720/i8NZ7t52OnIDiUxS.mp4", "https://video.twimg.com/ext_tw_video/966318570790670338/pu/vid/1280x720/i8NZ7t52OnIDiUxS.mp4")</f>
        <v/>
      </c>
      <c r="G59" t="s"/>
      <c r="H59" t="s"/>
      <c r="I59" t="s"/>
      <c r="J59" t="n">
        <v>0.0258</v>
      </c>
      <c r="K59" t="n">
        <v>0.134</v>
      </c>
      <c r="L59" t="n">
        <v>0.6899999999999999</v>
      </c>
      <c r="M59" t="n">
        <v>0.176</v>
      </c>
    </row>
    <row r="60" spans="1:13">
      <c r="A60" s="1">
        <f>HYPERLINK("http://www.twitter.com/NathanBLawrence/status/965009985351700481", "965009985351700481")</f>
        <v/>
      </c>
      <c r="B60" s="2" t="n">
        <v>43148.99171296296</v>
      </c>
      <c r="C60" t="n">
        <v>0</v>
      </c>
      <c r="D60" t="n">
        <v>0</v>
      </c>
      <c r="E60" t="s">
        <v>71</v>
      </c>
      <c r="F60">
        <f>HYPERLINK("http://pbs.twimg.com/media/DWRndmBU8AI-0Hg.jpg", "http://pbs.twimg.com/media/DWRndmBU8AI-0Hg.jpg")</f>
        <v/>
      </c>
      <c r="G60" t="s"/>
      <c r="H60" t="s"/>
      <c r="I60" t="s"/>
      <c r="J60" t="n">
        <v>0</v>
      </c>
      <c r="K60" t="n">
        <v>0</v>
      </c>
      <c r="L60" t="n">
        <v>1</v>
      </c>
      <c r="M60" t="n">
        <v>0</v>
      </c>
    </row>
    <row r="61" spans="1:13">
      <c r="A61" s="1">
        <f>HYPERLINK("http://www.twitter.com/NathanBLawrence/status/965009729083801601", "965009729083801601")</f>
        <v/>
      </c>
      <c r="B61" s="2" t="n">
        <v>43148.99100694444</v>
      </c>
      <c r="C61" t="n">
        <v>0</v>
      </c>
      <c r="D61" t="n">
        <v>0</v>
      </c>
      <c r="E61" t="s">
        <v>72</v>
      </c>
      <c r="F61">
        <f>HYPERLINK("http://pbs.twimg.com/media/DWRmyakV4AAGPzX.jpg", "http://pbs.twimg.com/media/DWRmyakV4AAGPzX.jpg")</f>
        <v/>
      </c>
      <c r="G61" t="s"/>
      <c r="H61" t="s"/>
      <c r="I61" t="s"/>
      <c r="J61" t="n">
        <v>0</v>
      </c>
      <c r="K61" t="n">
        <v>0</v>
      </c>
      <c r="L61" t="n">
        <v>1</v>
      </c>
      <c r="M61" t="n">
        <v>0</v>
      </c>
    </row>
    <row r="62" spans="1:13">
      <c r="A62" s="1">
        <f>HYPERLINK("http://www.twitter.com/NathanBLawrence/status/960349528472870914", "960349528472870914")</f>
        <v/>
      </c>
      <c r="B62" s="2" t="n">
        <v>43136.1312962963</v>
      </c>
      <c r="C62" t="n">
        <v>0</v>
      </c>
      <c r="D62" t="n">
        <v>6406</v>
      </c>
      <c r="E62" t="s">
        <v>73</v>
      </c>
      <c r="F62" t="s"/>
      <c r="G62" t="s"/>
      <c r="H62" t="s"/>
      <c r="I62" t="s"/>
      <c r="J62" t="n">
        <v>0.6908</v>
      </c>
      <c r="K62" t="n">
        <v>0</v>
      </c>
      <c r="L62" t="n">
        <v>0.759</v>
      </c>
      <c r="M62" t="n">
        <v>0.241</v>
      </c>
    </row>
    <row r="63" spans="1:13">
      <c r="A63" s="1">
        <f>HYPERLINK("http://www.twitter.com/NathanBLawrence/status/959279358761455617", "959279358761455617")</f>
        <v/>
      </c>
      <c r="B63" s="2" t="n">
        <v>43133.17819444444</v>
      </c>
      <c r="C63" t="n">
        <v>0</v>
      </c>
      <c r="D63" t="n">
        <v>138</v>
      </c>
      <c r="E63" t="s">
        <v>74</v>
      </c>
      <c r="F63">
        <f>HYPERLINK("https://video.twimg.com/ext_tw_video/792096036491632641/pu/vid/1280x720/bJAl9Y7d2nyaIJIm.mp4", "https://video.twimg.com/ext_tw_video/792096036491632641/pu/vid/1280x720/bJAl9Y7d2nyaIJIm.mp4")</f>
        <v/>
      </c>
      <c r="G63" t="s"/>
      <c r="H63" t="s"/>
      <c r="I63" t="s"/>
      <c r="J63" t="n">
        <v>0.0258</v>
      </c>
      <c r="K63" t="n">
        <v>0</v>
      </c>
      <c r="L63" t="n">
        <v>0.879</v>
      </c>
      <c r="M63" t="n">
        <v>0.121</v>
      </c>
    </row>
    <row r="64" spans="1:13">
      <c r="A64" s="1">
        <f>HYPERLINK("http://www.twitter.com/NathanBLawrence/status/958834817025626113", "958834817025626113")</f>
        <v/>
      </c>
      <c r="B64" s="2" t="n">
        <v>43131.95149305555</v>
      </c>
      <c r="C64" t="n">
        <v>0</v>
      </c>
      <c r="D64" t="n">
        <v>0</v>
      </c>
      <c r="E64" t="s">
        <v>75</v>
      </c>
      <c r="F64" t="s"/>
      <c r="G64" t="s"/>
      <c r="H64" t="s"/>
      <c r="I64" t="s"/>
      <c r="J64" t="n">
        <v>0.6266</v>
      </c>
      <c r="K64" t="n">
        <v>0.064</v>
      </c>
      <c r="L64" t="n">
        <v>0.739</v>
      </c>
      <c r="M64" t="n">
        <v>0.197</v>
      </c>
    </row>
    <row r="65" spans="1:13">
      <c r="A65" s="1">
        <f>HYPERLINK("http://www.twitter.com/NathanBLawrence/status/956655923300364288", "956655923300364288")</f>
        <v/>
      </c>
      <c r="B65" s="2" t="n">
        <v>43125.93888888889</v>
      </c>
      <c r="C65" t="n">
        <v>0</v>
      </c>
      <c r="D65" t="n">
        <v>0</v>
      </c>
      <c r="E65" t="s">
        <v>76</v>
      </c>
      <c r="F65" t="s"/>
      <c r="G65" t="s"/>
      <c r="H65" t="s"/>
      <c r="I65" t="s"/>
      <c r="J65" t="n">
        <v>0.34</v>
      </c>
      <c r="K65" t="n">
        <v>0.127</v>
      </c>
      <c r="L65" t="n">
        <v>0.635</v>
      </c>
      <c r="M65" t="n">
        <v>0.238</v>
      </c>
    </row>
    <row r="66" spans="1:13">
      <c r="A66" s="1">
        <f>HYPERLINK("http://www.twitter.com/NathanBLawrence/status/956655484416733190", "956655484416733190")</f>
        <v/>
      </c>
      <c r="B66" s="2" t="n">
        <v>43125.93767361111</v>
      </c>
      <c r="C66" t="n">
        <v>1</v>
      </c>
      <c r="D66" t="n">
        <v>0</v>
      </c>
      <c r="E66" t="s">
        <v>77</v>
      </c>
      <c r="F66" t="s"/>
      <c r="G66" t="s"/>
      <c r="H66" t="s"/>
      <c r="I66" t="s"/>
      <c r="J66" t="n">
        <v>-0.2732</v>
      </c>
      <c r="K66" t="n">
        <v>0.296</v>
      </c>
      <c r="L66" t="n">
        <v>0.704</v>
      </c>
      <c r="M66" t="n">
        <v>0</v>
      </c>
    </row>
    <row r="67" spans="1:13">
      <c r="A67" s="1">
        <f>HYPERLINK("http://www.twitter.com/NathanBLawrence/status/955889462931836928", "955889462931836928")</f>
        <v/>
      </c>
      <c r="B67" s="2" t="n">
        <v>43123.82386574074</v>
      </c>
      <c r="C67" t="n">
        <v>0</v>
      </c>
      <c r="D67" t="n">
        <v>0</v>
      </c>
      <c r="E67" t="s">
        <v>78</v>
      </c>
      <c r="F67" t="s"/>
      <c r="G67" t="s"/>
      <c r="H67" t="s"/>
      <c r="I67" t="s"/>
      <c r="J67" t="n">
        <v>0</v>
      </c>
      <c r="K67" t="n">
        <v>0</v>
      </c>
      <c r="L67" t="n">
        <v>1</v>
      </c>
      <c r="M67" t="n">
        <v>0</v>
      </c>
    </row>
    <row r="68" spans="1:13">
      <c r="A68" s="1">
        <f>HYPERLINK("http://www.twitter.com/NathanBLawrence/status/955821065514733568", "955821065514733568")</f>
        <v/>
      </c>
      <c r="B68" s="2" t="n">
        <v>43123.63511574074</v>
      </c>
      <c r="C68" t="n">
        <v>0</v>
      </c>
      <c r="D68" t="n">
        <v>0</v>
      </c>
      <c r="E68" t="s">
        <v>79</v>
      </c>
      <c r="F68" t="s"/>
      <c r="G68" t="s"/>
      <c r="H68" t="s"/>
      <c r="I68" t="s"/>
      <c r="J68" t="n">
        <v>-0.2584</v>
      </c>
      <c r="K68" t="n">
        <v>0.169</v>
      </c>
      <c r="L68" t="n">
        <v>0.831</v>
      </c>
      <c r="M68" t="n">
        <v>0</v>
      </c>
    </row>
    <row r="69" spans="1:13">
      <c r="A69" s="1">
        <f>HYPERLINK("http://www.twitter.com/NathanBLawrence/status/955639714505162752", "955639714505162752")</f>
        <v/>
      </c>
      <c r="B69" s="2" t="n">
        <v>43123.1346875</v>
      </c>
      <c r="C69" t="n">
        <v>0</v>
      </c>
      <c r="D69" t="n">
        <v>0</v>
      </c>
      <c r="E69" t="s">
        <v>80</v>
      </c>
      <c r="F69" t="s"/>
      <c r="G69" t="s"/>
      <c r="H69" t="s"/>
      <c r="I69" t="s"/>
      <c r="J69" t="n">
        <v>0.516</v>
      </c>
      <c r="K69" t="n">
        <v>0.183</v>
      </c>
      <c r="L69" t="n">
        <v>0.407</v>
      </c>
      <c r="M69" t="n">
        <v>0.409</v>
      </c>
    </row>
    <row r="70" spans="1:13">
      <c r="A70" s="1">
        <f>HYPERLINK("http://www.twitter.com/NathanBLawrence/status/955614681431007233", "955614681431007233")</f>
        <v/>
      </c>
      <c r="B70" s="2" t="n">
        <v>43123.06561342593</v>
      </c>
      <c r="C70" t="n">
        <v>8</v>
      </c>
      <c r="D70" t="n">
        <v>4</v>
      </c>
      <c r="E70" t="s">
        <v>81</v>
      </c>
      <c r="F70">
        <f>HYPERLINK("http://pbs.twimg.com/media/DUMC-l2UQAAIQDj.jpg", "http://pbs.twimg.com/media/DUMC-l2UQAAIQDj.jpg")</f>
        <v/>
      </c>
      <c r="G70" t="s"/>
      <c r="H70" t="s"/>
      <c r="I70" t="s"/>
      <c r="J70" t="n">
        <v>0</v>
      </c>
      <c r="K70" t="n">
        <v>0</v>
      </c>
      <c r="L70" t="n">
        <v>1</v>
      </c>
      <c r="M70" t="n">
        <v>0</v>
      </c>
    </row>
    <row r="71" spans="1:13">
      <c r="A71" s="1">
        <f>HYPERLINK("http://www.twitter.com/NathanBLawrence/status/952834077048168448", "952834077048168448")</f>
        <v/>
      </c>
      <c r="B71" s="2" t="n">
        <v>43115.39260416666</v>
      </c>
      <c r="C71" t="n">
        <v>0</v>
      </c>
      <c r="D71" t="n">
        <v>4959</v>
      </c>
      <c r="E71" t="s">
        <v>82</v>
      </c>
      <c r="F71">
        <f>HYPERLINK("https://video.twimg.com/amplify_video/951449785021681664/vid/1280x720/iwcqmr6aoGmY50SS.mp4", "https://video.twimg.com/amplify_video/951449785021681664/vid/1280x720/iwcqmr6aoGmY50SS.mp4")</f>
        <v/>
      </c>
      <c r="G71" t="s"/>
      <c r="H71" t="s"/>
      <c r="I71" t="s"/>
      <c r="J71" t="n">
        <v>0</v>
      </c>
      <c r="K71" t="n">
        <v>0</v>
      </c>
      <c r="L71" t="n">
        <v>1</v>
      </c>
      <c r="M71" t="n">
        <v>0</v>
      </c>
    </row>
    <row r="72" spans="1:13">
      <c r="A72" s="1">
        <f>HYPERLINK("http://www.twitter.com/NathanBLawrence/status/951717537879920640", "951717537879920640")</f>
        <v/>
      </c>
      <c r="B72" s="2" t="n">
        <v>43112.31153935185</v>
      </c>
      <c r="C72" t="n">
        <v>0</v>
      </c>
      <c r="D72" t="n">
        <v>0</v>
      </c>
      <c r="E72" t="s">
        <v>83</v>
      </c>
      <c r="F72" t="s"/>
      <c r="G72" t="s"/>
      <c r="H72" t="s"/>
      <c r="I72" t="s"/>
      <c r="J72" t="n">
        <v>0.128</v>
      </c>
      <c r="K72" t="n">
        <v>0.074</v>
      </c>
      <c r="L72" t="n">
        <v>0.836</v>
      </c>
      <c r="M72" t="n">
        <v>0.09</v>
      </c>
    </row>
    <row r="73" spans="1:13">
      <c r="A73" s="1">
        <f>HYPERLINK("http://www.twitter.com/NathanBLawrence/status/951004361215365120", "951004361215365120")</f>
        <v/>
      </c>
      <c r="B73" s="2" t="n">
        <v>43110.34355324074</v>
      </c>
      <c r="C73" t="n">
        <v>0</v>
      </c>
      <c r="D73" t="n">
        <v>3</v>
      </c>
      <c r="E73" t="s">
        <v>84</v>
      </c>
      <c r="F73" t="s"/>
      <c r="G73" t="s"/>
      <c r="H73" t="s"/>
      <c r="I73" t="s"/>
      <c r="J73" t="n">
        <v>0</v>
      </c>
      <c r="K73" t="n">
        <v>0</v>
      </c>
      <c r="L73" t="n">
        <v>1</v>
      </c>
      <c r="M73" t="n">
        <v>0</v>
      </c>
    </row>
    <row r="74" spans="1:13">
      <c r="A74" s="1">
        <f>HYPERLINK("http://www.twitter.com/NathanBLawrence/status/947498343344889858", "947498343344889858")</f>
        <v/>
      </c>
      <c r="B74" s="2" t="n">
        <v>43100.66878472222</v>
      </c>
      <c r="C74" t="n">
        <v>0</v>
      </c>
      <c r="D74" t="n">
        <v>0</v>
      </c>
      <c r="E74" t="s">
        <v>85</v>
      </c>
      <c r="F74" t="s"/>
      <c r="G74" t="s"/>
      <c r="H74" t="s"/>
      <c r="I74" t="s"/>
      <c r="J74" t="n">
        <v>0</v>
      </c>
      <c r="K74" t="n">
        <v>0</v>
      </c>
      <c r="L74" t="n">
        <v>1</v>
      </c>
      <c r="M74" t="n">
        <v>0</v>
      </c>
    </row>
    <row r="75" spans="1:13">
      <c r="A75" s="1">
        <f>HYPERLINK("http://www.twitter.com/NathanBLawrence/status/947497979069509632", "947497979069509632")</f>
        <v/>
      </c>
      <c r="B75" s="2" t="n">
        <v>43100.66777777778</v>
      </c>
      <c r="C75" t="n">
        <v>0</v>
      </c>
      <c r="D75" t="n">
        <v>0</v>
      </c>
      <c r="E75" t="s">
        <v>86</v>
      </c>
      <c r="F75" t="s"/>
      <c r="G75" t="s"/>
      <c r="H75" t="s"/>
      <c r="I75" t="s"/>
      <c r="J75" t="n">
        <v>-0.6359</v>
      </c>
      <c r="K75" t="n">
        <v>0.285</v>
      </c>
      <c r="L75" t="n">
        <v>0.715</v>
      </c>
      <c r="M75" t="n">
        <v>0</v>
      </c>
    </row>
    <row r="76" spans="1:13">
      <c r="A76" s="1">
        <f>HYPERLINK("http://www.twitter.com/NathanBLawrence/status/947497541020540929", "947497541020540929")</f>
        <v/>
      </c>
      <c r="B76" s="2" t="n">
        <v>43100.66657407407</v>
      </c>
      <c r="C76" t="n">
        <v>0</v>
      </c>
      <c r="D76" t="n">
        <v>0</v>
      </c>
      <c r="E76" t="s">
        <v>87</v>
      </c>
      <c r="F76" t="s"/>
      <c r="G76" t="s"/>
      <c r="H76" t="s"/>
      <c r="I76" t="s"/>
      <c r="J76" t="n">
        <v>0</v>
      </c>
      <c r="K76" t="n">
        <v>0</v>
      </c>
      <c r="L76" t="n">
        <v>1</v>
      </c>
      <c r="M76" t="n">
        <v>0</v>
      </c>
    </row>
    <row r="77" spans="1:13">
      <c r="A77" s="1">
        <f>HYPERLINK("http://www.twitter.com/NathanBLawrence/status/947496684539572224", "947496684539572224")</f>
        <v/>
      </c>
      <c r="B77" s="2" t="n">
        <v>43100.66420138889</v>
      </c>
      <c r="C77" t="n">
        <v>0</v>
      </c>
      <c r="D77" t="n">
        <v>0</v>
      </c>
      <c r="E77" t="s">
        <v>88</v>
      </c>
      <c r="F77" t="s"/>
      <c r="G77" t="s"/>
      <c r="H77" t="s"/>
      <c r="I77" t="s"/>
      <c r="J77" t="n">
        <v>-0.5106000000000001</v>
      </c>
      <c r="K77" t="n">
        <v>0.268</v>
      </c>
      <c r="L77" t="n">
        <v>0.732</v>
      </c>
      <c r="M77" t="n">
        <v>0</v>
      </c>
    </row>
    <row r="78" spans="1:13">
      <c r="A78" s="1">
        <f>HYPERLINK("http://www.twitter.com/NathanBLawrence/status/939403987241111553", "939403987241111553")</f>
        <v/>
      </c>
      <c r="B78" s="2" t="n">
        <v>43078.33261574074</v>
      </c>
      <c r="C78" t="n">
        <v>0</v>
      </c>
      <c r="D78" t="n">
        <v>0</v>
      </c>
      <c r="E78" t="s">
        <v>89</v>
      </c>
      <c r="F78" t="s"/>
      <c r="G78" t="s"/>
      <c r="H78" t="s"/>
      <c r="I78" t="s"/>
      <c r="J78" t="n">
        <v>0</v>
      </c>
      <c r="K78" t="n">
        <v>0</v>
      </c>
      <c r="L78" t="n">
        <v>1</v>
      </c>
      <c r="M78" t="n">
        <v>0</v>
      </c>
    </row>
    <row r="79" spans="1:13">
      <c r="A79" s="1">
        <f>HYPERLINK("http://www.twitter.com/NathanBLawrence/status/937925111168012289", "937925111168012289")</f>
        <v/>
      </c>
      <c r="B79" s="2" t="n">
        <v>43074.25168981482</v>
      </c>
      <c r="C79" t="n">
        <v>0</v>
      </c>
      <c r="D79" t="n">
        <v>458</v>
      </c>
      <c r="E79" t="s">
        <v>90</v>
      </c>
      <c r="F79" t="s"/>
      <c r="G79" t="s"/>
      <c r="H79" t="s"/>
      <c r="I79" t="s"/>
      <c r="J79" t="n">
        <v>0.4588</v>
      </c>
      <c r="K79" t="n">
        <v>0</v>
      </c>
      <c r="L79" t="n">
        <v>0.87</v>
      </c>
      <c r="M79" t="n">
        <v>0.13</v>
      </c>
    </row>
    <row r="80" spans="1:13">
      <c r="A80" s="1">
        <f>HYPERLINK("http://www.twitter.com/NathanBLawrence/status/937924562783735809", "937924562783735809")</f>
        <v/>
      </c>
      <c r="B80" s="2" t="n">
        <v>43074.25018518518</v>
      </c>
      <c r="C80" t="n">
        <v>0</v>
      </c>
      <c r="D80" t="n">
        <v>0</v>
      </c>
      <c r="E80" t="s">
        <v>91</v>
      </c>
      <c r="F80">
        <f>HYPERLINK("http://pbs.twimg.com/media/DQQtEi7VAAAP6j0.jpg", "http://pbs.twimg.com/media/DQQtEi7VAAAP6j0.jpg")</f>
        <v/>
      </c>
      <c r="G80" t="s"/>
      <c r="H80" t="s"/>
      <c r="I80" t="s"/>
      <c r="J80" t="n">
        <v>0</v>
      </c>
      <c r="K80" t="n">
        <v>0</v>
      </c>
      <c r="L80" t="n">
        <v>1</v>
      </c>
      <c r="M80" t="n">
        <v>0</v>
      </c>
    </row>
    <row r="81" spans="1:13">
      <c r="A81" s="1">
        <f>HYPERLINK("http://www.twitter.com/NathanBLawrence/status/937921821718077440", "937921821718077440")</f>
        <v/>
      </c>
      <c r="B81" s="2" t="n">
        <v>43074.24261574074</v>
      </c>
      <c r="C81" t="n">
        <v>0</v>
      </c>
      <c r="D81" t="n">
        <v>0</v>
      </c>
      <c r="E81" t="s">
        <v>92</v>
      </c>
      <c r="F81" t="s"/>
      <c r="G81" t="s"/>
      <c r="H81" t="s"/>
      <c r="I81" t="s"/>
      <c r="J81" t="n">
        <v>0</v>
      </c>
      <c r="K81" t="n">
        <v>0</v>
      </c>
      <c r="L81" t="n">
        <v>1</v>
      </c>
      <c r="M81" t="n">
        <v>0</v>
      </c>
    </row>
    <row r="82" spans="1:13">
      <c r="A82" s="1">
        <f>HYPERLINK("http://www.twitter.com/NathanBLawrence/status/937499833413324801", "937499833413324801")</f>
        <v/>
      </c>
      <c r="B82" s="2" t="n">
        <v>43073.07814814815</v>
      </c>
      <c r="C82" t="n">
        <v>0</v>
      </c>
      <c r="D82" t="n">
        <v>0</v>
      </c>
      <c r="E82" t="s">
        <v>93</v>
      </c>
      <c r="F82" t="s"/>
      <c r="G82" t="s"/>
      <c r="H82" t="s"/>
      <c r="I82" t="s"/>
      <c r="J82" t="n">
        <v>0.3367</v>
      </c>
      <c r="K82" t="n">
        <v>0</v>
      </c>
      <c r="L82" t="n">
        <v>0.854</v>
      </c>
      <c r="M82" t="n">
        <v>0.146</v>
      </c>
    </row>
    <row r="83" spans="1:13">
      <c r="A83" s="1">
        <f>HYPERLINK("http://www.twitter.com/NathanBLawrence/status/934829296321028096", "934829296321028096")</f>
        <v/>
      </c>
      <c r="B83" s="2" t="n">
        <v>43065.70887731481</v>
      </c>
      <c r="C83" t="n">
        <v>0</v>
      </c>
      <c r="D83" t="n">
        <v>0</v>
      </c>
      <c r="E83" t="s">
        <v>94</v>
      </c>
      <c r="F83" t="s"/>
      <c r="G83" t="s"/>
      <c r="H83" t="s"/>
      <c r="I83" t="s"/>
      <c r="J83" t="n">
        <v>0</v>
      </c>
      <c r="K83" t="n">
        <v>0</v>
      </c>
      <c r="L83" t="n">
        <v>1</v>
      </c>
      <c r="M83" t="n">
        <v>0</v>
      </c>
    </row>
    <row r="84" spans="1:13">
      <c r="A84" s="1">
        <f>HYPERLINK("http://www.twitter.com/NathanBLawrence/status/934829016359624704", "934829016359624704")</f>
        <v/>
      </c>
      <c r="B84" s="2" t="n">
        <v>43065.70810185185</v>
      </c>
      <c r="C84" t="n">
        <v>0</v>
      </c>
      <c r="D84" t="n">
        <v>0</v>
      </c>
      <c r="E84" t="s">
        <v>95</v>
      </c>
      <c r="F84" t="s"/>
      <c r="G84" t="s"/>
      <c r="H84" t="s"/>
      <c r="I84" t="s"/>
      <c r="J84" t="n">
        <v>-0.6124000000000001</v>
      </c>
      <c r="K84" t="n">
        <v>0.325</v>
      </c>
      <c r="L84" t="n">
        <v>0.55</v>
      </c>
      <c r="M84" t="n">
        <v>0.125</v>
      </c>
    </row>
    <row r="85" spans="1:13">
      <c r="A85" s="1">
        <f>HYPERLINK("http://www.twitter.com/NathanBLawrence/status/900190919093358593", "900190919093358593")</f>
        <v/>
      </c>
      <c r="B85" s="2" t="n">
        <v>42970.12516203704</v>
      </c>
      <c r="C85" t="n">
        <v>0</v>
      </c>
      <c r="D85" t="n">
        <v>8316</v>
      </c>
      <c r="E85" t="s">
        <v>96</v>
      </c>
      <c r="F85">
        <f>HYPERLINK("http://pbs.twimg.com/media/DH2_f9sUQAAz3gm.jpg", "http://pbs.twimg.com/media/DH2_f9sUQAAz3gm.jpg")</f>
        <v/>
      </c>
      <c r="G85" t="s"/>
      <c r="H85" t="s"/>
      <c r="I85" t="s"/>
      <c r="J85" t="n">
        <v>0</v>
      </c>
      <c r="K85" t="n">
        <v>0</v>
      </c>
      <c r="L85" t="n">
        <v>1</v>
      </c>
      <c r="M85" t="n">
        <v>0</v>
      </c>
    </row>
    <row r="86" spans="1:13">
      <c r="A86" s="1">
        <f>HYPERLINK("http://www.twitter.com/NathanBLawrence/status/899116649105821697", "899116649105821697")</f>
        <v/>
      </c>
      <c r="B86" s="2" t="n">
        <v>42967.16074074074</v>
      </c>
      <c r="C86" t="n">
        <v>0</v>
      </c>
      <c r="D86" t="n">
        <v>0</v>
      </c>
      <c r="E86" t="s">
        <v>97</v>
      </c>
      <c r="F86" t="s"/>
      <c r="G86" t="s"/>
      <c r="H86" t="s"/>
      <c r="I86" t="s"/>
      <c r="J86" t="n">
        <v>0.8745000000000001</v>
      </c>
      <c r="K86" t="n">
        <v>0</v>
      </c>
      <c r="L86" t="n">
        <v>0.527</v>
      </c>
      <c r="M86" t="n">
        <v>0.473</v>
      </c>
    </row>
    <row r="87" spans="1:13">
      <c r="A87" s="1">
        <f>HYPERLINK("http://www.twitter.com/NathanBLawrence/status/899112549546962944", "899112549546962944")</f>
        <v/>
      </c>
      <c r="B87" s="2" t="n">
        <v>42967.14943287037</v>
      </c>
      <c r="C87" t="n">
        <v>1</v>
      </c>
      <c r="D87" t="n">
        <v>0</v>
      </c>
      <c r="E87" t="s">
        <v>98</v>
      </c>
      <c r="F87">
        <f>HYPERLINK("http://pbs.twimg.com/media/DHpKGBOXgAAyoiL.jpg", "http://pbs.twimg.com/media/DHpKGBOXgAAyoiL.jpg")</f>
        <v/>
      </c>
      <c r="G87" t="s"/>
      <c r="H87" t="s"/>
      <c r="I87" t="s"/>
      <c r="J87" t="n">
        <v>0</v>
      </c>
      <c r="K87" t="n">
        <v>0</v>
      </c>
      <c r="L87" t="n">
        <v>1</v>
      </c>
      <c r="M87" t="n">
        <v>0</v>
      </c>
    </row>
    <row r="88" spans="1:13">
      <c r="A88" s="1">
        <f>HYPERLINK("http://www.twitter.com/NathanBLawrence/status/899111792307306497", "899111792307306497")</f>
        <v/>
      </c>
      <c r="B88" s="2" t="n">
        <v>42967.14733796296</v>
      </c>
      <c r="C88" t="n">
        <v>1</v>
      </c>
      <c r="D88" t="n">
        <v>0</v>
      </c>
      <c r="E88" t="s">
        <v>99</v>
      </c>
      <c r="F88" t="s"/>
      <c r="G88" t="s"/>
      <c r="H88" t="s"/>
      <c r="I88" t="s"/>
      <c r="J88" t="n">
        <v>-0.34</v>
      </c>
      <c r="K88" t="n">
        <v>0.324</v>
      </c>
      <c r="L88" t="n">
        <v>0.676</v>
      </c>
      <c r="M88" t="n">
        <v>0</v>
      </c>
    </row>
    <row r="89" spans="1:13">
      <c r="A89" s="1">
        <f>HYPERLINK("http://www.twitter.com/NathanBLawrence/status/899006740406161408", "899006740406161408")</f>
        <v/>
      </c>
      <c r="B89" s="2" t="n">
        <v>42966.85745370371</v>
      </c>
      <c r="C89" t="n">
        <v>0</v>
      </c>
      <c r="D89" t="n">
        <v>659</v>
      </c>
      <c r="E89" t="s">
        <v>100</v>
      </c>
      <c r="F89" t="s"/>
      <c r="G89" t="s"/>
      <c r="H89" t="s"/>
      <c r="I89" t="s"/>
      <c r="J89" t="n">
        <v>-0.0516</v>
      </c>
      <c r="K89" t="n">
        <v>0.091</v>
      </c>
      <c r="L89" t="n">
        <v>0.909</v>
      </c>
      <c r="M89" t="n">
        <v>0</v>
      </c>
    </row>
    <row r="90" spans="1:13">
      <c r="A90" s="1">
        <f>HYPERLINK("http://www.twitter.com/NathanBLawrence/status/896594528643239936", "896594528643239936")</f>
        <v/>
      </c>
      <c r="B90" s="2" t="n">
        <v>42960.20101851852</v>
      </c>
      <c r="C90" t="n">
        <v>0</v>
      </c>
      <c r="D90" t="n">
        <v>0</v>
      </c>
      <c r="E90" t="s">
        <v>101</v>
      </c>
      <c r="F90" t="s"/>
      <c r="G90" t="s"/>
      <c r="H90" t="s"/>
      <c r="I90" t="s"/>
      <c r="J90" t="n">
        <v>-0.3384</v>
      </c>
      <c r="K90" t="n">
        <v>0.21</v>
      </c>
      <c r="L90" t="n">
        <v>0.79</v>
      </c>
      <c r="M90" t="n">
        <v>0</v>
      </c>
    </row>
    <row r="91" spans="1:13">
      <c r="A91" s="1">
        <f>HYPERLINK("http://www.twitter.com/NathanBLawrence/status/865187428042190848", "865187428042190848")</f>
        <v/>
      </c>
      <c r="B91" s="2" t="n">
        <v>42873.53392361111</v>
      </c>
      <c r="C91" t="n">
        <v>1</v>
      </c>
      <c r="D91" t="n">
        <v>0</v>
      </c>
      <c r="E91" t="s">
        <v>102</v>
      </c>
      <c r="F91" t="s"/>
      <c r="G91" t="s"/>
      <c r="H91" t="s"/>
      <c r="I91" t="s"/>
      <c r="J91" t="n">
        <v>-0.296</v>
      </c>
      <c r="K91" t="n">
        <v>0.099</v>
      </c>
      <c r="L91" t="n">
        <v>0.901</v>
      </c>
      <c r="M91" t="n">
        <v>0</v>
      </c>
    </row>
    <row r="92" spans="1:13">
      <c r="A92" s="1">
        <f>HYPERLINK("http://www.twitter.com/NathanBLawrence/status/847667237460639748", "847667237460639748")</f>
        <v/>
      </c>
      <c r="B92" s="2" t="n">
        <v>42825.18740740741</v>
      </c>
      <c r="C92" t="n">
        <v>0</v>
      </c>
      <c r="D92" t="n">
        <v>0</v>
      </c>
      <c r="E92" t="s">
        <v>103</v>
      </c>
      <c r="F92">
        <f>HYPERLINK("https://video.twimg.com/ext_tw_video/847667045181251584/pu/vid/1280x720/rG30kS0iUmqJ9avH.mp4", "https://video.twimg.com/ext_tw_video/847667045181251584/pu/vid/1280x720/rG30kS0iUmqJ9avH.mp4")</f>
        <v/>
      </c>
      <c r="G92" t="s"/>
      <c r="H92" t="s"/>
      <c r="I92" t="s"/>
      <c r="J92" t="n">
        <v>0</v>
      </c>
      <c r="K92" t="n">
        <v>0</v>
      </c>
      <c r="L92" t="n">
        <v>1</v>
      </c>
      <c r="M92" t="n">
        <v>0</v>
      </c>
    </row>
    <row r="93" spans="1:13">
      <c r="A93" s="1">
        <f>HYPERLINK("http://www.twitter.com/NathanBLawrence/status/792492663308034048", "792492663308034048")</f>
        <v/>
      </c>
      <c r="B93" s="2" t="n">
        <v>42672.9345949074</v>
      </c>
      <c r="C93" t="n">
        <v>2</v>
      </c>
      <c r="D93" t="n">
        <v>5</v>
      </c>
      <c r="E93" t="s">
        <v>104</v>
      </c>
      <c r="F93">
        <f>HYPERLINK("http://pbs.twimg.com/media/Cv9_2bRVIAEAol6.jpg", "http://pbs.twimg.com/media/Cv9_2bRVIAEAol6.jpg")</f>
        <v/>
      </c>
      <c r="G93" t="s"/>
      <c r="H93" t="s"/>
      <c r="I93" t="s"/>
      <c r="J93" t="n">
        <v>0.3802</v>
      </c>
      <c r="K93" t="n">
        <v>0</v>
      </c>
      <c r="L93" t="n">
        <v>0.868</v>
      </c>
      <c r="M93" t="n">
        <v>0.132</v>
      </c>
    </row>
    <row r="94" spans="1:13">
      <c r="A94" s="1">
        <f>HYPERLINK("http://www.twitter.com/NathanBLawrence/status/792489364366385152", "792489364366385152")</f>
        <v/>
      </c>
      <c r="B94" s="2" t="n">
        <v>42672.92548611111</v>
      </c>
      <c r="C94" t="n">
        <v>4</v>
      </c>
      <c r="D94" t="n">
        <v>1</v>
      </c>
      <c r="E94" t="s">
        <v>105</v>
      </c>
      <c r="F94">
        <f>HYPERLINK("https://video.twimg.com/ext_tw_video/792488946102001664/pu/vid/1280x720/wlGKb_4k8YPwcg3b.mp4", "https://video.twimg.com/ext_tw_video/792488946102001664/pu/vid/1280x720/wlGKb_4k8YPwcg3b.mp4")</f>
        <v/>
      </c>
      <c r="G94" t="s"/>
      <c r="H94" t="s"/>
      <c r="I94" t="s"/>
      <c r="J94" t="n">
        <v>0</v>
      </c>
      <c r="K94" t="n">
        <v>0</v>
      </c>
      <c r="L94" t="n">
        <v>1</v>
      </c>
      <c r="M94" t="n">
        <v>0</v>
      </c>
    </row>
    <row r="95" spans="1:13">
      <c r="A95" s="1">
        <f>HYPERLINK("http://www.twitter.com/NathanBLawrence/status/792488031508770816", "792488031508770816")</f>
        <v/>
      </c>
      <c r="B95" s="2" t="n">
        <v>42672.92181712963</v>
      </c>
      <c r="C95" t="n">
        <v>17</v>
      </c>
      <c r="D95" t="n">
        <v>17</v>
      </c>
      <c r="E95" t="s">
        <v>106</v>
      </c>
      <c r="F95">
        <f>HYPERLINK("http://pbs.twimg.com/media/Cv97fVuWEAQvqy7.jpg", "http://pbs.twimg.com/media/Cv97fVuWEAQvqy7.jpg")</f>
        <v/>
      </c>
      <c r="G95">
        <f>HYPERLINK("http://pbs.twimg.com/media/Cv97fWmXYAAsJkM.jpg", "http://pbs.twimg.com/media/Cv97fWmXYAAsJkM.jpg")</f>
        <v/>
      </c>
      <c r="H95">
        <f>HYPERLINK("http://pbs.twimg.com/media/Cv97fZuW8AAVZSG.jpg", "http://pbs.twimg.com/media/Cv97fZuW8AAVZSG.jpg")</f>
        <v/>
      </c>
      <c r="I95">
        <f>HYPERLINK("http://pbs.twimg.com/media/Cv97gjiWcAQYjlh.jpg", "http://pbs.twimg.com/media/Cv97gjiWcAQYjlh.jpg")</f>
        <v/>
      </c>
      <c r="J95" t="n">
        <v>0.4404</v>
      </c>
      <c r="K95" t="n">
        <v>0</v>
      </c>
      <c r="L95" t="n">
        <v>0.896</v>
      </c>
      <c r="M95" t="n">
        <v>0.104</v>
      </c>
    </row>
    <row r="96" spans="1:13">
      <c r="A96" s="1">
        <f>HYPERLINK("http://www.twitter.com/NathanBLawrence/status/792486263668342784", "792486263668342784")</f>
        <v/>
      </c>
      <c r="B96" s="2" t="n">
        <v>42672.91693287037</v>
      </c>
      <c r="C96" t="n">
        <v>9</v>
      </c>
      <c r="D96" t="n">
        <v>5</v>
      </c>
      <c r="E96" t="s">
        <v>107</v>
      </c>
      <c r="F96">
        <f>HYPERLINK("http://pbs.twimg.com/media/Cv96B6TUAAAsMHL.jpg", "http://pbs.twimg.com/media/Cv96B6TUAAAsMHL.jpg")</f>
        <v/>
      </c>
      <c r="G96">
        <f>HYPERLINK("http://pbs.twimg.com/media/Cv96B6UUIAAT238.jpg", "http://pbs.twimg.com/media/Cv96B6UUIAAT238.jpg")</f>
        <v/>
      </c>
      <c r="H96">
        <f>HYPERLINK("http://pbs.twimg.com/media/Cv96B6SVIAAyhW9.jpg", "http://pbs.twimg.com/media/Cv96B6SVIAAyhW9.jpg")</f>
        <v/>
      </c>
      <c r="I96">
        <f>HYPERLINK("http://pbs.twimg.com/media/Cv96B6TUIAAqJQW.jpg", "http://pbs.twimg.com/media/Cv96B6TUIAAqJQW.jpg")</f>
        <v/>
      </c>
      <c r="J96" t="n">
        <v>0</v>
      </c>
      <c r="K96" t="n">
        <v>0</v>
      </c>
      <c r="L96" t="n">
        <v>1</v>
      </c>
      <c r="M96" t="n">
        <v>0</v>
      </c>
    </row>
    <row r="97" spans="1:13">
      <c r="A97" s="1">
        <f>HYPERLINK("http://www.twitter.com/NathanBLawrence/status/546073028929810432", "546073028929810432")</f>
        <v/>
      </c>
      <c r="B97" s="2" t="n">
        <v>41992.94594907408</v>
      </c>
      <c r="C97" t="n">
        <v>0</v>
      </c>
      <c r="D97" t="n">
        <v>0</v>
      </c>
      <c r="E97" t="s">
        <v>108</v>
      </c>
      <c r="F97">
        <f>HYPERLINK("http://pbs.twimg.com/media/B5QKg_-IAAE34w_.jpg", "http://pbs.twimg.com/media/B5QKg_-IAAE34w_.jpg")</f>
        <v/>
      </c>
      <c r="G97">
        <f>HYPERLINK("http://pbs.twimg.com/media/B5QKhAEIcAAhH_K.jpg", "http://pbs.twimg.com/media/B5QKhAEIcAAhH_K.jpg")</f>
        <v/>
      </c>
      <c r="H97" t="s"/>
      <c r="I97" t="s"/>
      <c r="J97" t="n">
        <v>0.6476</v>
      </c>
      <c r="K97" t="n">
        <v>0.093</v>
      </c>
      <c r="L97" t="n">
        <v>0.633</v>
      </c>
      <c r="M97" t="n">
        <v>0.274</v>
      </c>
    </row>
    <row r="98" spans="1:13">
      <c r="A98" s="1">
        <f>HYPERLINK("http://www.twitter.com/NathanBLawrence/status/519643647445176322", "519643647445176322")</f>
        <v/>
      </c>
      <c r="B98" s="2" t="n">
        <v>41920.01474537037</v>
      </c>
      <c r="C98" t="n">
        <v>0</v>
      </c>
      <c r="D98" t="n">
        <v>104</v>
      </c>
      <c r="E98" t="s">
        <v>109</v>
      </c>
      <c r="F98">
        <f>HYPERLINK("http://pbs.twimg.com/media/BzYknvRCIAE8_lq.jpg", "http://pbs.twimg.com/media/BzYknvRCIAE8_lq.jpg")</f>
        <v/>
      </c>
      <c r="G98" t="s"/>
      <c r="H98" t="s"/>
      <c r="I98" t="s"/>
      <c r="J98" t="n">
        <v>0</v>
      </c>
      <c r="K98" t="n">
        <v>0</v>
      </c>
      <c r="L98" t="n">
        <v>1</v>
      </c>
      <c r="M98" t="n">
        <v>0</v>
      </c>
    </row>
    <row r="99" spans="1:13">
      <c r="A99" s="1">
        <f>HYPERLINK("http://www.twitter.com/NathanBLawrence/status/519643579862351872", "519643579862351872")</f>
        <v/>
      </c>
      <c r="B99" s="2" t="n">
        <v>41920.01456018518</v>
      </c>
      <c r="C99" t="n">
        <v>0</v>
      </c>
      <c r="D99" t="n">
        <v>1</v>
      </c>
      <c r="E99" t="s">
        <v>110</v>
      </c>
      <c r="F99" t="s"/>
      <c r="G99" t="s"/>
      <c r="H99" t="s"/>
      <c r="I99" t="s"/>
      <c r="J99" t="n">
        <v>0.5229</v>
      </c>
      <c r="K99" t="n">
        <v>0</v>
      </c>
      <c r="L99" t="n">
        <v>0.806</v>
      </c>
      <c r="M99" t="n">
        <v>0.194</v>
      </c>
    </row>
    <row r="100" spans="1:13">
      <c r="A100" s="1">
        <f>HYPERLINK("http://www.twitter.com/NathanBLawrence/status/519632940095905792", "519632940095905792")</f>
        <v/>
      </c>
      <c r="B100" s="2" t="n">
        <v>41919.98519675926</v>
      </c>
      <c r="C100" t="n">
        <v>0</v>
      </c>
      <c r="D100" t="n">
        <v>0</v>
      </c>
      <c r="E100" t="s">
        <v>111</v>
      </c>
      <c r="F100" t="s"/>
      <c r="G100" t="s"/>
      <c r="H100" t="s"/>
      <c r="I100" t="s"/>
      <c r="J100" t="n">
        <v>0</v>
      </c>
      <c r="K100" t="n">
        <v>0</v>
      </c>
      <c r="L100" t="n">
        <v>1</v>
      </c>
      <c r="M100" t="n">
        <v>0</v>
      </c>
    </row>
    <row r="101" spans="1:13">
      <c r="A101" s="1">
        <f>HYPERLINK("http://www.twitter.com/NathanBLawrence/status/391813897478352896", "391813897478352896")</f>
        <v/>
      </c>
      <c r="B101" s="2" t="n">
        <v>41567.27184027778</v>
      </c>
      <c r="C101" t="n">
        <v>0</v>
      </c>
      <c r="D101" t="n">
        <v>0</v>
      </c>
      <c r="E101" t="s">
        <v>112</v>
      </c>
      <c r="F101" t="s"/>
      <c r="G101" t="s"/>
      <c r="H101" t="s"/>
      <c r="I101" t="s"/>
      <c r="J101" t="n">
        <v>0.4696</v>
      </c>
      <c r="K101" t="n">
        <v>0</v>
      </c>
      <c r="L101" t="n">
        <v>0.723</v>
      </c>
      <c r="M101" t="n">
        <v>0.277</v>
      </c>
    </row>
    <row r="102" spans="1:13">
      <c r="A102" s="1">
        <f>HYPERLINK("http://www.twitter.com/NathanBLawrence/status/391810999340105728", "391810999340105728")</f>
        <v/>
      </c>
      <c r="B102" s="2" t="n">
        <v>41567.26384259259</v>
      </c>
      <c r="C102" t="n">
        <v>0</v>
      </c>
      <c r="D102" t="n">
        <v>0</v>
      </c>
      <c r="E102" t="s">
        <v>113</v>
      </c>
      <c r="F102" t="s"/>
      <c r="G102" t="s"/>
      <c r="H102" t="s"/>
      <c r="I102" t="s"/>
      <c r="J102" t="n">
        <v>0</v>
      </c>
      <c r="K102" t="n">
        <v>0</v>
      </c>
      <c r="L102" t="n">
        <v>1</v>
      </c>
      <c r="M102" t="n">
        <v>0</v>
      </c>
    </row>
    <row r="103" spans="1:13">
      <c r="A103" s="1">
        <f>HYPERLINK("http://www.twitter.com/NathanBLawrence/status/391809531807690752", "391809531807690752")</f>
        <v/>
      </c>
      <c r="B103" s="2" t="n">
        <v>41567.25979166666</v>
      </c>
      <c r="C103" t="n">
        <v>0</v>
      </c>
      <c r="D103" t="n">
        <v>0</v>
      </c>
      <c r="E103" t="s">
        <v>114</v>
      </c>
      <c r="F103" t="s"/>
      <c r="G103" t="s"/>
      <c r="H103" t="s"/>
      <c r="I103" t="s"/>
      <c r="J103" t="n">
        <v>0</v>
      </c>
      <c r="K103" t="n">
        <v>0</v>
      </c>
      <c r="L103" t="n">
        <v>1</v>
      </c>
      <c r="M103" t="n">
        <v>0</v>
      </c>
    </row>
    <row r="104" spans="1:13">
      <c r="A104" s="1">
        <f>HYPERLINK("http://www.twitter.com/NathanBLawrence/status/389921880771006464", "389921880771006464")</f>
        <v/>
      </c>
      <c r="B104" s="2" t="n">
        <v>41562.05086805556</v>
      </c>
      <c r="C104" t="n">
        <v>0</v>
      </c>
      <c r="D104" t="n">
        <v>0</v>
      </c>
      <c r="E104" t="s">
        <v>115</v>
      </c>
      <c r="F104">
        <f>HYPERLINK("http://pbs.twimg.com/media/BWlH4nOCQAE78qB.jpg", "http://pbs.twimg.com/media/BWlH4nOCQAE78qB.jpg")</f>
        <v/>
      </c>
      <c r="G104" t="s"/>
      <c r="H104" t="s"/>
      <c r="I104" t="s"/>
      <c r="J104" t="n">
        <v>0</v>
      </c>
      <c r="K104" t="n">
        <v>0</v>
      </c>
      <c r="L104" t="n">
        <v>1</v>
      </c>
      <c r="M104" t="n">
        <v>0</v>
      </c>
    </row>
    <row r="105" spans="1:13">
      <c r="A105" s="1">
        <f>HYPERLINK("http://www.twitter.com/NathanBLawrence/status/389642324138934272", "389642324138934272")</f>
        <v/>
      </c>
      <c r="B105" s="2" t="n">
        <v>41561.27944444444</v>
      </c>
      <c r="C105" t="n">
        <v>0</v>
      </c>
      <c r="D105" t="n">
        <v>0</v>
      </c>
      <c r="E105" t="s">
        <v>116</v>
      </c>
      <c r="F105">
        <f>HYPERLINK("http://pbs.twimg.com/media/BWhJoSBCQAABEWg.jpg", "http://pbs.twimg.com/media/BWhJoSBCQAABEWg.jpg")</f>
        <v/>
      </c>
      <c r="G105" t="s"/>
      <c r="H105" t="s"/>
      <c r="I105" t="s"/>
      <c r="J105" t="n">
        <v>0</v>
      </c>
      <c r="K105" t="n">
        <v>0</v>
      </c>
      <c r="L105" t="n">
        <v>1</v>
      </c>
      <c r="M105" t="n">
        <v>0</v>
      </c>
    </row>
    <row r="106" spans="1:13">
      <c r="A106" s="1">
        <f>HYPERLINK("http://www.twitter.com/NathanBLawrence/status/389637549024489472", "389637549024489472")</f>
        <v/>
      </c>
      <c r="B106" s="2" t="n">
        <v>41561.26626157408</v>
      </c>
      <c r="C106" t="n">
        <v>0</v>
      </c>
      <c r="D106" t="n">
        <v>0</v>
      </c>
      <c r="E106" t="s">
        <v>117</v>
      </c>
      <c r="F106">
        <f>HYPERLINK("http://pbs.twimg.com/media/BWhFSVVCMAI-r2_.jpg", "http://pbs.twimg.com/media/BWhFSVVCMAI-r2_.jpg")</f>
        <v/>
      </c>
      <c r="G106" t="s"/>
      <c r="H106" t="s"/>
      <c r="I106" t="s"/>
      <c r="J106" t="n">
        <v>0.1027</v>
      </c>
      <c r="K106" t="n">
        <v>0.143</v>
      </c>
      <c r="L106" t="n">
        <v>0.656</v>
      </c>
      <c r="M106" t="n">
        <v>0.201</v>
      </c>
    </row>
    <row r="107" spans="1:13">
      <c r="A107" s="1">
        <f>HYPERLINK("http://www.twitter.com/NathanBLawrence/status/389608408862556161", "389608408862556161")</f>
        <v/>
      </c>
      <c r="B107" s="2" t="n">
        <v>41561.18585648148</v>
      </c>
      <c r="C107" t="n">
        <v>0</v>
      </c>
      <c r="D107" t="n">
        <v>0</v>
      </c>
      <c r="E107" t="s">
        <v>118</v>
      </c>
      <c r="F107">
        <f>HYPERLINK("http://pbs.twimg.com/media/BWgqyJxCAAAk54I.jpg", "http://pbs.twimg.com/media/BWgqyJxCAAAk54I.jpg")</f>
        <v/>
      </c>
      <c r="G107" t="s"/>
      <c r="H107" t="s"/>
      <c r="I107" t="s"/>
      <c r="J107" t="n">
        <v>0.6597</v>
      </c>
      <c r="K107" t="n">
        <v>0</v>
      </c>
      <c r="L107" t="n">
        <v>0.67</v>
      </c>
      <c r="M107" t="n">
        <v>0.33</v>
      </c>
    </row>
    <row r="108" spans="1:13">
      <c r="A108" s="1">
        <f>HYPERLINK("http://www.twitter.com/NathanBLawrence/status/389603344815099904", "389603344815099904")</f>
        <v/>
      </c>
      <c r="B108" s="2" t="n">
        <v>41561.171875</v>
      </c>
      <c r="C108" t="n">
        <v>0</v>
      </c>
      <c r="D108" t="n">
        <v>12</v>
      </c>
      <c r="E108" t="s">
        <v>119</v>
      </c>
      <c r="F108">
        <f>HYPERLINK("http://pbs.twimg.com/media/BWggu4CIUAAGElw.jpg", "http://pbs.twimg.com/media/BWggu4CIUAAGElw.jpg")</f>
        <v/>
      </c>
      <c r="G108" t="s"/>
      <c r="H108" t="s"/>
      <c r="I108" t="s"/>
      <c r="J108" t="n">
        <v>-0.4466</v>
      </c>
      <c r="K108" t="n">
        <v>0.227</v>
      </c>
      <c r="L108" t="n">
        <v>0.773</v>
      </c>
      <c r="M108" t="n">
        <v>0</v>
      </c>
    </row>
    <row r="109" spans="1:13">
      <c r="A109" s="1">
        <f>HYPERLINK("http://www.twitter.com/NathanBLawrence/status/389571883311833088", "389571883311833088")</f>
        <v/>
      </c>
      <c r="B109" s="2" t="n">
        <v>41561.08505787037</v>
      </c>
      <c r="C109" t="n">
        <v>0</v>
      </c>
      <c r="D109" t="n">
        <v>0</v>
      </c>
      <c r="E109" t="s">
        <v>120</v>
      </c>
      <c r="F109" t="s"/>
      <c r="G109" t="s"/>
      <c r="H109" t="s"/>
      <c r="I109" t="s"/>
      <c r="J109" t="n">
        <v>0.836</v>
      </c>
      <c r="K109" t="n">
        <v>0</v>
      </c>
      <c r="L109" t="n">
        <v>0.6830000000000001</v>
      </c>
      <c r="M109" t="n">
        <v>0.317</v>
      </c>
    </row>
    <row r="110" spans="1:13">
      <c r="A110" s="1">
        <f>HYPERLINK("http://www.twitter.com/NathanBLawrence/status/389565975583936512", "389565975583936512")</f>
        <v/>
      </c>
      <c r="B110" s="2" t="n">
        <v>41561.06876157408</v>
      </c>
      <c r="C110" t="n">
        <v>0</v>
      </c>
      <c r="D110" t="n">
        <v>0</v>
      </c>
      <c r="E110" t="s">
        <v>121</v>
      </c>
      <c r="F110" t="s"/>
      <c r="G110" t="s"/>
      <c r="H110" t="s"/>
      <c r="I110" t="s"/>
      <c r="J110" t="n">
        <v>0</v>
      </c>
      <c r="K110" t="n">
        <v>0</v>
      </c>
      <c r="L110" t="n">
        <v>1</v>
      </c>
      <c r="M110" t="n">
        <v>0</v>
      </c>
    </row>
    <row r="111" spans="1:13">
      <c r="A111" s="1">
        <f>HYPERLINK("http://www.twitter.com/NathanBLawrence/status/389500777439297536", "389500777439297536")</f>
        <v/>
      </c>
      <c r="B111" s="2" t="n">
        <v>41560.88884259259</v>
      </c>
      <c r="C111" t="n">
        <v>0</v>
      </c>
      <c r="D111" t="n">
        <v>1</v>
      </c>
      <c r="E111" t="s">
        <v>122</v>
      </c>
      <c r="F111" t="s"/>
      <c r="G111" t="s"/>
      <c r="H111" t="s"/>
      <c r="I111" t="s"/>
      <c r="J111" t="n">
        <v>0</v>
      </c>
      <c r="K111" t="n">
        <v>0</v>
      </c>
      <c r="L111" t="n">
        <v>1</v>
      </c>
      <c r="M111" t="n">
        <v>0</v>
      </c>
    </row>
    <row r="112" spans="1:13">
      <c r="A112" s="1">
        <f>HYPERLINK("http://www.twitter.com/NathanBLawrence/status/389500579644338176", "389500579644338176")</f>
        <v/>
      </c>
      <c r="B112" s="2" t="n">
        <v>41560.88829861111</v>
      </c>
      <c r="C112" t="n">
        <v>0</v>
      </c>
      <c r="D112" t="n">
        <v>28</v>
      </c>
      <c r="E112" t="s">
        <v>123</v>
      </c>
      <c r="F112">
        <f>HYPERLINK("http://pbs.twimg.com/media/BWfHy01IAAAUbyS.jpg", "http://pbs.twimg.com/media/BWfHy01IAAAUbyS.jpg")</f>
        <v/>
      </c>
      <c r="G112" t="s"/>
      <c r="H112" t="s"/>
      <c r="I112" t="s"/>
      <c r="J112" t="n">
        <v>0.2732</v>
      </c>
      <c r="K112" t="n">
        <v>0</v>
      </c>
      <c r="L112" t="n">
        <v>0.916</v>
      </c>
      <c r="M112" t="n">
        <v>0.08400000000000001</v>
      </c>
    </row>
    <row r="113" spans="1:13">
      <c r="A113" s="1">
        <f>HYPERLINK("http://www.twitter.com/NathanBLawrence/status/389477778942197760", "389477778942197760")</f>
        <v/>
      </c>
      <c r="B113" s="2" t="n">
        <v>41560.82538194444</v>
      </c>
      <c r="C113" t="n">
        <v>0</v>
      </c>
      <c r="D113" t="n">
        <v>3</v>
      </c>
      <c r="E113" t="s">
        <v>124</v>
      </c>
      <c r="F113" t="s"/>
      <c r="G113" t="s"/>
      <c r="H113" t="s"/>
      <c r="I113" t="s"/>
      <c r="J113" t="n">
        <v>0.8016</v>
      </c>
      <c r="K113" t="n">
        <v>0</v>
      </c>
      <c r="L113" t="n">
        <v>0.725</v>
      </c>
      <c r="M113" t="n">
        <v>0.275</v>
      </c>
    </row>
    <row r="114" spans="1:13">
      <c r="A114" s="1">
        <f>HYPERLINK("http://www.twitter.com/NathanBLawrence/status/388885433834143744", "388885433834143744")</f>
        <v/>
      </c>
      <c r="B114" s="2" t="n">
        <v>41559.19082175926</v>
      </c>
      <c r="C114" t="n">
        <v>0</v>
      </c>
      <c r="D114" t="n">
        <v>1</v>
      </c>
      <c r="E114" t="s">
        <v>125</v>
      </c>
      <c r="F114">
        <f>HYPERLINK("http://pbs.twimg.com/media/BWWY_L-IMAAnOft.jpg", "http://pbs.twimg.com/media/BWWY_L-IMAAnOft.jpg")</f>
        <v/>
      </c>
      <c r="G114" t="s"/>
      <c r="H114" t="s"/>
      <c r="I114" t="s"/>
      <c r="J114" t="n">
        <v>0</v>
      </c>
      <c r="K114" t="n">
        <v>0</v>
      </c>
      <c r="L114" t="n">
        <v>1</v>
      </c>
      <c r="M114" t="n">
        <v>0</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2018-05-08T06:20:40Z</dcterms:created>
  <dcterms:modified xmlns:dcterms="http://purl.org/dc/terms/" xmlns:xsi="http://www.w3.org/2001/XMLSchema-instance" xsi:type="dcterms:W3CDTF">2018-05-08T06:20:40Z</dcterms:modified>
</cp:coreProperties>
</file>