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Indian Little Divergence\deZwartLucassen\"/>
    </mc:Choice>
  </mc:AlternateContent>
  <xr:revisionPtr revIDLastSave="0" documentId="13_ncr:1_{C01EE933-F375-4133-A120-1B280C8FFACF}" xr6:coauthVersionLast="45" xr6:coauthVersionMax="45" xr10:uidLastSave="{00000000-0000-0000-0000-000000000000}"/>
  <bookViews>
    <workbookView xWindow="12030" yWindow="555" windowWidth="15900" windowHeight="15045" xr2:uid="{4405E355-6322-4D25-95CD-412565F50161}"/>
  </bookViews>
  <sheets>
    <sheet name="unskilled_stata" sheetId="1" r:id="rId1"/>
    <sheet name="skilled_st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1" l="1"/>
  <c r="H46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F40" i="1"/>
  <c r="H39" i="1"/>
  <c r="F39" i="1"/>
  <c r="H38" i="1"/>
  <c r="G38" i="1"/>
  <c r="F38" i="1"/>
  <c r="H37" i="1"/>
  <c r="F37" i="1"/>
  <c r="H36" i="1"/>
  <c r="F36" i="1"/>
  <c r="H35" i="1"/>
  <c r="F35" i="1"/>
  <c r="H34" i="1"/>
  <c r="G34" i="1"/>
  <c r="F34" i="1"/>
  <c r="S23" i="1" l="1"/>
  <c r="C8" i="5" l="1"/>
  <c r="C9" i="5" s="1"/>
  <c r="C4" i="5"/>
  <c r="C5" i="5" s="1"/>
  <c r="C6" i="5" s="1"/>
  <c r="Z15" i="1"/>
  <c r="Z13" i="1"/>
  <c r="Z3" i="1"/>
  <c r="D11" i="1"/>
  <c r="D12" i="1" s="1"/>
  <c r="C8" i="1"/>
  <c r="C9" i="1" s="1"/>
  <c r="Z9" i="1" s="1"/>
  <c r="C4" i="1"/>
  <c r="E4" i="1" s="1"/>
  <c r="D13" i="1" l="1"/>
  <c r="D14" i="1" s="1"/>
  <c r="AD12" i="1"/>
  <c r="AE12" i="1" s="1"/>
  <c r="C5" i="1"/>
  <c r="Y31" i="5"/>
  <c r="Z5" i="1" l="1"/>
  <c r="C6" i="1"/>
  <c r="Z6" i="1" s="1"/>
  <c r="AD14" i="1"/>
  <c r="D15" i="1"/>
  <c r="D16" i="1" s="1"/>
  <c r="Y3" i="5"/>
  <c r="AC3" i="5" s="1"/>
  <c r="Y27" i="5"/>
  <c r="Y26" i="5"/>
  <c r="Y25" i="5"/>
  <c r="Y24" i="5"/>
  <c r="Y22" i="5"/>
  <c r="Y15" i="5"/>
  <c r="AC15" i="5" s="1"/>
  <c r="Y7" i="5"/>
  <c r="AC7" i="5" s="1"/>
  <c r="Y6" i="5"/>
  <c r="AC6" i="5" s="1"/>
  <c r="D17" i="1" l="1"/>
  <c r="AD16" i="1"/>
  <c r="R9" i="1"/>
  <c r="D18" i="1" l="1"/>
  <c r="AD17" i="1"/>
  <c r="AB31" i="5"/>
  <c r="AB30" i="5"/>
  <c r="AB29" i="5"/>
  <c r="AB28" i="5"/>
  <c r="AB27" i="5"/>
  <c r="AB25" i="5"/>
  <c r="AB24" i="5"/>
  <c r="AB22" i="5"/>
  <c r="AB21" i="5"/>
  <c r="AB20" i="5"/>
  <c r="AB19" i="5"/>
  <c r="AB18" i="5"/>
  <c r="AB17" i="5"/>
  <c r="AB16" i="5"/>
  <c r="AB23" i="5"/>
  <c r="AA28" i="5"/>
  <c r="AA27" i="5"/>
  <c r="AA26" i="5"/>
  <c r="AA25" i="5"/>
  <c r="AA24" i="5"/>
  <c r="AA23" i="5"/>
  <c r="AA22" i="5"/>
  <c r="Z27" i="5"/>
  <c r="Z26" i="5"/>
  <c r="Z25" i="5"/>
  <c r="Z24" i="5"/>
  <c r="Z23" i="5"/>
  <c r="Z22" i="5"/>
  <c r="Z21" i="5"/>
  <c r="Z20" i="5"/>
  <c r="Z12" i="5"/>
  <c r="AC12" i="5" s="1"/>
  <c r="X31" i="5"/>
  <c r="X30" i="5"/>
  <c r="X29" i="5"/>
  <c r="X28" i="5"/>
  <c r="X27" i="5"/>
  <c r="X26" i="5"/>
  <c r="X25" i="5"/>
  <c r="AC25" i="5" s="1"/>
  <c r="X24" i="5"/>
  <c r="X23" i="5"/>
  <c r="X22" i="5"/>
  <c r="X21" i="5"/>
  <c r="X20" i="5"/>
  <c r="X19" i="5"/>
  <c r="X18" i="5"/>
  <c r="X17" i="5"/>
  <c r="X16" i="5"/>
  <c r="X14" i="5"/>
  <c r="AC14" i="5" s="1"/>
  <c r="T31" i="5"/>
  <c r="T30" i="5"/>
  <c r="T29" i="5"/>
  <c r="T28" i="5"/>
  <c r="T27" i="5"/>
  <c r="T25" i="5"/>
  <c r="T24" i="5"/>
  <c r="T23" i="5"/>
  <c r="T21" i="5"/>
  <c r="T20" i="5"/>
  <c r="T19" i="5"/>
  <c r="T18" i="5"/>
  <c r="T17" i="5"/>
  <c r="T16" i="5"/>
  <c r="T22" i="5"/>
  <c r="S28" i="5"/>
  <c r="S27" i="5"/>
  <c r="S26" i="5"/>
  <c r="S25" i="5"/>
  <c r="S24" i="5"/>
  <c r="S23" i="5"/>
  <c r="S22" i="5"/>
  <c r="R12" i="5"/>
  <c r="U12" i="5" s="1"/>
  <c r="R27" i="5"/>
  <c r="R26" i="5"/>
  <c r="R25" i="5"/>
  <c r="R24" i="5"/>
  <c r="R23" i="5"/>
  <c r="R22" i="5"/>
  <c r="R21" i="5"/>
  <c r="R20" i="5"/>
  <c r="Q31" i="5"/>
  <c r="Q27" i="5"/>
  <c r="Q26" i="5"/>
  <c r="Q25" i="5"/>
  <c r="Q24" i="5"/>
  <c r="Q22" i="5"/>
  <c r="Q3" i="5"/>
  <c r="U3" i="5" s="1"/>
  <c r="Q7" i="5"/>
  <c r="U7" i="5" s="1"/>
  <c r="Q6" i="5"/>
  <c r="U6" i="5" s="1"/>
  <c r="Q15" i="5"/>
  <c r="U15" i="5" s="1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4" i="5"/>
  <c r="U14" i="5" s="1"/>
  <c r="AC24" i="5" l="1"/>
  <c r="D19" i="1"/>
  <c r="AD19" i="1" s="1"/>
  <c r="AD18" i="1"/>
  <c r="AC29" i="5"/>
  <c r="AC30" i="5"/>
  <c r="AC23" i="5"/>
  <c r="U20" i="5"/>
  <c r="U21" i="5"/>
  <c r="U25" i="5"/>
  <c r="U29" i="5"/>
  <c r="U30" i="5"/>
  <c r="U31" i="5"/>
  <c r="AC21" i="5"/>
  <c r="AC27" i="5"/>
  <c r="U23" i="5"/>
  <c r="U28" i="5"/>
  <c r="U26" i="5"/>
  <c r="U27" i="5"/>
  <c r="U22" i="5"/>
  <c r="U24" i="5"/>
  <c r="AC20" i="5"/>
  <c r="AC26" i="5"/>
  <c r="AC31" i="5"/>
  <c r="AC22" i="5"/>
  <c r="AC28" i="5"/>
  <c r="AD9" i="1" l="1"/>
  <c r="AE9" i="1" s="1"/>
  <c r="R16" i="5" l="1"/>
  <c r="U16" i="5" s="1"/>
  <c r="Z16" i="5"/>
  <c r="AC16" i="5" s="1"/>
  <c r="R17" i="5" l="1"/>
  <c r="U17" i="5" s="1"/>
  <c r="Z17" i="5"/>
  <c r="AC17" i="5" s="1"/>
  <c r="AD27" i="1"/>
  <c r="AD26" i="1"/>
  <c r="AD25" i="1"/>
  <c r="AD24" i="1"/>
  <c r="AD23" i="1"/>
  <c r="AD21" i="1"/>
  <c r="AD20" i="1"/>
  <c r="AD8" i="1"/>
  <c r="AE8" i="1" s="1"/>
  <c r="AD7" i="1"/>
  <c r="AD6" i="1"/>
  <c r="AE6" i="1" s="1"/>
  <c r="AD5" i="1"/>
  <c r="AE5" i="1" s="1"/>
  <c r="AD22" i="1"/>
  <c r="AC28" i="1"/>
  <c r="AC27" i="1"/>
  <c r="AC26" i="1"/>
  <c r="AC24" i="1"/>
  <c r="AC23" i="1"/>
  <c r="AC22" i="1"/>
  <c r="AC25" i="1"/>
  <c r="AB31" i="1"/>
  <c r="AB30" i="1"/>
  <c r="AB29" i="1"/>
  <c r="AB28" i="1"/>
  <c r="AB27" i="1"/>
  <c r="AB25" i="1"/>
  <c r="AB24" i="1"/>
  <c r="AB23" i="1"/>
  <c r="AB22" i="1"/>
  <c r="AB21" i="1"/>
  <c r="AB20" i="1"/>
  <c r="AB19" i="1"/>
  <c r="AB18" i="1"/>
  <c r="AB17" i="1"/>
  <c r="AB16" i="1"/>
  <c r="AA31" i="1"/>
  <c r="AA29" i="1"/>
  <c r="AA27" i="1"/>
  <c r="AA26" i="1"/>
  <c r="AA25" i="1"/>
  <c r="AA24" i="1"/>
  <c r="AA23" i="1"/>
  <c r="AA22" i="1"/>
  <c r="AA21" i="1"/>
  <c r="Z31" i="1"/>
  <c r="Z26" i="1"/>
  <c r="Z25" i="1"/>
  <c r="Z24" i="1"/>
  <c r="Z22" i="1"/>
  <c r="AE3" i="1"/>
  <c r="Z7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AE14" i="1" s="1"/>
  <c r="Y13" i="1"/>
  <c r="AE13" i="1" s="1"/>
  <c r="AE28" i="1" l="1"/>
  <c r="AE7" i="1"/>
  <c r="AE25" i="1"/>
  <c r="AE21" i="1"/>
  <c r="AE23" i="1"/>
  <c r="AE29" i="1"/>
  <c r="AE31" i="1"/>
  <c r="AE22" i="1"/>
  <c r="AE30" i="1"/>
  <c r="AE20" i="1"/>
  <c r="AE26" i="1"/>
  <c r="AE24" i="1"/>
  <c r="AE15" i="1"/>
  <c r="AE27" i="1"/>
  <c r="Z18" i="5"/>
  <c r="AC18" i="5" s="1"/>
  <c r="R18" i="5"/>
  <c r="U18" i="5" s="1"/>
  <c r="V8" i="1"/>
  <c r="W8" i="1" s="1"/>
  <c r="V9" i="1"/>
  <c r="W9" i="1" s="1"/>
  <c r="V12" i="1"/>
  <c r="W12" i="1" s="1"/>
  <c r="R19" i="5" l="1"/>
  <c r="U19" i="5" s="1"/>
  <c r="Z19" i="5"/>
  <c r="AC19" i="5" s="1"/>
  <c r="V27" i="1" l="1"/>
  <c r="V26" i="1"/>
  <c r="V25" i="1"/>
  <c r="V24" i="1"/>
  <c r="V23" i="1"/>
  <c r="V22" i="1"/>
  <c r="V21" i="1"/>
  <c r="V20" i="1"/>
  <c r="V7" i="1"/>
  <c r="V6" i="1"/>
  <c r="V5" i="1"/>
  <c r="U28" i="1"/>
  <c r="U27" i="1"/>
  <c r="U26" i="1"/>
  <c r="U25" i="1"/>
  <c r="U24" i="1"/>
  <c r="U23" i="1"/>
  <c r="U22" i="1"/>
  <c r="T31" i="1"/>
  <c r="T30" i="1"/>
  <c r="T29" i="1"/>
  <c r="T28" i="1"/>
  <c r="T27" i="1"/>
  <c r="T25" i="1"/>
  <c r="T24" i="1"/>
  <c r="T23" i="1"/>
  <c r="T22" i="1"/>
  <c r="T21" i="1"/>
  <c r="T20" i="1"/>
  <c r="T19" i="1"/>
  <c r="T18" i="1"/>
  <c r="T17" i="1"/>
  <c r="T16" i="1"/>
  <c r="S27" i="1"/>
  <c r="S26" i="1"/>
  <c r="S25" i="1"/>
  <c r="S24" i="1"/>
  <c r="S22" i="1"/>
  <c r="S21" i="1"/>
  <c r="Q13" i="1"/>
  <c r="R31" i="1"/>
  <c r="R26" i="1"/>
  <c r="R25" i="1"/>
  <c r="R24" i="1"/>
  <c r="R22" i="1"/>
  <c r="R15" i="1"/>
  <c r="R13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R7" i="1"/>
  <c r="R6" i="1"/>
  <c r="W6" i="1" s="1"/>
  <c r="R5" i="1"/>
  <c r="W5" i="1" s="1"/>
  <c r="R3" i="1"/>
  <c r="W3" i="1" s="1"/>
  <c r="E31" i="1"/>
  <c r="E30" i="1"/>
  <c r="E29" i="1"/>
  <c r="E28" i="1"/>
  <c r="E27" i="1"/>
  <c r="E26" i="1"/>
  <c r="E25" i="1"/>
  <c r="E24" i="1"/>
  <c r="E23" i="1"/>
  <c r="E22" i="1"/>
  <c r="E21" i="1"/>
  <c r="E20" i="1"/>
  <c r="E13" i="1"/>
  <c r="E12" i="1"/>
  <c r="E11" i="1"/>
  <c r="E10" i="1"/>
  <c r="E9" i="1"/>
  <c r="E8" i="1"/>
  <c r="E7" i="1"/>
  <c r="E6" i="1"/>
  <c r="E5" i="1"/>
  <c r="E3" i="1"/>
  <c r="W30" i="1" l="1"/>
  <c r="W13" i="1"/>
  <c r="W27" i="1"/>
  <c r="E14" i="1"/>
  <c r="W7" i="1"/>
  <c r="W20" i="1"/>
  <c r="W28" i="1"/>
  <c r="W29" i="1"/>
  <c r="W22" i="1"/>
  <c r="W21" i="1"/>
  <c r="W15" i="1"/>
  <c r="W23" i="1"/>
  <c r="V14" i="1"/>
  <c r="W14" i="1" s="1"/>
  <c r="W24" i="1"/>
  <c r="W25" i="1"/>
  <c r="W26" i="1"/>
  <c r="W31" i="1"/>
  <c r="E15" i="1" l="1"/>
  <c r="E16" i="1" l="1"/>
  <c r="V16" i="1"/>
  <c r="W16" i="1" s="1"/>
  <c r="AE16" i="1"/>
  <c r="AE17" i="1" l="1"/>
  <c r="E17" i="1"/>
  <c r="V17" i="1"/>
  <c r="W17" i="1" s="1"/>
  <c r="E18" i="1" l="1"/>
  <c r="AE18" i="1"/>
  <c r="V18" i="1"/>
  <c r="W18" i="1" s="1"/>
  <c r="E19" i="1" l="1"/>
  <c r="AE19" i="1"/>
  <c r="V19" i="1"/>
  <c r="W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Pim de Zwart</author>
  </authors>
  <commentList>
    <comment ref="C4" authorId="0" shapeId="0" xr:uid="{33891978-E7AC-419E-AAB9-12F9546B4FD7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C8" authorId="0" shapeId="0" xr:uid="{A71CC03E-6ED9-4263-BFFF-0CC6A41E6103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D11" authorId="0" shapeId="0" xr:uid="{21F030F0-7302-428D-B978-1BBE7ADA53B4}">
      <text>
        <r>
          <rPr>
            <sz val="9"/>
            <color indexed="81"/>
            <rFont val="Tahoma"/>
            <charset val="1"/>
          </rPr>
          <t>Linear interpolation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Pim de Zwart</author>
  </authors>
  <commentList>
    <comment ref="C4" authorId="0" shapeId="0" xr:uid="{8B6386B6-0414-484C-BD40-D9D04F61D3D7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C8" authorId="0" shapeId="0" xr:uid="{43EF113E-977D-45A3-B105-03BEC0134A88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D11" authorId="0" shapeId="0" xr:uid="{4C1FB346-DD89-42BE-B96B-0C6B5E15A57B}">
      <text>
        <r>
          <rPr>
            <sz val="9"/>
            <color indexed="81"/>
            <rFont val="Tahoma"/>
            <charset val="1"/>
          </rPr>
          <t>Linear interpolation</t>
        </r>
      </text>
    </comment>
  </commentList>
</comments>
</file>

<file path=xl/sharedStrings.xml><?xml version="1.0" encoding="utf-8"?>
<sst xmlns="http://schemas.openxmlformats.org/spreadsheetml/2006/main" count="87" uniqueCount="18">
  <si>
    <t>East India</t>
  </si>
  <si>
    <t>North India</t>
  </si>
  <si>
    <t>West India</t>
  </si>
  <si>
    <t>India</t>
  </si>
  <si>
    <t>CPI</t>
  </si>
  <si>
    <t>Bengal</t>
  </si>
  <si>
    <t>dwage</t>
  </si>
  <si>
    <t>Agra</t>
  </si>
  <si>
    <t>Allahabad</t>
  </si>
  <si>
    <t>Bihar</t>
  </si>
  <si>
    <t>Delhi</t>
  </si>
  <si>
    <t>Gujarat</t>
  </si>
  <si>
    <t>Wage</t>
  </si>
  <si>
    <t>Real wage</t>
  </si>
  <si>
    <t>SR</t>
  </si>
  <si>
    <t>N.India</t>
  </si>
  <si>
    <t>N. India</t>
  </si>
  <si>
    <t>N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</si>
</sst>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1" applyNumberFormat="1" applyFont="1"/>
    <xf numFmtId="0" fontId="2" fillId="0" borderId="0" xfId="0" applyNumberFormat="1" applyFont="1"/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703608923884513"/>
          <c:y val="5.0925925925925923E-2"/>
          <c:w val="0.86317475940507438"/>
          <c:h val="0.71608077303462248"/>
        </c:manualLayout>
      </c:layout>
      <c:lineChart>
        <c:grouping val="standard"/>
        <c:varyColors val="0"/>
        <c:ser>
          <c:idx val="2"/>
          <c:order val="0"/>
          <c:tx>
            <c:strRef>
              <c:f>unskilled_stata!$Z$1:$Z$2</c:f>
              <c:strCache>
                <c:ptCount val="2"/>
                <c:pt idx="0">
                  <c:v>Agra</c:v>
                </c:pt>
              </c:strCache>
            </c:strRef>
          </c:tx>
          <c:spPr>
            <a:ln w="12700">
              <a:solidFill>
                <a:sysClr val="window" lastClr="FFFFFF">
                  <a:lumMod val="75000"/>
                </a:sysClr>
              </a:solidFill>
              <a:prstDash val="sysDash"/>
            </a:ln>
          </c:spPr>
          <c:marker>
            <c:symbol val="triangle"/>
            <c:size val="7"/>
            <c:spPr>
              <a:solidFill>
                <a:sysClr val="window" lastClr="FFFFFF">
                  <a:lumMod val="9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unskilled_stata!$A$3:$A$31</c15:sqref>
                  </c15:fullRef>
                </c:ext>
              </c:extLst>
              <c:f>unskilled_stata!$A$3:$A$31</c:f>
              <c:numCache>
                <c:formatCode>General</c:formatCode>
                <c:ptCount val="29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  <c:pt idx="27">
                  <c:v>1860</c:v>
                </c:pt>
                <c:pt idx="28">
                  <c:v>1870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unskilled_stata!$Z$3:$Z$31</c15:sqref>
                  </c15:fullRef>
                </c:ext>
              </c:extLst>
              <c:f>unskilled_stata!$Z$3:$Z$31</c:f>
              <c:numCache>
                <c:formatCode>General</c:formatCode>
                <c:ptCount val="29"/>
                <c:pt idx="0">
                  <c:v>1.7783426756265095</c:v>
                </c:pt>
                <c:pt idx="2">
                  <c:v>1.2411398785966483</c:v>
                </c:pt>
                <c:pt idx="3">
                  <c:v>1.2922169717234131</c:v>
                </c:pt>
                <c:pt idx="4">
                  <c:v>1.0890855555287533</c:v>
                </c:pt>
                <c:pt idx="6">
                  <c:v>1.6779688265108668</c:v>
                </c:pt>
                <c:pt idx="10">
                  <c:v>1.3394486915894468</c:v>
                </c:pt>
                <c:pt idx="12">
                  <c:v>1.3701394109665213</c:v>
                </c:pt>
                <c:pt idx="19">
                  <c:v>0.50020842210812522</c:v>
                </c:pt>
                <c:pt idx="21">
                  <c:v>1.7624037651638786</c:v>
                </c:pt>
                <c:pt idx="22">
                  <c:v>1.0934884702027281</c:v>
                </c:pt>
                <c:pt idx="23">
                  <c:v>1.0149032242435361</c:v>
                </c:pt>
                <c:pt idx="28">
                  <c:v>1.1466276514362683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348F-49D8-BE12-665C86A4C773}"/>
            </c:ext>
          </c:extLst>
        </c:ser>
        <c:ser>
          <c:idx val="5"/>
          <c:order val="1"/>
          <c:tx>
            <c:strRef>
              <c:f>unskilled_stata!$AA$1:$AA$2</c:f>
              <c:strCache>
                <c:ptCount val="2"/>
                <c:pt idx="0">
                  <c:v>Allahabad</c:v>
                </c:pt>
              </c:strCache>
            </c:strRef>
          </c:tx>
          <c:spPr>
            <a:ln w="127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2700">
                <a:solidFill>
                  <a:sysClr val="window" lastClr="FFFFFF">
                    <a:lumMod val="75000"/>
                  </a:sysClr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unskilled_stata!$A$3:$A$31</c15:sqref>
                  </c15:fullRef>
                </c:ext>
              </c:extLst>
              <c:f>unskilled_stata!$A$3:$A$31</c:f>
              <c:numCache>
                <c:formatCode>General</c:formatCode>
                <c:ptCount val="29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  <c:pt idx="27">
                  <c:v>1860</c:v>
                </c:pt>
                <c:pt idx="28">
                  <c:v>1870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unskilled_stata!$AA$3:$AA$31</c15:sqref>
                  </c15:fullRef>
                </c:ext>
              </c:extLst>
              <c:f>unskilled_stata!$AA$3:$AA$31</c:f>
              <c:numCache>
                <c:formatCode>General</c:formatCode>
                <c:ptCount val="29"/>
                <c:pt idx="18">
                  <c:v>1.8670016161777194</c:v>
                </c:pt>
                <c:pt idx="19">
                  <c:v>0.82613356096257584</c:v>
                </c:pt>
                <c:pt idx="20">
                  <c:v>0.9240011642525453</c:v>
                </c:pt>
                <c:pt idx="21">
                  <c:v>1.3581553323042082</c:v>
                </c:pt>
                <c:pt idx="22">
                  <c:v>1.0207212644989305</c:v>
                </c:pt>
                <c:pt idx="23">
                  <c:v>1.1415304425844732</c:v>
                </c:pt>
                <c:pt idx="24">
                  <c:v>0.95644927307725058</c:v>
                </c:pt>
                <c:pt idx="26">
                  <c:v>0.76399047478012572</c:v>
                </c:pt>
                <c:pt idx="28">
                  <c:v>1.5101612651328347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8F-49D8-BE12-665C86A4C773}"/>
            </c:ext>
          </c:extLst>
        </c:ser>
        <c:ser>
          <c:idx val="6"/>
          <c:order val="2"/>
          <c:tx>
            <c:strRef>
              <c:f>unskilled_stata!$AB$1:$AB$2</c:f>
              <c:strCache>
                <c:ptCount val="2"/>
                <c:pt idx="0">
                  <c:v>Bihar</c:v>
                </c:pt>
              </c:strCache>
            </c:strRef>
          </c:tx>
          <c:spPr>
            <a:ln w="12700">
              <a:solidFill>
                <a:sysClr val="window" lastClr="FFFFFF">
                  <a:lumMod val="75000"/>
                </a:sysClr>
              </a:solidFill>
            </a:ln>
          </c:spPr>
          <c:marker>
            <c:symbol val="square"/>
            <c:size val="5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unskilled_stata!$A$3:$A$31</c15:sqref>
                  </c15:fullRef>
                </c:ext>
              </c:extLst>
              <c:f>unskilled_stata!$A$3:$A$31</c:f>
              <c:numCache>
                <c:formatCode>General</c:formatCode>
                <c:ptCount val="29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  <c:pt idx="27">
                  <c:v>1860</c:v>
                </c:pt>
                <c:pt idx="28">
                  <c:v>1870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unskilled_stata!$AB$3:$AB$31</c15:sqref>
                  </c15:fullRef>
                </c:ext>
              </c:extLst>
              <c:f>unskilled_stata!$AB$3:$AB$31</c:f>
              <c:numCache>
                <c:formatCode>General</c:formatCode>
                <c:ptCount val="29"/>
                <c:pt idx="13">
                  <c:v>1.7479143224194136</c:v>
                </c:pt>
                <c:pt idx="14">
                  <c:v>1.2829811779815536</c:v>
                </c:pt>
                <c:pt idx="15">
                  <c:v>1.0942689799697116</c:v>
                </c:pt>
                <c:pt idx="16">
                  <c:v>1.0324239179683121</c:v>
                </c:pt>
                <c:pt idx="17">
                  <c:v>0.87961417771712025</c:v>
                </c:pt>
                <c:pt idx="18">
                  <c:v>0.62031660520289056</c:v>
                </c:pt>
                <c:pt idx="19">
                  <c:v>0.93512146681104069</c:v>
                </c:pt>
                <c:pt idx="20">
                  <c:v>0.96121743601014964</c:v>
                </c:pt>
                <c:pt idx="21">
                  <c:v>0.93708134165579104</c:v>
                </c:pt>
                <c:pt idx="22">
                  <c:v>0.54244212659708646</c:v>
                </c:pt>
                <c:pt idx="24">
                  <c:v>0.82252442032604722</c:v>
                </c:pt>
                <c:pt idx="25">
                  <c:v>0.46378383003113416</c:v>
                </c:pt>
                <c:pt idx="26">
                  <c:v>0.71249543895765433</c:v>
                </c:pt>
                <c:pt idx="27">
                  <c:v>0.47490360365175355</c:v>
                </c:pt>
                <c:pt idx="28">
                  <c:v>0.6391699125509096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8F-49D8-BE12-665C86A4C773}"/>
            </c:ext>
          </c:extLst>
        </c:ser>
        <c:ser>
          <c:idx val="8"/>
          <c:order val="3"/>
          <c:tx>
            <c:strRef>
              <c:f>unskilled_stata!$AC$1:$AC$2</c:f>
              <c:strCache>
                <c:ptCount val="2"/>
                <c:pt idx="0">
                  <c:v>Delhi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unskilled_stata!$A$3:$A$31</c15:sqref>
                  </c15:fullRef>
                </c:ext>
              </c:extLst>
              <c:f>unskilled_stata!$A$3:$A$31</c:f>
              <c:numCache>
                <c:formatCode>General</c:formatCode>
                <c:ptCount val="29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  <c:pt idx="27">
                  <c:v>1860</c:v>
                </c:pt>
                <c:pt idx="28">
                  <c:v>1870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unskilled_stata!$AC$3:$AC$32</c15:sqref>
                  </c15:fullRef>
                </c:ext>
              </c:extLst>
              <c:f>unskilled_stata!$AC$3:$AC$31</c:f>
              <c:numCache>
                <c:formatCode>General</c:formatCode>
                <c:ptCount val="29"/>
                <c:pt idx="19">
                  <c:v>1.0234424765149823</c:v>
                </c:pt>
                <c:pt idx="20">
                  <c:v>1.2473437697543532</c:v>
                </c:pt>
                <c:pt idx="21">
                  <c:v>1.2760373163195977</c:v>
                </c:pt>
                <c:pt idx="22">
                  <c:v>1.1243310011273153</c:v>
                </c:pt>
                <c:pt idx="23">
                  <c:v>1.3021539917460971</c:v>
                </c:pt>
                <c:pt idx="24">
                  <c:v>1.237382901102652</c:v>
                </c:pt>
                <c:pt idx="25">
                  <c:v>1.2625048629202593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8F-49D8-BE12-665C86A4C773}"/>
            </c:ext>
          </c:extLst>
        </c:ser>
        <c:ser>
          <c:idx val="9"/>
          <c:order val="4"/>
          <c:tx>
            <c:strRef>
              <c:f>unskilled_stata!$AD$1:$AD$2</c:f>
              <c:strCache>
                <c:ptCount val="2"/>
                <c:pt idx="0">
                  <c:v>Gujarat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solid"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unskilled_stata!$A$3:$A$31</c15:sqref>
                  </c15:fullRef>
                </c:ext>
              </c:extLst>
              <c:f>unskilled_stata!$A$3:$A$31</c:f>
              <c:numCache>
                <c:formatCode>General</c:formatCode>
                <c:ptCount val="29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  <c:pt idx="27">
                  <c:v>1860</c:v>
                </c:pt>
                <c:pt idx="28">
                  <c:v>1870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unskilled_stata!$AD$3:$AD$31</c15:sqref>
                  </c15:fullRef>
                </c:ext>
              </c:extLst>
              <c:f>unskilled_stata!$AD$3:$AD$31</c:f>
              <c:numCache>
                <c:formatCode>General</c:formatCode>
                <c:ptCount val="29"/>
                <c:pt idx="2">
                  <c:v>0.35578382611931592</c:v>
                </c:pt>
                <c:pt idx="3">
                  <c:v>0.75463558686878718</c:v>
                </c:pt>
                <c:pt idx="4">
                  <c:v>0.36634425383867714</c:v>
                </c:pt>
                <c:pt idx="5">
                  <c:v>1.2464187683125183</c:v>
                </c:pt>
                <c:pt idx="6">
                  <c:v>2.3653631701412174</c:v>
                </c:pt>
                <c:pt idx="9">
                  <c:v>1.3107310563040877</c:v>
                </c:pt>
                <c:pt idx="11">
                  <c:v>1.0261848732657286</c:v>
                </c:pt>
                <c:pt idx="13">
                  <c:v>1.1141749955163807</c:v>
                </c:pt>
                <c:pt idx="14">
                  <c:v>1.1871573131219006</c:v>
                </c:pt>
                <c:pt idx="15">
                  <c:v>1.0553915328665826</c:v>
                </c:pt>
                <c:pt idx="16">
                  <c:v>1.1509962117898642</c:v>
                </c:pt>
                <c:pt idx="17">
                  <c:v>0.76430657152985393</c:v>
                </c:pt>
                <c:pt idx="18">
                  <c:v>0.95659143891060061</c:v>
                </c:pt>
                <c:pt idx="19">
                  <c:v>1.1280887705197133</c:v>
                </c:pt>
                <c:pt idx="20">
                  <c:v>0.72095336087812834</c:v>
                </c:pt>
                <c:pt idx="21">
                  <c:v>0.53309412625144492</c:v>
                </c:pt>
                <c:pt idx="22">
                  <c:v>0.6780514892657642</c:v>
                </c:pt>
                <c:pt idx="23">
                  <c:v>0.78635251964641006</c:v>
                </c:pt>
                <c:pt idx="24">
                  <c:v>1.5993873896193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8F-49D8-BE12-665C86A4C773}"/>
            </c:ext>
          </c:extLst>
        </c:ser>
        <c:ser>
          <c:idx val="0"/>
          <c:order val="5"/>
          <c:tx>
            <c:strRef>
              <c:f>unskilled_stata!$Y$1:$Y$2</c:f>
              <c:strCache>
                <c:ptCount val="2"/>
                <c:pt idx="0">
                  <c:v>Bengal</c:v>
                </c:pt>
              </c:strCache>
            </c:strRef>
          </c:tx>
          <c:spPr>
            <a:ln w="22225">
              <a:solidFill>
                <a:srgbClr val="002060"/>
              </a:solidFill>
            </a:ln>
          </c:spPr>
          <c:marker>
            <c:symbol val="diamond"/>
            <c:size val="7"/>
            <c:spPr>
              <a:solidFill>
                <a:srgbClr val="002060"/>
              </a:solidFill>
              <a:ln w="19050">
                <a:solidFill>
                  <a:sysClr val="windowText" lastClr="000000"/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unskilled_stata!$A$3:$A$31</c15:sqref>
                  </c15:fullRef>
                </c:ext>
              </c:extLst>
              <c:f>unskilled_stata!$A$3:$A$31</c:f>
              <c:numCache>
                <c:formatCode>General</c:formatCode>
                <c:ptCount val="29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  <c:pt idx="27">
                  <c:v>1860</c:v>
                </c:pt>
                <c:pt idx="28">
                  <c:v>1870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unskilled_stata!$Y$3:$Y$31</c15:sqref>
                  </c15:fullRef>
                </c:ext>
              </c:extLst>
              <c:f>unskilled_stata!$Y$3:$Y$31</c:f>
              <c:numCache>
                <c:formatCode>General</c:formatCode>
                <c:ptCount val="29"/>
                <c:pt idx="10">
                  <c:v>1.116159281247957</c:v>
                </c:pt>
                <c:pt idx="11">
                  <c:v>1.1889910425466661</c:v>
                </c:pt>
                <c:pt idx="12">
                  <c:v>0.99185174836224088</c:v>
                </c:pt>
                <c:pt idx="13">
                  <c:v>1.4923534780208265</c:v>
                </c:pt>
                <c:pt idx="14">
                  <c:v>1.0655506679216398</c:v>
                </c:pt>
                <c:pt idx="15">
                  <c:v>1.4066932018716189</c:v>
                </c:pt>
                <c:pt idx="16">
                  <c:v>1.2257570672365785</c:v>
                </c:pt>
                <c:pt idx="17">
                  <c:v>0.91437304202720504</c:v>
                </c:pt>
                <c:pt idx="18">
                  <c:v>0.7010794546226029</c:v>
                </c:pt>
                <c:pt idx="19">
                  <c:v>0.91037935451130947</c:v>
                </c:pt>
                <c:pt idx="20">
                  <c:v>1.0430779967386534</c:v>
                </c:pt>
                <c:pt idx="21">
                  <c:v>1.0407112579184541</c:v>
                </c:pt>
                <c:pt idx="22">
                  <c:v>1.2785820634857397</c:v>
                </c:pt>
                <c:pt idx="23">
                  <c:v>0.93610489463045088</c:v>
                </c:pt>
                <c:pt idx="24">
                  <c:v>1.0055622220502853</c:v>
                </c:pt>
                <c:pt idx="25">
                  <c:v>0.48090866443615665</c:v>
                </c:pt>
                <c:pt idx="26">
                  <c:v>0.66106552703108745</c:v>
                </c:pt>
                <c:pt idx="27">
                  <c:v>0.78522966392434834</c:v>
                </c:pt>
                <c:pt idx="28">
                  <c:v>1.2034670940886054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8F-49D8-BE12-665C86A4C773}"/>
            </c:ext>
          </c:extLst>
        </c:ser>
        <c:ser>
          <c:idx val="1"/>
          <c:order val="6"/>
          <c:tx>
            <c:strRef>
              <c:f>unskilled_stata!$AE$1:$AE$2</c:f>
              <c:strCache>
                <c:ptCount val="2"/>
                <c:pt idx="0">
                  <c:v>N. India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unskilled_stata!$A$3:$A$31</c15:sqref>
                  </c15:fullRef>
                </c:ext>
              </c:extLst>
              <c:f>unskilled_stata!$A$3:$A$31</c:f>
              <c:numCache>
                <c:formatCode>General</c:formatCode>
                <c:ptCount val="29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  <c:pt idx="27">
                  <c:v>1860</c:v>
                </c:pt>
                <c:pt idx="28">
                  <c:v>1870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unskilled_stata!$AE$3:$AE$31</c15:sqref>
                  </c15:fullRef>
                </c:ext>
              </c:extLst>
              <c:f>unskilled_stata!$AE$3:$AE$31</c:f>
              <c:numCache>
                <c:formatCode>General</c:formatCode>
                <c:ptCount val="29"/>
                <c:pt idx="0">
                  <c:v>1.7783426756265095</c:v>
                </c:pt>
                <c:pt idx="2">
                  <c:v>0.79846185235798206</c:v>
                </c:pt>
                <c:pt idx="3">
                  <c:v>1.0234262792961002</c:v>
                </c:pt>
                <c:pt idx="4">
                  <c:v>0.72771490468371525</c:v>
                </c:pt>
                <c:pt idx="5">
                  <c:v>1.2464187683125183</c:v>
                </c:pt>
                <c:pt idx="6">
                  <c:v>2.0216659983260419</c:v>
                </c:pt>
                <c:pt idx="9">
                  <c:v>1.3107310563040877</c:v>
                </c:pt>
                <c:pt idx="10">
                  <c:v>1.227803986418702</c:v>
                </c:pt>
                <c:pt idx="11">
                  <c:v>1.1075879579061974</c:v>
                </c:pt>
                <c:pt idx="12">
                  <c:v>1.1809955796643812</c:v>
                </c:pt>
                <c:pt idx="13">
                  <c:v>1.4514809319855402</c:v>
                </c:pt>
                <c:pt idx="14">
                  <c:v>1.1785630530083646</c:v>
                </c:pt>
                <c:pt idx="15">
                  <c:v>1.1854512382359712</c:v>
                </c:pt>
                <c:pt idx="16">
                  <c:v>1.1363923989982514</c:v>
                </c:pt>
                <c:pt idx="17">
                  <c:v>0.85276459709139318</c:v>
                </c:pt>
                <c:pt idx="18">
                  <c:v>1.0362472787284533</c:v>
                </c:pt>
                <c:pt idx="19">
                  <c:v>0.88722900857129117</c:v>
                </c:pt>
                <c:pt idx="20">
                  <c:v>0.97931874552676601</c:v>
                </c:pt>
                <c:pt idx="21">
                  <c:v>1.1512471899355623</c:v>
                </c:pt>
                <c:pt idx="22">
                  <c:v>0.95626940252959391</c:v>
                </c:pt>
                <c:pt idx="23">
                  <c:v>1.0362090145701937</c:v>
                </c:pt>
                <c:pt idx="24">
                  <c:v>1.1242612412351072</c:v>
                </c:pt>
                <c:pt idx="25">
                  <c:v>0.73573245246251673</c:v>
                </c:pt>
                <c:pt idx="26">
                  <c:v>0.71251714692295576</c:v>
                </c:pt>
                <c:pt idx="27">
                  <c:v>0.63006663378805094</c:v>
                </c:pt>
                <c:pt idx="28">
                  <c:v>1.1248564808021544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8F-49D8-BE12-665C86A4C773}"/>
            </c:ext>
          </c:extLst>
        </c:ser>
        <c:ser>
          <c:idx val="3"/>
          <c:order val="7"/>
          <c:spPr>
            <a:ln w="1270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unskilled_stata!$A$3:$A$31</c15:sqref>
                  </c15:fullRef>
                </c:ext>
              </c:extLst>
              <c:f>unskilled_stata!$A$3:$A$31</c:f>
              <c:numCache>
                <c:formatCode>General</c:formatCode>
                <c:ptCount val="29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  <c:pt idx="27">
                  <c:v>1860</c:v>
                </c:pt>
                <c:pt idx="28">
                  <c:v>1870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unskilled_stata!$AF$3:$AF$31</c15:sqref>
                  </c15:fullRef>
                </c:ext>
              </c:extLst>
              <c:f>unskilled_stata!$AF$3:$AF$31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F0E-405D-B446-C88231DAC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08384"/>
        <c:axId val="121810304"/>
      </c:lineChart>
      <c:catAx>
        <c:axId val="1218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1810304"/>
        <c:crosses val="autoZero"/>
        <c:auto val="1"/>
        <c:lblAlgn val="ctr"/>
        <c:lblOffset val="100"/>
        <c:noMultiLvlLbl val="0"/>
      </c:catAx>
      <c:valAx>
        <c:axId val="121810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nl-NL"/>
                  <a:t>Subsistence ratio (1 = subsistence level)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1808384"/>
        <c:crosses val="autoZero"/>
        <c:crossBetween val="between"/>
      </c:valAx>
    </c:plotArea>
    <c:legend>
      <c:legendPos val="l"/>
      <c:legendEntry>
        <c:idx val="7"/>
        <c:delete val="1"/>
      </c:legendEntry>
      <c:layout>
        <c:manualLayout>
          <c:xMode val="edge"/>
          <c:yMode val="edge"/>
          <c:x val="6.3164899857239346E-2"/>
          <c:y val="0.87065493762587443"/>
          <c:w val="0.91832129238297022"/>
          <c:h val="0.10194238971140256"/>
        </c:manualLayout>
      </c:layout>
      <c:overlay val="1"/>
      <c:spPr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217713</xdr:colOff>
      <xdr:row>2</xdr:row>
      <xdr:rowOff>25613</xdr:rowOff>
    </xdr:from>
    <xdr:to>
      <xdr:col>43</xdr:col>
      <xdr:colOff>439430</xdr:colOff>
      <xdr:row>23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32B108-FC41-45C4-9E21-E56E09B81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Custom 2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AA65-C0AB-432E-A1AE-07C7E56C5D14}">
  <dimension ref="A1:AJ62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defaultRowHeight="15" x14ac:dyDescent="0.25"/>
  <cols>
    <col min="15" max="15" width="9.140625" style="3"/>
    <col min="36" max="36" width="16.7109375" bestFit="1" customWidth="1"/>
  </cols>
  <sheetData>
    <row r="1" spans="1:36" x14ac:dyDescent="0.25">
      <c r="B1" t="s">
        <v>0</v>
      </c>
      <c r="C1" t="s">
        <v>1</v>
      </c>
      <c r="D1" t="s">
        <v>2</v>
      </c>
      <c r="E1" t="s">
        <v>3</v>
      </c>
      <c r="G1" t="s">
        <v>12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</v>
      </c>
      <c r="P1" t="s">
        <v>13</v>
      </c>
      <c r="Q1" t="s">
        <v>5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15</v>
      </c>
      <c r="X1" t="s">
        <v>13</v>
      </c>
      <c r="Y1" t="s">
        <v>5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16</v>
      </c>
    </row>
    <row r="2" spans="1:36" x14ac:dyDescent="0.25">
      <c r="B2" t="s">
        <v>4</v>
      </c>
      <c r="C2" t="s">
        <v>4</v>
      </c>
      <c r="D2" t="s">
        <v>4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s="3" t="s">
        <v>6</v>
      </c>
      <c r="P2">
        <v>250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X2">
        <v>360</v>
      </c>
      <c r="Y2" s="3"/>
      <c r="Z2" s="3"/>
      <c r="AA2" s="3"/>
      <c r="AB2" s="3"/>
      <c r="AC2" s="3"/>
      <c r="AD2" s="3"/>
      <c r="AE2" s="3"/>
    </row>
    <row r="3" spans="1:36" x14ac:dyDescent="0.25">
      <c r="A3">
        <v>1590</v>
      </c>
      <c r="C3">
        <v>3.070845503852166</v>
      </c>
      <c r="E3">
        <f>AVERAGE(B3:D3)</f>
        <v>3.070845503852166</v>
      </c>
      <c r="I3" s="3">
        <v>6.2194899999999997E-2</v>
      </c>
      <c r="N3" s="3">
        <v>6.0856199999999999E-2</v>
      </c>
      <c r="R3" s="4">
        <f>(I3*$P$2)/(C3*4.1)</f>
        <v>1.2349601914072983</v>
      </c>
      <c r="W3">
        <f>AVERAGE(Q3:V3)</f>
        <v>1.2349601914072983</v>
      </c>
      <c r="Z3" s="3">
        <f t="shared" ref="Z3:Z15" si="0">(I3*$X$2)/(C3*4.1)</f>
        <v>1.7783426756265095</v>
      </c>
      <c r="AE3" s="3">
        <f>AVERAGE(Y3:AD3)</f>
        <v>1.7783426756265095</v>
      </c>
      <c r="AF3">
        <v>1</v>
      </c>
    </row>
    <row r="4" spans="1:36" x14ac:dyDescent="0.25">
      <c r="A4">
        <v>1600</v>
      </c>
      <c r="C4" s="2">
        <f>C3+($C$7-$C$3)/4</f>
        <v>4.7844207457454768</v>
      </c>
      <c r="E4" s="3">
        <f>AVERAGE(B4:D4)</f>
        <v>4.7844207457454768</v>
      </c>
      <c r="I4" s="3"/>
      <c r="Z4" s="3"/>
      <c r="AE4" s="3"/>
      <c r="AF4" s="3">
        <v>1</v>
      </c>
      <c r="AH4" s="3"/>
      <c r="AJ4" s="3"/>
    </row>
    <row r="5" spans="1:36" x14ac:dyDescent="0.25">
      <c r="A5">
        <v>1610</v>
      </c>
      <c r="C5" s="2">
        <f>C4+($C$7-$C$3)/4</f>
        <v>6.4979959876387881</v>
      </c>
      <c r="D5">
        <v>22.275639344167697</v>
      </c>
      <c r="E5">
        <f t="shared" ref="E5:E31" si="1">AVERAGE(B5:D5)</f>
        <v>14.386817665903243</v>
      </c>
      <c r="I5" s="3">
        <v>9.1850500000000002E-2</v>
      </c>
      <c r="M5" s="3">
        <v>9.0260499999999994E-2</v>
      </c>
      <c r="N5" s="3">
        <v>8.9996000000000007E-2</v>
      </c>
      <c r="R5">
        <f t="shared" ref="R5:R7" si="2">(I5*$P$2)/(C5*4.1)</f>
        <v>0.86190269346989457</v>
      </c>
      <c r="V5">
        <f>(M5*$P$2)/(D5*4.1)</f>
        <v>0.24707210147174713</v>
      </c>
      <c r="W5" s="3">
        <f t="shared" ref="W5:W31" si="3">AVERAGE(Q5:V5)</f>
        <v>0.55448739747082088</v>
      </c>
      <c r="Z5" s="3">
        <f t="shared" si="0"/>
        <v>1.2411398785966483</v>
      </c>
      <c r="AD5" s="3">
        <f t="shared" ref="AD5:AD19" si="4">(M5*$X$2)/(D5*4.1)</f>
        <v>0.35578382611931592</v>
      </c>
      <c r="AE5" s="3">
        <f t="shared" ref="AE5:AE31" si="5">AVERAGE(Y5:AD5)</f>
        <v>0.79846185235798206</v>
      </c>
      <c r="AF5" s="3">
        <v>1</v>
      </c>
      <c r="AH5" s="3"/>
      <c r="AJ5" s="3"/>
    </row>
    <row r="6" spans="1:36" x14ac:dyDescent="0.25">
      <c r="A6">
        <v>1620</v>
      </c>
      <c r="C6" s="2">
        <f>C5+($C$7-$C$3)/4</f>
        <v>8.2115712295320993</v>
      </c>
      <c r="D6">
        <v>11.564820845602544</v>
      </c>
      <c r="E6">
        <f t="shared" si="1"/>
        <v>9.8881960375673223</v>
      </c>
      <c r="I6" s="3">
        <v>0.120849</v>
      </c>
      <c r="M6" s="3">
        <v>9.9393400000000007E-2</v>
      </c>
      <c r="N6" s="3">
        <v>0.116216</v>
      </c>
      <c r="R6">
        <f t="shared" si="2"/>
        <v>0.897372897030148</v>
      </c>
      <c r="V6">
        <f t="shared" ref="V6:V8" si="6">(M6*$P$2)/(D6*4.1)</f>
        <v>0.52405249088110217</v>
      </c>
      <c r="W6" s="3">
        <f t="shared" si="3"/>
        <v>0.71071269395562509</v>
      </c>
      <c r="Z6" s="3">
        <f t="shared" si="0"/>
        <v>1.2922169717234131</v>
      </c>
      <c r="AD6" s="3">
        <f t="shared" si="4"/>
        <v>0.75463558686878718</v>
      </c>
      <c r="AE6" s="3">
        <f t="shared" si="5"/>
        <v>1.0234262792961002</v>
      </c>
      <c r="AF6" s="3">
        <v>1</v>
      </c>
      <c r="AH6" s="3"/>
      <c r="AJ6" s="3"/>
    </row>
    <row r="7" spans="1:36" x14ac:dyDescent="0.25">
      <c r="A7">
        <v>1630</v>
      </c>
      <c r="C7">
        <v>9.9251464714254105</v>
      </c>
      <c r="D7">
        <v>27.132624222862439</v>
      </c>
      <c r="E7">
        <f t="shared" si="1"/>
        <v>18.528885347143927</v>
      </c>
      <c r="I7" s="3">
        <v>0.1231063</v>
      </c>
      <c r="M7" s="3">
        <v>0.1132042</v>
      </c>
      <c r="N7" s="3">
        <v>0.1218071</v>
      </c>
      <c r="R7">
        <f t="shared" si="2"/>
        <v>0.75630941356163417</v>
      </c>
      <c r="V7">
        <f t="shared" si="6"/>
        <v>0.25440573183241466</v>
      </c>
      <c r="W7">
        <f t="shared" si="3"/>
        <v>0.50535757269702442</v>
      </c>
      <c r="Z7" s="3">
        <f t="shared" si="0"/>
        <v>1.0890855555287533</v>
      </c>
      <c r="AD7" s="3">
        <f t="shared" si="4"/>
        <v>0.36634425383867714</v>
      </c>
      <c r="AE7" s="3">
        <f t="shared" si="5"/>
        <v>0.72771490468371525</v>
      </c>
      <c r="AF7" s="3">
        <v>1</v>
      </c>
      <c r="AH7" s="3"/>
      <c r="AJ7" s="3"/>
    </row>
    <row r="8" spans="1:36" x14ac:dyDescent="0.25">
      <c r="A8">
        <v>1640</v>
      </c>
      <c r="C8" s="2">
        <f>C7+($C$10-$C$7)/3</f>
        <v>8.4522304957565968</v>
      </c>
      <c r="D8">
        <v>8.4299585369777184</v>
      </c>
      <c r="E8">
        <f t="shared" si="1"/>
        <v>8.4410945163671585</v>
      </c>
      <c r="I8" s="3"/>
      <c r="M8" s="3">
        <v>0.11966599999999999</v>
      </c>
      <c r="N8" s="3">
        <v>0.11837010000000001</v>
      </c>
      <c r="V8" s="3">
        <f t="shared" si="6"/>
        <v>0.86556858910591539</v>
      </c>
      <c r="W8" s="3">
        <f t="shared" si="3"/>
        <v>0.86556858910591539</v>
      </c>
      <c r="Y8" s="3"/>
      <c r="Z8" s="3"/>
      <c r="AD8" s="3">
        <f t="shared" si="4"/>
        <v>1.2464187683125183</v>
      </c>
      <c r="AE8" s="3">
        <f t="shared" si="5"/>
        <v>1.2464187683125183</v>
      </c>
      <c r="AF8" s="3">
        <v>1</v>
      </c>
      <c r="AH8" s="3"/>
      <c r="AJ8" s="3"/>
    </row>
    <row r="9" spans="1:36" x14ac:dyDescent="0.25">
      <c r="A9" s="1">
        <v>1650</v>
      </c>
      <c r="B9">
        <v>3.7324488128408939</v>
      </c>
      <c r="C9" s="2">
        <f>C8+($C$10-$C$7)/3</f>
        <v>6.9793145200877831</v>
      </c>
      <c r="D9">
        <v>4.9194586642560694</v>
      </c>
      <c r="E9">
        <f t="shared" si="1"/>
        <v>5.2104073323949152</v>
      </c>
      <c r="I9" s="3">
        <v>0.1333761</v>
      </c>
      <c r="M9" s="3">
        <v>0.13252459999999999</v>
      </c>
      <c r="N9" s="3">
        <v>0.13149820000000001</v>
      </c>
      <c r="R9">
        <f>(I9*$P$2)/(C9*4.1)</f>
        <v>1.1652561295214354</v>
      </c>
      <c r="V9">
        <f>(M9*$P$2)/(D9*4.1)</f>
        <v>1.6426133125980675</v>
      </c>
      <c r="W9" s="3">
        <f t="shared" si="3"/>
        <v>1.4039347210597515</v>
      </c>
      <c r="Y9" s="3"/>
      <c r="Z9" s="3">
        <f t="shared" si="0"/>
        <v>1.6779688265108668</v>
      </c>
      <c r="AD9" s="3">
        <f t="shared" si="4"/>
        <v>2.3653631701412174</v>
      </c>
      <c r="AE9" s="3">
        <f t="shared" si="5"/>
        <v>2.0216659983260419</v>
      </c>
      <c r="AF9" s="3">
        <v>1</v>
      </c>
      <c r="AH9" s="3"/>
      <c r="AJ9" s="3"/>
    </row>
    <row r="10" spans="1:36" x14ac:dyDescent="0.25">
      <c r="A10">
        <v>1660</v>
      </c>
      <c r="B10">
        <v>3.531015552671497</v>
      </c>
      <c r="C10">
        <v>5.5063985444189685</v>
      </c>
      <c r="D10">
        <v>7.3218911414306076</v>
      </c>
      <c r="E10">
        <f t="shared" si="1"/>
        <v>5.453101746173691</v>
      </c>
      <c r="I10" s="3"/>
      <c r="M10" s="3"/>
      <c r="Y10" s="3"/>
      <c r="Z10" s="3"/>
      <c r="AD10" s="3"/>
      <c r="AE10" s="3"/>
      <c r="AF10" s="3">
        <v>1</v>
      </c>
      <c r="AH10" s="3"/>
      <c r="AJ10" s="3"/>
    </row>
    <row r="11" spans="1:36" x14ac:dyDescent="0.25">
      <c r="A11">
        <v>1670</v>
      </c>
      <c r="B11">
        <v>3.7318884855735872</v>
      </c>
      <c r="C11">
        <v>5.7982973913262903</v>
      </c>
      <c r="D11" s="2">
        <f t="shared" ref="D11:D19" si="7">D10+($D$20-$D$10)/10</f>
        <v>8.343563825018558</v>
      </c>
      <c r="E11">
        <f t="shared" si="1"/>
        <v>5.9579165673061452</v>
      </c>
      <c r="I11" s="3"/>
      <c r="M11" s="3"/>
      <c r="N11" s="3"/>
      <c r="Y11" s="3"/>
      <c r="Z11" s="3"/>
      <c r="AD11" s="3"/>
      <c r="AE11" s="3"/>
      <c r="AF11" s="3">
        <v>1</v>
      </c>
      <c r="AH11" s="3"/>
      <c r="AJ11" s="3"/>
    </row>
    <row r="12" spans="1:36" x14ac:dyDescent="0.25">
      <c r="A12">
        <v>1680</v>
      </c>
      <c r="B12">
        <v>3.4575755148413223</v>
      </c>
      <c r="C12">
        <v>6.1252077422924458</v>
      </c>
      <c r="D12" s="2">
        <f t="shared" si="7"/>
        <v>9.3652365086065092</v>
      </c>
      <c r="E12">
        <f t="shared" si="1"/>
        <v>6.316006588580092</v>
      </c>
      <c r="I12" s="3"/>
      <c r="M12" s="3">
        <v>0.13980210000000001</v>
      </c>
      <c r="N12" s="3">
        <v>0.13850609999999999</v>
      </c>
      <c r="V12">
        <f>(M12*$P$2)/(D12*4.1)</f>
        <v>0.91022990021117212</v>
      </c>
      <c r="W12">
        <f>AVERAGE(Q12:V12)</f>
        <v>0.91022990021117212</v>
      </c>
      <c r="Y12" s="3"/>
      <c r="Z12" s="3"/>
      <c r="AD12" s="3">
        <f t="shared" si="4"/>
        <v>1.3107310563040877</v>
      </c>
      <c r="AE12" s="3">
        <f t="shared" si="5"/>
        <v>1.3107310563040877</v>
      </c>
      <c r="AF12" s="3">
        <v>1</v>
      </c>
      <c r="AH12" s="3"/>
      <c r="AJ12" s="3"/>
    </row>
    <row r="13" spans="1:36" x14ac:dyDescent="0.25">
      <c r="A13">
        <v>1690</v>
      </c>
      <c r="B13">
        <v>4.7072195855361114</v>
      </c>
      <c r="C13">
        <v>8.5162063579147471</v>
      </c>
      <c r="D13" s="2">
        <f t="shared" si="7"/>
        <v>10.386909192194461</v>
      </c>
      <c r="E13">
        <f t="shared" si="1"/>
        <v>7.8701117118817736</v>
      </c>
      <c r="H13" s="3">
        <v>5.9837300000000003E-2</v>
      </c>
      <c r="I13" s="3">
        <v>0.12991330000000001</v>
      </c>
      <c r="M13" s="3"/>
      <c r="N13" s="3">
        <v>6.9119600000000003E-2</v>
      </c>
      <c r="Q13">
        <f>(H13*$P$2)/(B13*4.1)</f>
        <v>0.77511061197774811</v>
      </c>
      <c r="R13">
        <f>(I13*$P$2)/(C13*4.1)</f>
        <v>0.93017270249267148</v>
      </c>
      <c r="W13">
        <f t="shared" si="3"/>
        <v>0.85264165723520979</v>
      </c>
      <c r="Y13" s="3">
        <f>(H13*$X$2)/(B13*4.1)</f>
        <v>1.116159281247957</v>
      </c>
      <c r="Z13" s="3">
        <f t="shared" si="0"/>
        <v>1.3394486915894468</v>
      </c>
      <c r="AD13" s="3"/>
      <c r="AE13" s="3">
        <f t="shared" si="5"/>
        <v>1.227803986418702</v>
      </c>
      <c r="AF13" s="3">
        <v>1</v>
      </c>
      <c r="AH13" s="3"/>
      <c r="AJ13" s="3"/>
    </row>
    <row r="14" spans="1:36" x14ac:dyDescent="0.25">
      <c r="A14">
        <v>1700</v>
      </c>
      <c r="B14">
        <v>4.4967513478646639</v>
      </c>
      <c r="C14">
        <v>5.7812998546779504</v>
      </c>
      <c r="D14" s="2">
        <f t="shared" si="7"/>
        <v>11.408581875782412</v>
      </c>
      <c r="E14">
        <f t="shared" si="1"/>
        <v>7.2288776927750078</v>
      </c>
      <c r="H14" s="3">
        <v>6.0891800000000003E-2</v>
      </c>
      <c r="I14" s="3"/>
      <c r="M14" s="3">
        <v>0.13333329999999999</v>
      </c>
      <c r="N14" s="3">
        <v>6.7554900000000001E-2</v>
      </c>
      <c r="Q14">
        <f t="shared" ref="Q14:Q31" si="8">(H14*$P$2)/(B14*4.1)</f>
        <v>0.82568822399074038</v>
      </c>
      <c r="V14">
        <f>(M14*$P$2)/(D14*4.1)</f>
        <v>0.71262838421231156</v>
      </c>
      <c r="W14">
        <f t="shared" si="3"/>
        <v>0.76915830410152597</v>
      </c>
      <c r="Y14" s="3">
        <f t="shared" ref="Y14:Z31" si="9">(H14*$X$2)/(B14*4.1)</f>
        <v>1.1889910425466661</v>
      </c>
      <c r="Z14" s="3"/>
      <c r="AD14" s="3">
        <f t="shared" si="4"/>
        <v>1.0261848732657286</v>
      </c>
      <c r="AE14" s="3">
        <f t="shared" si="5"/>
        <v>1.1075879579061974</v>
      </c>
      <c r="AF14" s="3">
        <v>1</v>
      </c>
      <c r="AH14" s="3"/>
      <c r="AJ14" s="3"/>
    </row>
    <row r="15" spans="1:36" x14ac:dyDescent="0.25">
      <c r="A15">
        <v>1710</v>
      </c>
      <c r="B15">
        <v>4.953873702190049</v>
      </c>
      <c r="C15">
        <v>13.252195343496245</v>
      </c>
      <c r="D15" s="2">
        <f t="shared" si="7"/>
        <v>12.430254559370363</v>
      </c>
      <c r="E15">
        <f t="shared" si="1"/>
        <v>10.21210786835222</v>
      </c>
      <c r="H15" s="3">
        <v>5.5959399999999999E-2</v>
      </c>
      <c r="I15" s="3">
        <v>0.20679210000000001</v>
      </c>
      <c r="M15" s="3"/>
      <c r="N15" s="3">
        <v>0.20182649999999999</v>
      </c>
      <c r="Q15">
        <f t="shared" si="8"/>
        <v>0.68878593636266738</v>
      </c>
      <c r="R15">
        <f>(I15*$P$2)/(C15*4.1)</f>
        <v>0.9514857020600842</v>
      </c>
      <c r="W15">
        <f t="shared" si="3"/>
        <v>0.82013581921137579</v>
      </c>
      <c r="Y15" s="3">
        <f t="shared" si="9"/>
        <v>0.99185174836224088</v>
      </c>
      <c r="Z15" s="3">
        <f t="shared" si="0"/>
        <v>1.3701394109665213</v>
      </c>
      <c r="AD15" s="3"/>
      <c r="AE15" s="3">
        <f t="shared" si="5"/>
        <v>1.1809955796643812</v>
      </c>
      <c r="AF15" s="3">
        <v>1</v>
      </c>
      <c r="AH15" s="3"/>
      <c r="AJ15" s="3"/>
    </row>
    <row r="16" spans="1:36" x14ac:dyDescent="0.25">
      <c r="A16">
        <v>1720</v>
      </c>
      <c r="B16">
        <v>5.358223785589912</v>
      </c>
      <c r="C16">
        <v>9.9740334604553791</v>
      </c>
      <c r="D16" s="2">
        <f t="shared" si="7"/>
        <v>13.451927242958314</v>
      </c>
      <c r="E16">
        <f t="shared" si="1"/>
        <v>9.5947281630012018</v>
      </c>
      <c r="H16" s="3">
        <v>9.1069700000000003E-2</v>
      </c>
      <c r="I16" s="3"/>
      <c r="K16" s="3">
        <v>0.1066651</v>
      </c>
      <c r="M16" s="3">
        <v>0.1706944</v>
      </c>
      <c r="N16" s="3">
        <v>0.1080941</v>
      </c>
      <c r="Q16">
        <f t="shared" si="8"/>
        <v>1.0363565819589073</v>
      </c>
      <c r="T16">
        <f>(K16*$P$2)/(B16*4.1)</f>
        <v>1.2138293905690372</v>
      </c>
      <c r="V16">
        <f t="shared" ref="V16:V27" si="10">(M16*$P$2)/(D16*4.1)</f>
        <v>0.7737326357752643</v>
      </c>
      <c r="W16">
        <f t="shared" si="3"/>
        <v>1.007972869434403</v>
      </c>
      <c r="Y16" s="3">
        <f t="shared" si="9"/>
        <v>1.4923534780208265</v>
      </c>
      <c r="AB16" s="3">
        <f>(K16*$X$2)/(B16*4.1)</f>
        <v>1.7479143224194136</v>
      </c>
      <c r="AD16" s="3">
        <f t="shared" si="4"/>
        <v>1.1141749955163807</v>
      </c>
      <c r="AE16" s="3">
        <f t="shared" si="5"/>
        <v>1.4514809319855402</v>
      </c>
      <c r="AF16" s="3">
        <v>1</v>
      </c>
      <c r="AH16" s="3"/>
      <c r="AJ16" s="3"/>
    </row>
    <row r="17" spans="1:36" x14ac:dyDescent="0.25">
      <c r="A17">
        <v>1730</v>
      </c>
      <c r="B17">
        <v>7.1217370846555879</v>
      </c>
      <c r="C17">
        <v>13.776268273082298</v>
      </c>
      <c r="D17" s="2">
        <f t="shared" si="7"/>
        <v>14.473599926546266</v>
      </c>
      <c r="E17">
        <f t="shared" si="1"/>
        <v>11.790535094761383</v>
      </c>
      <c r="H17" s="3">
        <v>8.6425399999999999E-2</v>
      </c>
      <c r="I17" s="3"/>
      <c r="K17" s="3">
        <v>0.1040609</v>
      </c>
      <c r="M17" s="3">
        <v>0.1956889</v>
      </c>
      <c r="N17" s="3">
        <v>0.12864500000000001</v>
      </c>
      <c r="Q17">
        <f t="shared" si="8"/>
        <v>0.73996574161224982</v>
      </c>
      <c r="T17">
        <f t="shared" ref="T17:T25" si="11">(K17*$P$2)/(B17*4.1)</f>
        <v>0.89095915137607895</v>
      </c>
      <c r="V17">
        <f t="shared" si="10"/>
        <v>0.82441480077909757</v>
      </c>
      <c r="W17">
        <f t="shared" si="3"/>
        <v>0.81844656458914222</v>
      </c>
      <c r="Y17" s="3">
        <f t="shared" si="9"/>
        <v>1.0655506679216398</v>
      </c>
      <c r="AB17" s="3">
        <f t="shared" ref="AB17:AB25" si="12">(K17*$X$2)/(B17*4.1)</f>
        <v>1.2829811779815536</v>
      </c>
      <c r="AD17" s="3">
        <f t="shared" si="4"/>
        <v>1.1871573131219006</v>
      </c>
      <c r="AE17" s="3">
        <f t="shared" si="5"/>
        <v>1.1785630530083646</v>
      </c>
      <c r="AF17" s="3">
        <v>1</v>
      </c>
      <c r="AH17" s="3"/>
      <c r="AJ17" s="3"/>
    </row>
    <row r="18" spans="1:36" x14ac:dyDescent="0.25">
      <c r="A18">
        <v>1740</v>
      </c>
      <c r="B18">
        <v>8.1232045268736002</v>
      </c>
      <c r="C18">
        <v>10.069009787751193</v>
      </c>
      <c r="D18" s="2">
        <f t="shared" si="7"/>
        <v>15.495272610134217</v>
      </c>
      <c r="E18">
        <f t="shared" si="1"/>
        <v>11.229162308253002</v>
      </c>
      <c r="H18" s="3">
        <v>0.13013920000000001</v>
      </c>
      <c r="I18" s="3"/>
      <c r="K18" s="3">
        <v>0.10123550000000001</v>
      </c>
      <c r="M18" s="3">
        <v>0.1862491</v>
      </c>
      <c r="N18" s="3">
        <v>0.13464970000000001</v>
      </c>
      <c r="Q18">
        <f t="shared" si="8"/>
        <v>0.97687027907751323</v>
      </c>
      <c r="T18">
        <f t="shared" si="11"/>
        <v>0.75990901386785525</v>
      </c>
      <c r="V18">
        <f t="shared" si="10"/>
        <v>0.73291078671290455</v>
      </c>
      <c r="W18">
        <f t="shared" si="3"/>
        <v>0.82323002655275757</v>
      </c>
      <c r="Y18" s="3">
        <f t="shared" si="9"/>
        <v>1.4066932018716189</v>
      </c>
      <c r="AB18" s="3">
        <f t="shared" si="12"/>
        <v>1.0942689799697116</v>
      </c>
      <c r="AD18" s="3">
        <f t="shared" si="4"/>
        <v>1.0553915328665826</v>
      </c>
      <c r="AE18" s="3">
        <f t="shared" si="5"/>
        <v>1.1854512382359712</v>
      </c>
      <c r="AF18" s="3">
        <v>1</v>
      </c>
      <c r="AH18" s="3"/>
      <c r="AJ18" s="3"/>
    </row>
    <row r="19" spans="1:36" x14ac:dyDescent="0.25">
      <c r="A19">
        <v>1750</v>
      </c>
      <c r="B19">
        <v>9.1962677966161799</v>
      </c>
      <c r="C19">
        <v>10.473829141513599</v>
      </c>
      <c r="D19" s="2">
        <f t="shared" si="7"/>
        <v>16.516945293722166</v>
      </c>
      <c r="E19">
        <f t="shared" si="1"/>
        <v>12.062347410617315</v>
      </c>
      <c r="H19" s="3">
        <v>0.12837999999999999</v>
      </c>
      <c r="I19" s="3"/>
      <c r="K19" s="3">
        <v>0.1081312</v>
      </c>
      <c r="M19" s="3">
        <v>0.2165135</v>
      </c>
      <c r="N19" s="3">
        <v>0.123936</v>
      </c>
      <c r="Q19">
        <f t="shared" si="8"/>
        <v>0.85122018558095724</v>
      </c>
      <c r="T19">
        <f t="shared" si="11"/>
        <v>0.71696105414466116</v>
      </c>
      <c r="V19">
        <f t="shared" si="10"/>
        <v>0.79930292485407217</v>
      </c>
      <c r="W19">
        <f t="shared" si="3"/>
        <v>0.78916138819323012</v>
      </c>
      <c r="Y19" s="3">
        <f t="shared" si="9"/>
        <v>1.2257570672365785</v>
      </c>
      <c r="AB19" s="3">
        <f t="shared" si="12"/>
        <v>1.0324239179683121</v>
      </c>
      <c r="AD19" s="3">
        <f t="shared" si="4"/>
        <v>1.1509962117898642</v>
      </c>
      <c r="AE19" s="3">
        <f t="shared" si="5"/>
        <v>1.1363923989982514</v>
      </c>
      <c r="AF19" s="3">
        <v>1</v>
      </c>
      <c r="AH19" s="3"/>
      <c r="AJ19" s="3"/>
    </row>
    <row r="20" spans="1:36" x14ac:dyDescent="0.25">
      <c r="A20">
        <v>1760</v>
      </c>
      <c r="B20">
        <v>12.706356935178283</v>
      </c>
      <c r="C20">
        <v>9.8304325622762558</v>
      </c>
      <c r="D20">
        <v>17.538617977310118</v>
      </c>
      <c r="E20">
        <f t="shared" si="1"/>
        <v>13.358469158254886</v>
      </c>
      <c r="H20" s="3">
        <v>0.1323201</v>
      </c>
      <c r="I20" s="3"/>
      <c r="K20" s="3">
        <v>0.12729009999999999</v>
      </c>
      <c r="M20" s="3">
        <v>0.15266669999999999</v>
      </c>
      <c r="N20" s="3">
        <v>0.132025</v>
      </c>
      <c r="Q20">
        <f t="shared" si="8"/>
        <v>0.63498127918555902</v>
      </c>
      <c r="T20">
        <f t="shared" si="11"/>
        <v>0.61084317897022244</v>
      </c>
      <c r="V20">
        <f t="shared" si="10"/>
        <v>0.53076845245128745</v>
      </c>
      <c r="W20">
        <f t="shared" si="3"/>
        <v>0.59219763686902305</v>
      </c>
      <c r="Y20" s="3">
        <f t="shared" si="9"/>
        <v>0.91437304202720504</v>
      </c>
      <c r="AB20" s="3">
        <f t="shared" si="12"/>
        <v>0.87961417771712025</v>
      </c>
      <c r="AD20" s="3">
        <f t="shared" ref="AD20:AD21" si="13">(M20*$X$2)/(D20*4.1)</f>
        <v>0.76430657152985393</v>
      </c>
      <c r="AE20" s="3">
        <f t="shared" si="5"/>
        <v>0.85276459709139318</v>
      </c>
      <c r="AF20" s="3">
        <v>1</v>
      </c>
      <c r="AH20" s="3"/>
      <c r="AJ20" s="3"/>
    </row>
    <row r="21" spans="1:36" x14ac:dyDescent="0.25">
      <c r="A21">
        <v>1770</v>
      </c>
      <c r="B21">
        <v>19.385645891016129</v>
      </c>
      <c r="C21">
        <v>10.556883750717697</v>
      </c>
      <c r="D21">
        <v>15.298223121208943</v>
      </c>
      <c r="E21">
        <f t="shared" si="1"/>
        <v>15.080250920980923</v>
      </c>
      <c r="H21" s="3">
        <v>0.15478500000000001</v>
      </c>
      <c r="I21" s="3"/>
      <c r="J21" s="3">
        <v>0.2244718</v>
      </c>
      <c r="K21" s="3">
        <v>0.1369541</v>
      </c>
      <c r="M21" s="3">
        <v>0.1666667</v>
      </c>
      <c r="N21" s="3">
        <v>0.15760370000000001</v>
      </c>
      <c r="Q21">
        <f t="shared" si="8"/>
        <v>0.48686073237680755</v>
      </c>
      <c r="S21">
        <f>(J21*$P$2)/(C21*4.1)</f>
        <v>1.2965289001234164</v>
      </c>
      <c r="T21">
        <f t="shared" si="11"/>
        <v>0.43077542027978505</v>
      </c>
      <c r="V21">
        <f t="shared" si="10"/>
        <v>0.66429961035458374</v>
      </c>
      <c r="W21">
        <f t="shared" si="3"/>
        <v>0.71961616578364818</v>
      </c>
      <c r="Y21" s="3">
        <f t="shared" si="9"/>
        <v>0.7010794546226029</v>
      </c>
      <c r="AA21" s="3">
        <f>(J21*$X$2)/(C21*4.1)</f>
        <v>1.8670016161777194</v>
      </c>
      <c r="AB21" s="3">
        <f t="shared" si="12"/>
        <v>0.62031660520289056</v>
      </c>
      <c r="AD21" s="3">
        <f t="shared" si="13"/>
        <v>0.95659143891060061</v>
      </c>
      <c r="AE21" s="3">
        <f t="shared" si="5"/>
        <v>1.0362472787284533</v>
      </c>
      <c r="AF21" s="3">
        <v>1</v>
      </c>
      <c r="AH21" s="3"/>
      <c r="AJ21" s="3"/>
    </row>
    <row r="22" spans="1:36" x14ac:dyDescent="0.25">
      <c r="A22">
        <v>1780</v>
      </c>
      <c r="B22">
        <v>12.108870122358113</v>
      </c>
      <c r="C22">
        <v>14.169278008657548</v>
      </c>
      <c r="D22">
        <v>12.635225154479116</v>
      </c>
      <c r="E22">
        <f t="shared" si="1"/>
        <v>12.971124428498259</v>
      </c>
      <c r="H22" s="3">
        <v>0.1255473</v>
      </c>
      <c r="I22" s="3">
        <v>8.0719799999999994E-2</v>
      </c>
      <c r="J22" s="3">
        <v>0.13331509999999999</v>
      </c>
      <c r="K22" s="3">
        <v>0.1289594</v>
      </c>
      <c r="L22" s="3">
        <v>0.1651553</v>
      </c>
      <c r="M22" s="3">
        <v>0.16233330000000001</v>
      </c>
      <c r="N22" s="3">
        <v>0.1323877</v>
      </c>
      <c r="Q22">
        <f t="shared" si="8"/>
        <v>0.6322078850772983</v>
      </c>
      <c r="R22">
        <f>(I22*$P$2)/(C22*4.1)</f>
        <v>0.34736695979730919</v>
      </c>
      <c r="S22">
        <f t="shared" ref="S22:S27" si="14">(J22*$P$2)/(C22*4.1)</f>
        <v>0.57370386177956656</v>
      </c>
      <c r="T22">
        <f t="shared" si="11"/>
        <v>0.64938990750766701</v>
      </c>
      <c r="U22">
        <f>(L22*$P$2)/(C22*4.1)</f>
        <v>0.71072394202429334</v>
      </c>
      <c r="V22">
        <f t="shared" si="10"/>
        <v>0.78339497952757864</v>
      </c>
      <c r="W22">
        <f t="shared" si="3"/>
        <v>0.61613125595228546</v>
      </c>
      <c r="Y22" s="3">
        <f t="shared" si="9"/>
        <v>0.91037935451130947</v>
      </c>
      <c r="Z22" s="3">
        <f>(I22*$X$2)/(C22*4.1)</f>
        <v>0.50020842210812522</v>
      </c>
      <c r="AA22" s="3">
        <f t="shared" ref="AA22:AA27" si="15">(J22*$X$2)/(C22*4.1)</f>
        <v>0.82613356096257584</v>
      </c>
      <c r="AB22" s="3">
        <f t="shared" si="12"/>
        <v>0.93512146681104069</v>
      </c>
      <c r="AC22" s="3">
        <f t="shared" ref="AC22:AC24" si="16">(L22*$X$2)/(C22*4.1)</f>
        <v>1.0234424765149823</v>
      </c>
      <c r="AD22" s="3">
        <f>(M22*$X$2)/(D22*4.1)</f>
        <v>1.1280887705197133</v>
      </c>
      <c r="AE22" s="3">
        <f t="shared" si="5"/>
        <v>0.88722900857129117</v>
      </c>
      <c r="AF22" s="3">
        <v>1</v>
      </c>
      <c r="AH22" s="3"/>
      <c r="AJ22" s="3"/>
    </row>
    <row r="23" spans="1:36" x14ac:dyDescent="0.25">
      <c r="A23">
        <v>1790</v>
      </c>
      <c r="B23">
        <v>10.029058962431915</v>
      </c>
      <c r="C23">
        <v>8.742209447161768</v>
      </c>
      <c r="D23">
        <v>20.298330047963358</v>
      </c>
      <c r="E23">
        <f t="shared" si="1"/>
        <v>13.023199485852345</v>
      </c>
      <c r="H23" s="3">
        <v>0.1191402</v>
      </c>
      <c r="I23" s="3"/>
      <c r="J23" s="3">
        <v>9.1997300000000004E-2</v>
      </c>
      <c r="K23" s="3">
        <v>0.1097901</v>
      </c>
      <c r="L23" s="3">
        <v>0.1241906</v>
      </c>
      <c r="M23" s="3">
        <v>0.1666667</v>
      </c>
      <c r="N23" s="3">
        <v>0.1124594</v>
      </c>
      <c r="Q23">
        <f t="shared" si="8"/>
        <v>0.72435971995739823</v>
      </c>
      <c r="S23">
        <f>(J23*$P$2)/(C23*4.1)</f>
        <v>0.64166747517537881</v>
      </c>
      <c r="T23">
        <f t="shared" si="11"/>
        <v>0.66751210834038166</v>
      </c>
      <c r="U23">
        <f t="shared" ref="U23:U28" si="17">(L23*$P$2)/(C23*4.1)</f>
        <v>0.86621095121830083</v>
      </c>
      <c r="V23">
        <f t="shared" si="10"/>
        <v>0.50066205616536696</v>
      </c>
      <c r="W23">
        <f t="shared" si="3"/>
        <v>0.68008246217136537</v>
      </c>
      <c r="Y23" s="3">
        <f t="shared" si="9"/>
        <v>1.0430779967386534</v>
      </c>
      <c r="AA23" s="3">
        <f t="shared" si="15"/>
        <v>0.9240011642525453</v>
      </c>
      <c r="AB23" s="3">
        <f t="shared" si="12"/>
        <v>0.96121743601014964</v>
      </c>
      <c r="AC23" s="3">
        <f t="shared" si="16"/>
        <v>1.2473437697543532</v>
      </c>
      <c r="AD23" s="3">
        <f t="shared" ref="AD23:AD27" si="18">(M23*$X$2)/(D23*4.1)</f>
        <v>0.72095336087812834</v>
      </c>
      <c r="AE23" s="3">
        <f t="shared" si="5"/>
        <v>0.97931874552676601</v>
      </c>
      <c r="AF23" s="3">
        <v>1</v>
      </c>
      <c r="AH23" s="3"/>
      <c r="AJ23" s="3"/>
    </row>
    <row r="24" spans="1:36" x14ac:dyDescent="0.25">
      <c r="A24">
        <v>1800</v>
      </c>
      <c r="B24">
        <v>9.9405234212974669</v>
      </c>
      <c r="C24">
        <v>9.6657200807958059</v>
      </c>
      <c r="D24">
        <v>20.588502509443686</v>
      </c>
      <c r="E24">
        <f t="shared" si="1"/>
        <v>13.398248670512318</v>
      </c>
      <c r="H24" s="3">
        <v>0.11782049999999999</v>
      </c>
      <c r="I24" s="3">
        <v>0.1940086</v>
      </c>
      <c r="J24" s="3">
        <v>0.14950820000000001</v>
      </c>
      <c r="K24" s="3">
        <v>0.1060884</v>
      </c>
      <c r="L24" s="3">
        <v>0.1404685</v>
      </c>
      <c r="M24" s="3">
        <v>0.125</v>
      </c>
      <c r="N24" s="3">
        <v>0.13616710000000001</v>
      </c>
      <c r="Q24">
        <f t="shared" si="8"/>
        <v>0.72271615133225986</v>
      </c>
      <c r="R24">
        <f t="shared" ref="R24:R26" si="19">(I24*$P$2)/(C24*4.1)</f>
        <v>1.2238915035860267</v>
      </c>
      <c r="S24">
        <f t="shared" si="14"/>
        <v>0.94316342521125573</v>
      </c>
      <c r="T24">
        <f t="shared" si="11"/>
        <v>0.65075093170541043</v>
      </c>
      <c r="U24">
        <f t="shared" si="17"/>
        <v>0.88613702522194282</v>
      </c>
      <c r="V24">
        <f t="shared" si="10"/>
        <v>0.37020425434128118</v>
      </c>
      <c r="W24">
        <f t="shared" si="3"/>
        <v>0.7994772152330295</v>
      </c>
      <c r="Y24" s="3">
        <f t="shared" si="9"/>
        <v>1.0407112579184541</v>
      </c>
      <c r="Z24" s="3">
        <f t="shared" ref="Z24:Z26" si="20">(I24*$X$2)/(C24*4.1)</f>
        <v>1.7624037651638786</v>
      </c>
      <c r="AA24" s="3">
        <f t="shared" si="15"/>
        <v>1.3581553323042082</v>
      </c>
      <c r="AB24" s="3">
        <f t="shared" si="12"/>
        <v>0.93708134165579104</v>
      </c>
      <c r="AC24" s="3">
        <f t="shared" si="16"/>
        <v>1.2760373163195977</v>
      </c>
      <c r="AD24" s="3">
        <f t="shared" si="18"/>
        <v>0.53309412625144492</v>
      </c>
      <c r="AE24" s="3">
        <f t="shared" si="5"/>
        <v>1.1512471899355623</v>
      </c>
      <c r="AF24" s="3">
        <v>1</v>
      </c>
      <c r="AH24" s="3"/>
      <c r="AJ24" s="3"/>
    </row>
    <row r="25" spans="1:36" x14ac:dyDescent="0.25">
      <c r="A25">
        <v>1810</v>
      </c>
      <c r="B25">
        <v>10.028273583591002</v>
      </c>
      <c r="C25">
        <v>10.303984987056056</v>
      </c>
      <c r="D25">
        <v>16.186985693347015</v>
      </c>
      <c r="E25">
        <f t="shared" si="1"/>
        <v>12.173081421331355</v>
      </c>
      <c r="H25" s="3">
        <v>0.14602799999999999</v>
      </c>
      <c r="I25" s="3">
        <v>0.12832189999999999</v>
      </c>
      <c r="J25" s="3">
        <v>0.1197826</v>
      </c>
      <c r="K25" s="3">
        <v>6.1952800000000002E-2</v>
      </c>
      <c r="L25" s="3">
        <v>0.13194130000000001</v>
      </c>
      <c r="M25" s="3">
        <v>0.125</v>
      </c>
      <c r="N25" s="3">
        <v>0.12687899999999999</v>
      </c>
      <c r="Q25">
        <f t="shared" si="8"/>
        <v>0.88790421075398596</v>
      </c>
      <c r="R25">
        <f t="shared" si="19"/>
        <v>0.75936699319633905</v>
      </c>
      <c r="S25">
        <f t="shared" si="14"/>
        <v>0.70883421145759073</v>
      </c>
      <c r="T25">
        <f t="shared" si="11"/>
        <v>0.37669592124797674</v>
      </c>
      <c r="U25">
        <f t="shared" si="17"/>
        <v>0.78078541744952457</v>
      </c>
      <c r="V25">
        <f t="shared" si="10"/>
        <v>0.47086908976789177</v>
      </c>
      <c r="W25">
        <f t="shared" si="3"/>
        <v>0.66407597397888474</v>
      </c>
      <c r="Y25" s="3">
        <f t="shared" si="9"/>
        <v>1.2785820634857397</v>
      </c>
      <c r="Z25" s="3">
        <f t="shared" si="20"/>
        <v>1.0934884702027281</v>
      </c>
      <c r="AA25" s="3">
        <f t="shared" si="15"/>
        <v>1.0207212644989305</v>
      </c>
      <c r="AB25" s="3">
        <f t="shared" si="12"/>
        <v>0.54244212659708646</v>
      </c>
      <c r="AC25" s="3">
        <f>(L25*$X$2)/(C25*4.1)</f>
        <v>1.1243310011273153</v>
      </c>
      <c r="AD25" s="3">
        <f t="shared" si="18"/>
        <v>0.6780514892657642</v>
      </c>
      <c r="AE25" s="3">
        <f t="shared" si="5"/>
        <v>0.95626940252959391</v>
      </c>
      <c r="AF25" s="3">
        <v>1</v>
      </c>
      <c r="AH25" s="3"/>
      <c r="AJ25" s="3"/>
    </row>
    <row r="26" spans="1:36" x14ac:dyDescent="0.25">
      <c r="A26">
        <v>1820</v>
      </c>
      <c r="B26">
        <v>13.149314389425266</v>
      </c>
      <c r="C26">
        <v>10.645682566462122</v>
      </c>
      <c r="D26">
        <v>13.957620128225489</v>
      </c>
      <c r="E26">
        <f t="shared" si="1"/>
        <v>12.584205694704293</v>
      </c>
      <c r="H26" s="3">
        <v>0.14018739999999999</v>
      </c>
      <c r="I26" s="3">
        <v>0.1230494</v>
      </c>
      <c r="J26" s="3">
        <v>0.138402</v>
      </c>
      <c r="K26" s="3"/>
      <c r="L26" s="3">
        <v>0.1578764</v>
      </c>
      <c r="M26" s="3">
        <v>0.125</v>
      </c>
      <c r="N26" s="3">
        <v>0.13253000000000001</v>
      </c>
      <c r="Q26">
        <f t="shared" si="8"/>
        <v>0.65007284349336869</v>
      </c>
      <c r="R26">
        <f t="shared" si="19"/>
        <v>0.70479390572467782</v>
      </c>
      <c r="S26">
        <f t="shared" si="14"/>
        <v>0.79272947401699523</v>
      </c>
      <c r="U26">
        <f t="shared" si="17"/>
        <v>0.90427360537923407</v>
      </c>
      <c r="V26">
        <f t="shared" si="10"/>
        <v>0.54607813864334032</v>
      </c>
      <c r="W26">
        <f t="shared" si="3"/>
        <v>0.71958959345152329</v>
      </c>
      <c r="Y26" s="3">
        <f t="shared" si="9"/>
        <v>0.93610489463045088</v>
      </c>
      <c r="Z26" s="3">
        <f t="shared" si="20"/>
        <v>1.0149032242435361</v>
      </c>
      <c r="AA26" s="3">
        <f t="shared" si="15"/>
        <v>1.1415304425844732</v>
      </c>
      <c r="AC26" s="3">
        <f t="shared" ref="AC26:AC28" si="21">(L26*$X$2)/(C26*4.1)</f>
        <v>1.3021539917460971</v>
      </c>
      <c r="AD26" s="3">
        <f t="shared" si="18"/>
        <v>0.78635251964641006</v>
      </c>
      <c r="AE26" s="3">
        <f t="shared" si="5"/>
        <v>1.0362090145701937</v>
      </c>
      <c r="AF26" s="3">
        <v>1</v>
      </c>
      <c r="AH26" s="3"/>
      <c r="AJ26" s="3"/>
    </row>
    <row r="27" spans="1:36" x14ac:dyDescent="0.25">
      <c r="A27">
        <v>1830</v>
      </c>
      <c r="B27">
        <v>12.645512607037535</v>
      </c>
      <c r="C27">
        <v>9.4613511597007562</v>
      </c>
      <c r="D27">
        <v>12.009171260092668</v>
      </c>
      <c r="E27">
        <f t="shared" si="1"/>
        <v>11.372011675610318</v>
      </c>
      <c r="H27" s="3">
        <v>0.14481939999999999</v>
      </c>
      <c r="I27" s="3">
        <v>0.12504309999999999</v>
      </c>
      <c r="J27" s="3">
        <v>0.1030615</v>
      </c>
      <c r="K27" s="3">
        <v>0.1184586</v>
      </c>
      <c r="L27" s="3">
        <v>0.13333329999999999</v>
      </c>
      <c r="M27" s="3">
        <v>0.21875</v>
      </c>
      <c r="N27" s="3">
        <v>0.11969109999999999</v>
      </c>
      <c r="Q27">
        <f t="shared" si="8"/>
        <v>0.69830709864603147</v>
      </c>
      <c r="S27">
        <f t="shared" si="14"/>
        <v>0.66420088408142408</v>
      </c>
      <c r="T27">
        <f t="shared" ref="T27:T31" si="22">(K27*$P$2)/(B27*4.1)</f>
        <v>0.5711975141153105</v>
      </c>
      <c r="U27">
        <f t="shared" si="17"/>
        <v>0.85929368132128614</v>
      </c>
      <c r="V27">
        <f t="shared" si="10"/>
        <v>1.110685687235625</v>
      </c>
      <c r="W27">
        <f t="shared" si="3"/>
        <v>0.7807369730799355</v>
      </c>
      <c r="Y27" s="3">
        <f t="shared" si="9"/>
        <v>1.0055622220502853</v>
      </c>
      <c r="Z27" s="3"/>
      <c r="AA27" s="3">
        <f t="shared" si="15"/>
        <v>0.95644927307725058</v>
      </c>
      <c r="AB27" s="3">
        <f t="shared" ref="AB27:AB31" si="23">(K27*$X$2)/(B27*4.1)</f>
        <v>0.82252442032604722</v>
      </c>
      <c r="AC27" s="3">
        <f t="shared" si="21"/>
        <v>1.237382901102652</v>
      </c>
      <c r="AD27" s="3">
        <f t="shared" si="18"/>
        <v>1.5993873896193</v>
      </c>
      <c r="AE27" s="3">
        <f t="shared" si="5"/>
        <v>1.1242612412351072</v>
      </c>
      <c r="AF27" s="3">
        <v>1</v>
      </c>
      <c r="AH27" s="3"/>
      <c r="AJ27" s="3"/>
    </row>
    <row r="28" spans="1:36" x14ac:dyDescent="0.25">
      <c r="A28">
        <v>1840</v>
      </c>
      <c r="B28">
        <v>11.319632335331663</v>
      </c>
      <c r="C28">
        <v>9.2035153828656302</v>
      </c>
      <c r="D28">
        <v>11.378129664651778</v>
      </c>
      <c r="E28">
        <f t="shared" si="1"/>
        <v>10.633759127616358</v>
      </c>
      <c r="H28" s="3">
        <v>6.1997799999999999E-2</v>
      </c>
      <c r="I28" s="3"/>
      <c r="J28" s="3"/>
      <c r="K28" s="3">
        <v>5.9790099999999999E-2</v>
      </c>
      <c r="L28" s="3">
        <v>0.13233300000000001</v>
      </c>
      <c r="N28" s="3">
        <v>0.12584419999999999</v>
      </c>
      <c r="Q28">
        <f t="shared" si="8"/>
        <v>0.33396435030288657</v>
      </c>
      <c r="T28">
        <f t="shared" si="22"/>
        <v>0.32207210418828758</v>
      </c>
      <c r="U28">
        <f t="shared" si="17"/>
        <v>0.87673948813906888</v>
      </c>
      <c r="W28">
        <f t="shared" si="3"/>
        <v>0.51092531421008103</v>
      </c>
      <c r="Y28" s="3">
        <f t="shared" si="9"/>
        <v>0.48090866443615665</v>
      </c>
      <c r="AB28" s="3">
        <f t="shared" si="23"/>
        <v>0.46378383003113416</v>
      </c>
      <c r="AC28" s="3">
        <f t="shared" si="21"/>
        <v>1.2625048629202593</v>
      </c>
      <c r="AD28" s="3"/>
      <c r="AE28" s="3">
        <f t="shared" si="5"/>
        <v>0.73573245246251673</v>
      </c>
      <c r="AF28" s="3">
        <v>1</v>
      </c>
      <c r="AH28" s="3"/>
      <c r="AJ28" s="3"/>
    </row>
    <row r="29" spans="1:36" x14ac:dyDescent="0.25">
      <c r="A29">
        <v>1850</v>
      </c>
      <c r="B29">
        <v>13.917686012678326</v>
      </c>
      <c r="C29">
        <v>7.1830802335960486</v>
      </c>
      <c r="D29">
        <v>10.813012619770884</v>
      </c>
      <c r="E29">
        <f t="shared" si="1"/>
        <v>10.637926288681752</v>
      </c>
      <c r="H29" s="3">
        <v>0.1047835</v>
      </c>
      <c r="I29" s="3"/>
      <c r="J29" s="3">
        <v>6.25E-2</v>
      </c>
      <c r="K29" s="3">
        <v>0.11293549999999999</v>
      </c>
      <c r="N29" s="3">
        <v>0.1140033</v>
      </c>
      <c r="Q29">
        <f t="shared" si="8"/>
        <v>0.45907328266047737</v>
      </c>
      <c r="T29">
        <f t="shared" si="22"/>
        <v>0.49478849927614882</v>
      </c>
      <c r="W29">
        <f t="shared" si="3"/>
        <v>0.47693089096831309</v>
      </c>
      <c r="Y29" s="3">
        <f t="shared" si="9"/>
        <v>0.66106552703108745</v>
      </c>
      <c r="AA29" s="3">
        <f>(J29*$X$2)/(C29*4.1)</f>
        <v>0.76399047478012572</v>
      </c>
      <c r="AB29" s="3">
        <f t="shared" si="23"/>
        <v>0.71249543895765433</v>
      </c>
      <c r="AE29" s="3">
        <f t="shared" si="5"/>
        <v>0.71251714692295576</v>
      </c>
      <c r="AF29" s="3">
        <v>1</v>
      </c>
      <c r="AH29" s="3"/>
      <c r="AJ29" s="3"/>
    </row>
    <row r="30" spans="1:36" x14ac:dyDescent="0.25">
      <c r="A30">
        <v>1860</v>
      </c>
      <c r="B30">
        <v>14.742935443938816</v>
      </c>
      <c r="C30">
        <v>11.557658755001595</v>
      </c>
      <c r="D30">
        <v>19.965773203706995</v>
      </c>
      <c r="E30">
        <f t="shared" si="1"/>
        <v>15.422122467549135</v>
      </c>
      <c r="H30" s="3">
        <v>0.1318445</v>
      </c>
      <c r="I30" s="3"/>
      <c r="J30" s="3"/>
      <c r="K30" s="3">
        <v>7.9739000000000004E-2</v>
      </c>
      <c r="N30" s="3">
        <v>0.1237462</v>
      </c>
      <c r="Q30">
        <f t="shared" si="8"/>
        <v>0.54529837772524203</v>
      </c>
      <c r="T30">
        <f t="shared" si="22"/>
        <v>0.32979416920260662</v>
      </c>
      <c r="W30">
        <f t="shared" si="3"/>
        <v>0.43754627346392433</v>
      </c>
      <c r="Y30" s="3">
        <f t="shared" si="9"/>
        <v>0.78522966392434834</v>
      </c>
      <c r="AB30" s="3">
        <f t="shared" si="23"/>
        <v>0.47490360365175355</v>
      </c>
      <c r="AE30" s="3">
        <f t="shared" si="5"/>
        <v>0.63006663378805094</v>
      </c>
      <c r="AF30" s="3">
        <v>1</v>
      </c>
      <c r="AH30" s="3"/>
      <c r="AJ30" s="3"/>
    </row>
    <row r="31" spans="1:36" x14ac:dyDescent="0.25">
      <c r="A31">
        <v>1870</v>
      </c>
      <c r="B31">
        <v>16.819409482057885</v>
      </c>
      <c r="C31">
        <v>12.718719196841038</v>
      </c>
      <c r="D31">
        <v>22.383538910479938</v>
      </c>
      <c r="E31">
        <f t="shared" si="1"/>
        <v>17.307222529792952</v>
      </c>
      <c r="H31" s="3">
        <v>0.2305294</v>
      </c>
      <c r="I31" s="3">
        <v>0.1660914</v>
      </c>
      <c r="J31" s="3">
        <v>0.21875</v>
      </c>
      <c r="K31" s="3">
        <v>0.1224358</v>
      </c>
      <c r="N31" s="3">
        <v>0.20931920000000001</v>
      </c>
      <c r="Q31">
        <f t="shared" si="8"/>
        <v>0.83574103756153162</v>
      </c>
      <c r="R31">
        <f>(I31*$P$2)/(C31*4.1)</f>
        <v>0.79626920238629739</v>
      </c>
      <c r="T31">
        <f t="shared" si="22"/>
        <v>0.44386799482702061</v>
      </c>
      <c r="W31">
        <f t="shared" si="3"/>
        <v>0.69195941159161656</v>
      </c>
      <c r="Y31" s="3">
        <f t="shared" si="9"/>
        <v>1.2034670940886054</v>
      </c>
      <c r="Z31" s="3">
        <f t="shared" si="9"/>
        <v>1.1466276514362683</v>
      </c>
      <c r="AA31" s="3">
        <f>(J31*$X$2)/(C31*4.1)</f>
        <v>1.5101612651328347</v>
      </c>
      <c r="AB31" s="3">
        <f t="shared" si="23"/>
        <v>0.6391699125509096</v>
      </c>
      <c r="AE31" s="3">
        <f t="shared" si="5"/>
        <v>1.1248564808021544</v>
      </c>
      <c r="AF31" s="3">
        <v>1</v>
      </c>
      <c r="AH31" s="3"/>
      <c r="AJ31" s="3"/>
    </row>
    <row r="32" spans="1:36" x14ac:dyDescent="0.25">
      <c r="AE32" s="3"/>
    </row>
    <row r="34" spans="2:8" x14ac:dyDescent="0.25">
      <c r="C34">
        <v>2.991498</v>
      </c>
      <c r="F34">
        <f>B34-B3</f>
        <v>0</v>
      </c>
      <c r="G34" s="3">
        <f t="shared" ref="G34:H34" si="24">C34-C3</f>
        <v>-7.9347503852166046E-2</v>
      </c>
      <c r="H34" s="3">
        <f t="shared" si="24"/>
        <v>0</v>
      </c>
    </row>
    <row r="35" spans="2:8" x14ac:dyDescent="0.25">
      <c r="F35" s="3">
        <f t="shared" ref="F35:H35" si="25">B35-B4</f>
        <v>0</v>
      </c>
      <c r="G35" s="3"/>
      <c r="H35" s="3">
        <f t="shared" si="25"/>
        <v>0</v>
      </c>
    </row>
    <row r="36" spans="2:8" x14ac:dyDescent="0.25">
      <c r="D36">
        <v>19.257207999999999</v>
      </c>
      <c r="F36" s="3">
        <f t="shared" ref="F36:H36" si="26">B36-B5</f>
        <v>0</v>
      </c>
      <c r="G36" s="3"/>
      <c r="H36" s="3">
        <f t="shared" si="26"/>
        <v>-3.0184313441676984</v>
      </c>
    </row>
    <row r="37" spans="2:8" x14ac:dyDescent="0.25">
      <c r="D37">
        <v>9.9977450000000001</v>
      </c>
      <c r="F37" s="3">
        <f t="shared" ref="F37:H37" si="27">B37-B6</f>
        <v>0</v>
      </c>
      <c r="G37" s="3"/>
      <c r="H37" s="3">
        <f t="shared" si="27"/>
        <v>-1.5670758456025435</v>
      </c>
    </row>
    <row r="38" spans="2:8" x14ac:dyDescent="0.25">
      <c r="C38">
        <v>9.5349909999999998</v>
      </c>
      <c r="D38">
        <v>23.456054000000002</v>
      </c>
      <c r="F38" s="3">
        <f t="shared" ref="F38:H38" si="28">B38-B7</f>
        <v>0</v>
      </c>
      <c r="G38" s="3">
        <f t="shared" si="28"/>
        <v>-0.39015547142541074</v>
      </c>
      <c r="H38" s="3">
        <f t="shared" si="28"/>
        <v>-3.6765702228624377</v>
      </c>
    </row>
    <row r="39" spans="2:8" x14ac:dyDescent="0.25">
      <c r="D39">
        <v>7.287668</v>
      </c>
      <c r="F39" s="3">
        <f t="shared" ref="F39:H39" si="29">B39-B8</f>
        <v>0</v>
      </c>
      <c r="G39" s="3"/>
      <c r="H39" s="3">
        <f t="shared" si="29"/>
        <v>-1.1422905369777183</v>
      </c>
    </row>
    <row r="40" spans="2:8" x14ac:dyDescent="0.25">
      <c r="B40">
        <v>4.3618949999999996</v>
      </c>
      <c r="D40">
        <v>4.2528540000000001</v>
      </c>
      <c r="F40" s="3">
        <f t="shared" ref="F40:H40" si="30">B40-B9</f>
        <v>0.62944618715910572</v>
      </c>
      <c r="G40" s="3"/>
      <c r="H40" s="3">
        <f t="shared" si="30"/>
        <v>-0.66660466425606923</v>
      </c>
    </row>
    <row r="41" spans="2:8" x14ac:dyDescent="0.25">
      <c r="B41">
        <v>3.8363499999999999</v>
      </c>
      <c r="C41">
        <v>5.710083</v>
      </c>
      <c r="D41">
        <v>9.5040209999999998</v>
      </c>
      <c r="F41" s="3">
        <f t="shared" ref="F41:H41" si="31">B41-B10</f>
        <v>0.3053344473285029</v>
      </c>
      <c r="G41" s="3">
        <f t="shared" si="31"/>
        <v>0.20368445558103154</v>
      </c>
      <c r="H41" s="3">
        <f t="shared" si="31"/>
        <v>2.1821298585693922</v>
      </c>
    </row>
    <row r="42" spans="2:8" x14ac:dyDescent="0.25">
      <c r="B42">
        <v>3.9417610000000001</v>
      </c>
      <c r="C42">
        <v>5.8403260000000001</v>
      </c>
      <c r="D42">
        <v>7.6303919999999996</v>
      </c>
      <c r="F42" s="3">
        <f t="shared" ref="F42:H42" si="32">B42-B11</f>
        <v>0.20987251442641286</v>
      </c>
      <c r="G42" s="3">
        <f t="shared" si="32"/>
        <v>4.2028608673709833E-2</v>
      </c>
      <c r="H42" s="3">
        <f t="shared" si="32"/>
        <v>-0.71317182501855836</v>
      </c>
    </row>
    <row r="43" spans="2:8" x14ac:dyDescent="0.25">
      <c r="B43">
        <v>3.7353930000000002</v>
      </c>
      <c r="C43">
        <v>6.218807</v>
      </c>
      <c r="D43">
        <v>11.020535000000001</v>
      </c>
      <c r="F43" s="3">
        <f t="shared" ref="F43:H43" si="33">B43-B12</f>
        <v>0.27781748515867788</v>
      </c>
      <c r="G43" s="3">
        <f t="shared" si="33"/>
        <v>9.3599257707554173E-2</v>
      </c>
      <c r="H43" s="3">
        <f t="shared" si="33"/>
        <v>1.6552984913934914</v>
      </c>
    </row>
    <row r="44" spans="2:8" x14ac:dyDescent="0.25">
      <c r="B44">
        <v>4.7661670000000003</v>
      </c>
      <c r="C44">
        <v>8.2990980000000008</v>
      </c>
      <c r="D44">
        <v>8.5645539999999993</v>
      </c>
      <c r="F44" s="3">
        <f t="shared" ref="F44:H44" si="34">B44-B13</f>
        <v>5.8947414463888848E-2</v>
      </c>
      <c r="G44" s="3">
        <f t="shared" si="34"/>
        <v>-0.21710835791474636</v>
      </c>
      <c r="H44" s="3">
        <f t="shared" si="34"/>
        <v>-1.8223551921944612</v>
      </c>
    </row>
    <row r="45" spans="2:8" x14ac:dyDescent="0.25">
      <c r="B45">
        <v>4.7120800000000003</v>
      </c>
      <c r="C45">
        <v>5.7899339999999997</v>
      </c>
      <c r="D45">
        <v>14.72532</v>
      </c>
      <c r="F45" s="3">
        <f t="shared" ref="F45:H45" si="35">B45-B14</f>
        <v>0.21532865213533636</v>
      </c>
      <c r="G45" s="3">
        <f t="shared" si="35"/>
        <v>8.6341453220493136E-3</v>
      </c>
      <c r="H45" s="3">
        <f t="shared" si="35"/>
        <v>3.3167381242175882</v>
      </c>
    </row>
    <row r="46" spans="2:8" x14ac:dyDescent="0.25">
      <c r="B46">
        <v>5.1185270000000003</v>
      </c>
      <c r="C46">
        <v>12.446524</v>
      </c>
      <c r="D46">
        <v>17.779567</v>
      </c>
      <c r="F46" s="3">
        <f t="shared" ref="F46:H46" si="36">B46-B15</f>
        <v>0.1646532978099513</v>
      </c>
      <c r="G46" s="3">
        <f t="shared" si="36"/>
        <v>-0.80567134349624503</v>
      </c>
      <c r="H46" s="3">
        <f>D46-D15</f>
        <v>5.3493124406296371</v>
      </c>
    </row>
    <row r="47" spans="2:8" x14ac:dyDescent="0.25">
      <c r="B47">
        <v>5.5828470000000001</v>
      </c>
      <c r="C47">
        <v>9.344004</v>
      </c>
      <c r="D47">
        <v>12.678725999999999</v>
      </c>
      <c r="F47" s="3">
        <f t="shared" ref="F47:H47" si="37">B47-B16</f>
        <v>0.22462321441008815</v>
      </c>
      <c r="G47" s="3">
        <f t="shared" si="37"/>
        <v>-0.63002946045537911</v>
      </c>
      <c r="H47" s="3">
        <f t="shared" si="37"/>
        <v>-0.77320124295831505</v>
      </c>
    </row>
    <row r="48" spans="2:8" x14ac:dyDescent="0.25">
      <c r="B48">
        <v>7.3313629999999996</v>
      </c>
      <c r="C48">
        <v>12.797948999999999</v>
      </c>
      <c r="D48">
        <v>11.202033</v>
      </c>
      <c r="F48" s="3">
        <f t="shared" ref="F48:H48" si="38">B48-B17</f>
        <v>0.20962591534441177</v>
      </c>
      <c r="G48" s="3">
        <f t="shared" si="38"/>
        <v>-0.97831927308229893</v>
      </c>
      <c r="H48" s="3">
        <f t="shared" si="38"/>
        <v>-3.2715669265462655</v>
      </c>
    </row>
    <row r="49" spans="2:8" x14ac:dyDescent="0.25">
      <c r="B49">
        <v>8.3991229999999995</v>
      </c>
      <c r="C49">
        <v>9.5009630000000005</v>
      </c>
      <c r="D49">
        <v>10.626177</v>
      </c>
      <c r="F49" s="3">
        <f t="shared" ref="F49:H49" si="39">B49-B18</f>
        <v>0.27591847312639928</v>
      </c>
      <c r="G49" s="3">
        <f t="shared" si="39"/>
        <v>-0.56804678775119299</v>
      </c>
      <c r="H49" s="3">
        <f t="shared" si="39"/>
        <v>-4.8690956101342167</v>
      </c>
    </row>
    <row r="50" spans="2:8" x14ac:dyDescent="0.25">
      <c r="B50">
        <v>9.474145</v>
      </c>
      <c r="C50">
        <v>9.4452040000000004</v>
      </c>
      <c r="D50">
        <v>11.587584</v>
      </c>
      <c r="F50" s="3">
        <f t="shared" ref="F50:H50" si="40">B50-B19</f>
        <v>0.27787720338382016</v>
      </c>
      <c r="G50" s="3">
        <f t="shared" si="40"/>
        <v>-1.028625141513599</v>
      </c>
      <c r="H50" s="3">
        <f t="shared" si="40"/>
        <v>-4.9293612937221667</v>
      </c>
    </row>
    <row r="51" spans="2:8" x14ac:dyDescent="0.25">
      <c r="B51">
        <v>12.926876999999999</v>
      </c>
      <c r="C51">
        <v>9.0993399999999998</v>
      </c>
      <c r="D51">
        <v>17.396084999999999</v>
      </c>
      <c r="F51" s="3">
        <f t="shared" ref="F51:H51" si="41">B51-B20</f>
        <v>0.22052006482171649</v>
      </c>
      <c r="G51" s="3">
        <f t="shared" si="41"/>
        <v>-0.73109256227625607</v>
      </c>
      <c r="H51" s="3">
        <f t="shared" si="41"/>
        <v>-0.14253297731011827</v>
      </c>
    </row>
    <row r="52" spans="2:8" x14ac:dyDescent="0.25">
      <c r="B52">
        <v>19.158660999999999</v>
      </c>
      <c r="C52">
        <v>8.9467160000000003</v>
      </c>
      <c r="D52">
        <v>15.298223</v>
      </c>
      <c r="F52" s="3">
        <f t="shared" ref="F52:H52" si="42">B52-B21</f>
        <v>-0.22698489101613006</v>
      </c>
      <c r="G52" s="3">
        <f t="shared" si="42"/>
        <v>-1.6101677507176966</v>
      </c>
      <c r="H52" s="3">
        <f t="shared" si="42"/>
        <v>-1.2120894332667831E-7</v>
      </c>
    </row>
    <row r="53" spans="2:8" x14ac:dyDescent="0.25">
      <c r="B53">
        <v>12.358684999999999</v>
      </c>
      <c r="C53">
        <v>13.926164</v>
      </c>
      <c r="D53">
        <v>12.635225</v>
      </c>
      <c r="F53" s="3">
        <f t="shared" ref="F53:H53" si="43">B53-B22</f>
        <v>0.24981487764188692</v>
      </c>
      <c r="G53" s="3">
        <f t="shared" si="43"/>
        <v>-0.24311400865754784</v>
      </c>
      <c r="H53" s="3">
        <f t="shared" si="43"/>
        <v>-1.5447911572152861E-7</v>
      </c>
    </row>
    <row r="54" spans="2:8" x14ac:dyDescent="0.25">
      <c r="B54">
        <v>10.356712</v>
      </c>
      <c r="C54">
        <v>10.120983000000001</v>
      </c>
      <c r="D54">
        <v>20.29833</v>
      </c>
      <c r="F54" s="3">
        <f t="shared" ref="F54:H54" si="44">B54-B23</f>
        <v>0.32765303756808528</v>
      </c>
      <c r="G54" s="3">
        <f t="shared" si="44"/>
        <v>1.3787735528382328</v>
      </c>
      <c r="H54" s="3">
        <f t="shared" si="44"/>
        <v>-4.7963357729940981E-8</v>
      </c>
    </row>
    <row r="55" spans="2:8" x14ac:dyDescent="0.25">
      <c r="B55">
        <v>10.266619</v>
      </c>
      <c r="C55">
        <v>10.152164000000001</v>
      </c>
      <c r="D55">
        <v>20.343015999999999</v>
      </c>
      <c r="F55" s="3">
        <f t="shared" ref="F55:H55" si="45">B55-B24</f>
        <v>0.32609557870253347</v>
      </c>
      <c r="G55" s="3">
        <f t="shared" si="45"/>
        <v>0.48644391920419494</v>
      </c>
      <c r="H55" s="3">
        <f t="shared" si="45"/>
        <v>-0.24548650944368688</v>
      </c>
    </row>
    <row r="56" spans="2:8" x14ac:dyDescent="0.25">
      <c r="B56">
        <v>11.119692000000001</v>
      </c>
      <c r="C56">
        <v>10.571870000000001</v>
      </c>
      <c r="D56">
        <v>16.178559</v>
      </c>
      <c r="F56" s="3">
        <f t="shared" ref="F56:H56" si="46">B56-B25</f>
        <v>1.0914184164089988</v>
      </c>
      <c r="G56" s="3">
        <f t="shared" si="46"/>
        <v>0.26788501294394429</v>
      </c>
      <c r="H56" s="3">
        <f t="shared" si="46"/>
        <v>-8.4266933470154015E-3</v>
      </c>
    </row>
    <row r="57" spans="2:8" x14ac:dyDescent="0.25">
      <c r="B57">
        <v>14.691947000000001</v>
      </c>
      <c r="C57">
        <v>10.872662</v>
      </c>
      <c r="D57">
        <v>13.873576</v>
      </c>
      <c r="F57" s="3">
        <f>B57-B26</f>
        <v>1.542632610574735</v>
      </c>
      <c r="G57" s="3">
        <f t="shared" ref="F57:H57" si="47">C57-C26</f>
        <v>0.22697943353787764</v>
      </c>
      <c r="H57" s="3">
        <f t="shared" si="47"/>
        <v>-8.4044128225489345E-2</v>
      </c>
    </row>
    <row r="58" spans="2:8" x14ac:dyDescent="0.25">
      <c r="B58">
        <v>13.429907</v>
      </c>
      <c r="C58">
        <v>10.029081</v>
      </c>
      <c r="D58">
        <v>12.097587000000001</v>
      </c>
      <c r="F58" s="3">
        <f t="shared" ref="F58:H58" si="48">B58-B27</f>
        <v>0.78439439296246505</v>
      </c>
      <c r="G58" s="3">
        <f t="shared" si="48"/>
        <v>0.56772984029924345</v>
      </c>
      <c r="H58" s="3">
        <f t="shared" si="48"/>
        <v>8.8415739907333091E-2</v>
      </c>
    </row>
    <row r="59" spans="2:8" x14ac:dyDescent="0.25">
      <c r="B59">
        <v>12.466227999999999</v>
      </c>
      <c r="C59">
        <v>9.9248619999999992</v>
      </c>
      <c r="D59">
        <v>11.052436999999999</v>
      </c>
      <c r="F59" s="3">
        <f t="shared" ref="F59:H59" si="49">B59-B28</f>
        <v>1.146595664668336</v>
      </c>
      <c r="G59" s="3">
        <f t="shared" si="49"/>
        <v>0.72134661713436898</v>
      </c>
      <c r="H59" s="3">
        <f t="shared" si="49"/>
        <v>-0.32569266465177904</v>
      </c>
    </row>
    <row r="60" spans="2:8" x14ac:dyDescent="0.25">
      <c r="B60">
        <v>15.278249000000001</v>
      </c>
      <c r="C60">
        <v>7.9384639999999997</v>
      </c>
      <c r="D60">
        <v>10.681785</v>
      </c>
      <c r="F60" s="3">
        <f t="shared" ref="F60:H60" si="50">B60-B29</f>
        <v>1.3605629873216749</v>
      </c>
      <c r="G60" s="3">
        <f t="shared" si="50"/>
        <v>0.75538376640395111</v>
      </c>
      <c r="H60" s="3">
        <f t="shared" si="50"/>
        <v>-0.13122761977088437</v>
      </c>
    </row>
    <row r="61" spans="2:8" x14ac:dyDescent="0.25">
      <c r="B61">
        <v>13.847530000000001</v>
      </c>
      <c r="C61">
        <v>12.473233</v>
      </c>
      <c r="D61">
        <v>19.647891999999999</v>
      </c>
      <c r="F61" s="3">
        <f t="shared" ref="F61:H61" si="51">B61-B30</f>
        <v>-0.89540544393881483</v>
      </c>
      <c r="G61" s="3">
        <f t="shared" si="51"/>
        <v>0.91557424499840501</v>
      </c>
      <c r="H61" s="3">
        <f t="shared" si="51"/>
        <v>-0.31788120370699602</v>
      </c>
    </row>
    <row r="62" spans="2:8" x14ac:dyDescent="0.25">
      <c r="B62">
        <v>15.91109</v>
      </c>
      <c r="C62">
        <v>12.818913999999999</v>
      </c>
      <c r="D62">
        <v>22.063272000000001</v>
      </c>
      <c r="F62" s="3">
        <f t="shared" ref="F62:H62" si="52">B62-B31</f>
        <v>-0.90831948205788571</v>
      </c>
      <c r="G62" s="3">
        <f t="shared" si="52"/>
        <v>0.10019480315896168</v>
      </c>
      <c r="H62" s="3">
        <f t="shared" si="52"/>
        <v>-0.32026691047993694</v>
      </c>
    </row>
  </sheetData>
  <conditionalFormatting sqref="F34:H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5567-0B8F-456F-97D7-56A89AD98FF5}">
  <dimension ref="A1:AJ31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4" sqref="H24"/>
    </sheetView>
  </sheetViews>
  <sheetFormatPr defaultRowHeight="15" x14ac:dyDescent="0.25"/>
  <cols>
    <col min="1" max="5" width="9.140625" style="3"/>
    <col min="13" max="15" width="9.140625" style="3"/>
    <col min="22" max="23" width="9.140625" style="3"/>
    <col min="25" max="25" width="9.140625" style="3"/>
  </cols>
  <sheetData>
    <row r="1" spans="1:36" x14ac:dyDescent="0.25">
      <c r="B1" s="3" t="s">
        <v>0</v>
      </c>
      <c r="C1" s="3" t="s">
        <v>1</v>
      </c>
      <c r="D1" s="3" t="s">
        <v>2</v>
      </c>
      <c r="E1" s="3" t="s">
        <v>3</v>
      </c>
      <c r="H1" t="s">
        <v>5</v>
      </c>
      <c r="I1" t="s">
        <v>7</v>
      </c>
      <c r="J1" t="s">
        <v>11</v>
      </c>
      <c r="K1" t="s">
        <v>10</v>
      </c>
      <c r="L1" t="s">
        <v>9</v>
      </c>
      <c r="M1" s="3" t="s">
        <v>16</v>
      </c>
      <c r="P1" s="3" t="s">
        <v>5</v>
      </c>
      <c r="Q1" s="3" t="s">
        <v>7</v>
      </c>
      <c r="R1" s="3" t="s">
        <v>11</v>
      </c>
      <c r="S1" s="3" t="s">
        <v>10</v>
      </c>
      <c r="T1" s="3" t="s">
        <v>9</v>
      </c>
      <c r="U1" t="s">
        <v>16</v>
      </c>
      <c r="X1" s="3" t="s">
        <v>5</v>
      </c>
      <c r="Y1" s="3" t="s">
        <v>7</v>
      </c>
      <c r="Z1" s="3" t="s">
        <v>11</v>
      </c>
      <c r="AA1" s="3" t="s">
        <v>10</v>
      </c>
      <c r="AB1" s="3" t="s">
        <v>9</v>
      </c>
      <c r="AC1" s="3" t="s">
        <v>16</v>
      </c>
      <c r="AF1" s="3"/>
      <c r="AG1" s="3"/>
      <c r="AH1" s="3"/>
      <c r="AI1" s="3"/>
      <c r="AJ1" s="3"/>
    </row>
    <row r="2" spans="1:36" x14ac:dyDescent="0.25">
      <c r="B2" s="3" t="s">
        <v>4</v>
      </c>
      <c r="C2" s="3" t="s">
        <v>4</v>
      </c>
      <c r="D2" s="3" t="s">
        <v>4</v>
      </c>
      <c r="H2" t="s">
        <v>6</v>
      </c>
      <c r="I2" s="3" t="s">
        <v>6</v>
      </c>
      <c r="J2" s="3" t="s">
        <v>6</v>
      </c>
      <c r="K2" s="3" t="s">
        <v>6</v>
      </c>
      <c r="L2" s="3" t="s">
        <v>6</v>
      </c>
      <c r="M2" s="3" t="s">
        <v>6</v>
      </c>
      <c r="O2" s="3">
        <v>250</v>
      </c>
      <c r="P2" t="s">
        <v>14</v>
      </c>
      <c r="Q2" s="3" t="s">
        <v>14</v>
      </c>
      <c r="R2" s="3" t="s">
        <v>14</v>
      </c>
      <c r="S2" s="3" t="s">
        <v>14</v>
      </c>
      <c r="T2" s="3" t="s">
        <v>14</v>
      </c>
      <c r="U2" s="3" t="s">
        <v>14</v>
      </c>
      <c r="W2" s="3">
        <v>360</v>
      </c>
      <c r="X2" s="3" t="s">
        <v>14</v>
      </c>
      <c r="Y2" s="3" t="s">
        <v>14</v>
      </c>
      <c r="Z2" s="3" t="s">
        <v>14</v>
      </c>
      <c r="AA2" s="3" t="s">
        <v>14</v>
      </c>
      <c r="AB2" s="3" t="s">
        <v>14</v>
      </c>
      <c r="AC2" s="3" t="s">
        <v>14</v>
      </c>
    </row>
    <row r="3" spans="1:36" x14ac:dyDescent="0.25">
      <c r="A3" s="3">
        <v>1590</v>
      </c>
      <c r="C3" s="3">
        <v>3.070845503852166</v>
      </c>
      <c r="E3" s="3">
        <v>3.070845503852166</v>
      </c>
      <c r="G3" s="3">
        <v>1590</v>
      </c>
      <c r="H3" s="3"/>
      <c r="I3">
        <v>0.1502783</v>
      </c>
      <c r="M3" s="3">
        <v>0.17030000000000001</v>
      </c>
      <c r="O3" s="3">
        <v>1590</v>
      </c>
      <c r="Q3" s="3">
        <f>(I3*250)/(C3*4.1)</f>
        <v>2.9839700382565675</v>
      </c>
      <c r="U3" s="3">
        <f t="shared" ref="U3:U7" si="0">AVERAGE(P3:T3)</f>
        <v>2.9839700382565675</v>
      </c>
      <c r="W3" s="3">
        <v>1590</v>
      </c>
      <c r="Y3" s="3">
        <f>(I3*360)/(C3*4.1)</f>
        <v>4.2969168550894574</v>
      </c>
      <c r="AC3" s="3">
        <f>AVERAGE(X3:AB3)</f>
        <v>4.2969168550894574</v>
      </c>
    </row>
    <row r="4" spans="1:36" x14ac:dyDescent="0.25">
      <c r="A4" s="3">
        <v>1600</v>
      </c>
      <c r="C4" s="2">
        <f>C3+($C$7-$C$3)/4</f>
        <v>4.7844207457454768</v>
      </c>
      <c r="G4" s="3">
        <v>1600</v>
      </c>
      <c r="O4" s="3">
        <v>1600</v>
      </c>
      <c r="U4" s="3"/>
      <c r="W4" s="3">
        <v>1600</v>
      </c>
    </row>
    <row r="5" spans="1:36" x14ac:dyDescent="0.25">
      <c r="A5" s="3">
        <v>1610</v>
      </c>
      <c r="C5" s="2">
        <f>C4+($C$7-$C$3)/4</f>
        <v>6.4979959876387881</v>
      </c>
      <c r="D5" s="3">
        <v>22.275639344167697</v>
      </c>
      <c r="E5" s="3">
        <v>14.386817665903243</v>
      </c>
      <c r="G5" s="3">
        <v>1610</v>
      </c>
      <c r="O5" s="3">
        <v>1610</v>
      </c>
      <c r="U5" s="3"/>
      <c r="W5" s="3">
        <v>1610</v>
      </c>
    </row>
    <row r="6" spans="1:36" x14ac:dyDescent="0.25">
      <c r="A6" s="3">
        <v>1620</v>
      </c>
      <c r="C6" s="2">
        <f>C5+($C$7-$C$3)/4</f>
        <v>8.2115712295320993</v>
      </c>
      <c r="D6" s="3">
        <v>11.564820845602544</v>
      </c>
      <c r="E6" s="3">
        <v>9.8881960375673223</v>
      </c>
      <c r="G6" s="3">
        <v>1620</v>
      </c>
      <c r="H6" s="3"/>
      <c r="I6">
        <v>0.1896552</v>
      </c>
      <c r="M6" s="3">
        <v>0.2105506</v>
      </c>
      <c r="O6" s="3">
        <v>1620</v>
      </c>
      <c r="Q6" s="3">
        <f t="shared" ref="Q6:Q7" si="1">(I6*250)/(C6*4.1)</f>
        <v>1.4082982586602464</v>
      </c>
      <c r="U6" s="3">
        <f t="shared" si="0"/>
        <v>1.4082982586602464</v>
      </c>
      <c r="W6" s="3">
        <v>1620</v>
      </c>
      <c r="Y6" s="3">
        <f t="shared" ref="Y6:Y7" si="2">(I6*360)/(C6*4.1)</f>
        <v>2.0279494924707548</v>
      </c>
      <c r="AC6" s="3">
        <f>AVERAGE(X6:AB6)</f>
        <v>2.0279494924707548</v>
      </c>
    </row>
    <row r="7" spans="1:36" x14ac:dyDescent="0.25">
      <c r="A7" s="3">
        <v>1630</v>
      </c>
      <c r="C7" s="3">
        <v>9.9251464714254105</v>
      </c>
      <c r="D7" s="3">
        <v>27.132624222862439</v>
      </c>
      <c r="E7" s="3">
        <v>18.528885347143927</v>
      </c>
      <c r="G7" s="3">
        <v>1630</v>
      </c>
      <c r="H7" s="3"/>
      <c r="I7">
        <v>0.24797240000000001</v>
      </c>
      <c r="M7" s="3">
        <v>0.26886789999999999</v>
      </c>
      <c r="O7" s="3">
        <v>1630</v>
      </c>
      <c r="Q7" s="3">
        <f t="shared" si="1"/>
        <v>1.5234302421847701</v>
      </c>
      <c r="U7" s="3">
        <f t="shared" si="0"/>
        <v>1.5234302421847701</v>
      </c>
      <c r="W7" s="3">
        <v>1630</v>
      </c>
      <c r="Y7" s="3">
        <f t="shared" si="2"/>
        <v>2.1937395487460689</v>
      </c>
      <c r="AC7" s="3">
        <f>AVERAGE(X7:AB7)</f>
        <v>2.1937395487460689</v>
      </c>
    </row>
    <row r="8" spans="1:36" x14ac:dyDescent="0.25">
      <c r="A8" s="3">
        <v>1640</v>
      </c>
      <c r="C8" s="2">
        <f>C7+($C$10-$C$7)/3</f>
        <v>8.4522304957565968</v>
      </c>
      <c r="D8" s="3">
        <v>8.4299585369777184</v>
      </c>
      <c r="E8" s="3">
        <v>8.4410945163671585</v>
      </c>
      <c r="G8" s="3">
        <v>1640</v>
      </c>
      <c r="O8" s="3">
        <v>1640</v>
      </c>
      <c r="W8" s="3">
        <v>1640</v>
      </c>
    </row>
    <row r="9" spans="1:36" x14ac:dyDescent="0.25">
      <c r="A9" s="1">
        <v>1650</v>
      </c>
      <c r="B9" s="3">
        <v>3.7324488128408939</v>
      </c>
      <c r="C9" s="2">
        <f>C8+($C$10-$C$7)/3</f>
        <v>6.9793145200877831</v>
      </c>
      <c r="D9" s="3">
        <v>4.9194586642560694</v>
      </c>
      <c r="E9" s="3">
        <v>5.2104073323949152</v>
      </c>
      <c r="G9" s="1">
        <v>1650</v>
      </c>
      <c r="O9" s="1">
        <v>1650</v>
      </c>
      <c r="W9" s="1">
        <v>1650</v>
      </c>
    </row>
    <row r="10" spans="1:36" x14ac:dyDescent="0.25">
      <c r="A10" s="3">
        <v>1660</v>
      </c>
      <c r="B10" s="3">
        <v>3.531015552671497</v>
      </c>
      <c r="C10" s="3">
        <v>5.5063985444189685</v>
      </c>
      <c r="D10" s="3">
        <v>7.3218911414306076</v>
      </c>
      <c r="E10" s="3">
        <v>5.453101746173691</v>
      </c>
      <c r="G10" s="3">
        <v>1660</v>
      </c>
      <c r="O10" s="3">
        <v>1660</v>
      </c>
      <c r="W10" s="3">
        <v>1660</v>
      </c>
    </row>
    <row r="11" spans="1:36" x14ac:dyDescent="0.25">
      <c r="A11" s="3">
        <v>1670</v>
      </c>
      <c r="B11" s="3">
        <v>3.7318884855735872</v>
      </c>
      <c r="C11" s="3">
        <v>5.7982973913262903</v>
      </c>
      <c r="D11" s="2">
        <v>8.343563825018558</v>
      </c>
      <c r="E11" s="3">
        <v>5.9579165673061452</v>
      </c>
      <c r="G11" s="3">
        <v>1670</v>
      </c>
      <c r="O11" s="3">
        <v>1670</v>
      </c>
      <c r="W11" s="3">
        <v>1670</v>
      </c>
    </row>
    <row r="12" spans="1:36" x14ac:dyDescent="0.25">
      <c r="A12" s="3">
        <v>1680</v>
      </c>
      <c r="B12" s="3">
        <v>3.4575755148413223</v>
      </c>
      <c r="C12" s="3">
        <v>6.1252077422924458</v>
      </c>
      <c r="D12" s="2">
        <v>9.3652365086065092</v>
      </c>
      <c r="E12" s="3">
        <v>6.316006588580092</v>
      </c>
      <c r="G12" s="3">
        <v>1680</v>
      </c>
      <c r="H12" s="3"/>
      <c r="J12">
        <v>0.33333333333333331</v>
      </c>
      <c r="M12" s="3">
        <v>0.1199416</v>
      </c>
      <c r="O12" s="3">
        <v>1680</v>
      </c>
      <c r="R12" s="3">
        <f>(J12*250)/(D12*4.1)</f>
        <v>2.1702818966028214</v>
      </c>
      <c r="U12" s="3">
        <f>AVERAGE(P12:T12)</f>
        <v>2.1702818966028214</v>
      </c>
      <c r="W12" s="3">
        <v>1680</v>
      </c>
      <c r="Z12" s="3">
        <f>(J12*360)/(D12*4.1)</f>
        <v>3.1252059311080629</v>
      </c>
      <c r="AC12" s="3">
        <f>AVERAGE(X12:AB12)</f>
        <v>3.1252059311080629</v>
      </c>
    </row>
    <row r="13" spans="1:36" x14ac:dyDescent="0.25">
      <c r="A13" s="3">
        <v>1690</v>
      </c>
      <c r="B13" s="3">
        <v>4.7072195855361114</v>
      </c>
      <c r="C13" s="3">
        <v>8.5162063579147471</v>
      </c>
      <c r="D13" s="2">
        <v>10.386909192194461</v>
      </c>
      <c r="E13" s="3">
        <v>7.8701117118817736</v>
      </c>
      <c r="G13" s="3">
        <v>1690</v>
      </c>
      <c r="O13" s="3">
        <v>1690</v>
      </c>
      <c r="U13" s="3"/>
      <c r="W13" s="3">
        <v>1690</v>
      </c>
    </row>
    <row r="14" spans="1:36" x14ac:dyDescent="0.25">
      <c r="A14" s="3">
        <v>1700</v>
      </c>
      <c r="B14" s="3">
        <v>4.4967513478646639</v>
      </c>
      <c r="C14" s="3">
        <v>5.7812998546779504</v>
      </c>
      <c r="D14" s="2">
        <v>11.408581875782412</v>
      </c>
      <c r="E14" s="3">
        <v>7.2288776927750078</v>
      </c>
      <c r="G14" s="3">
        <v>1700</v>
      </c>
      <c r="H14" s="3">
        <v>9.43441E-2</v>
      </c>
      <c r="M14" s="3">
        <v>0.13642850000000001</v>
      </c>
      <c r="O14" s="3">
        <v>1700</v>
      </c>
      <c r="P14">
        <f>(H14*250)/(B14*4.1)</f>
        <v>1.2792988936606373</v>
      </c>
      <c r="U14" s="3">
        <f t="shared" ref="U14:U31" si="3">AVERAGE(P14:T14)</f>
        <v>1.2792988936606373</v>
      </c>
      <c r="W14" s="3">
        <v>1700</v>
      </c>
      <c r="X14" s="3">
        <f>(H14*360)/(B14*4.1)</f>
        <v>1.8421904068713177</v>
      </c>
      <c r="AC14" s="3">
        <f t="shared" ref="AC14:AC31" si="4">AVERAGE(X14:AB14)</f>
        <v>1.8421904068713177</v>
      </c>
    </row>
    <row r="15" spans="1:36" x14ac:dyDescent="0.25">
      <c r="A15" s="3">
        <v>1710</v>
      </c>
      <c r="B15" s="3">
        <v>4.953873702190049</v>
      </c>
      <c r="C15" s="3">
        <v>13.252195343496245</v>
      </c>
      <c r="D15" s="2">
        <v>12.430254559370363</v>
      </c>
      <c r="E15" s="3">
        <v>10.21210786835222</v>
      </c>
      <c r="G15" s="3">
        <v>1710</v>
      </c>
      <c r="H15" s="3"/>
      <c r="I15">
        <v>0.183333</v>
      </c>
      <c r="M15" s="3">
        <v>0.2153399</v>
      </c>
      <c r="O15" s="3">
        <v>1710</v>
      </c>
      <c r="Q15" s="3">
        <f>(I15*250)/(C15*4.1)</f>
        <v>0.84354638410162386</v>
      </c>
      <c r="U15" s="3">
        <f t="shared" si="3"/>
        <v>0.84354638410162386</v>
      </c>
      <c r="W15" s="3">
        <v>1710</v>
      </c>
      <c r="Y15" s="3">
        <f>(I15*360)/(C15*4.1)</f>
        <v>1.2147067931063384</v>
      </c>
      <c r="AC15" s="3">
        <f t="shared" si="4"/>
        <v>1.2147067931063384</v>
      </c>
    </row>
    <row r="16" spans="1:36" x14ac:dyDescent="0.25">
      <c r="A16" s="3">
        <v>1720</v>
      </c>
      <c r="B16" s="3">
        <v>5.358223785589912</v>
      </c>
      <c r="C16" s="3">
        <v>9.9740334604553791</v>
      </c>
      <c r="D16" s="2">
        <v>13.451927242958314</v>
      </c>
      <c r="E16" s="3">
        <v>9.5947281630012018</v>
      </c>
      <c r="G16" s="3">
        <v>1720</v>
      </c>
      <c r="H16" s="6">
        <v>0.24746399999999999</v>
      </c>
      <c r="J16">
        <v>0.2</v>
      </c>
      <c r="L16" s="3">
        <v>0.1965102</v>
      </c>
      <c r="M16" s="3">
        <v>0.26095669999999999</v>
      </c>
      <c r="O16" s="3">
        <v>1720</v>
      </c>
      <c r="P16" s="3">
        <f t="shared" ref="P16:P31" si="5">(H16*250)/(B16*4.1)</f>
        <v>2.8160952017836784</v>
      </c>
      <c r="R16" s="3">
        <f t="shared" ref="R16:R27" si="6">(J16*250)/(D16*4.1)</f>
        <v>0.90657061482422885</v>
      </c>
      <c r="T16" s="3">
        <f t="shared" ref="T16:T21" si="7">(L16*250)/(B16*4.1)</f>
        <v>2.236250247799886</v>
      </c>
      <c r="U16" s="3">
        <f t="shared" si="3"/>
        <v>1.9863053548025977</v>
      </c>
      <c r="W16" s="3">
        <v>1720</v>
      </c>
      <c r="X16" s="3">
        <f t="shared" ref="X16:Y31" si="8">(H16*360)/(B16*4.1)</f>
        <v>4.0551770905684972</v>
      </c>
      <c r="Z16" s="3">
        <f t="shared" ref="Z16:Z27" si="9">(J16*360)/(D16*4.1)</f>
        <v>1.3054616853468897</v>
      </c>
      <c r="AB16" s="3">
        <f t="shared" ref="AB16:AB25" si="10">(L16*360)/(B16*4.1)</f>
        <v>3.2202003568318358</v>
      </c>
      <c r="AC16" s="3">
        <f t="shared" si="4"/>
        <v>2.8602797109157407</v>
      </c>
    </row>
    <row r="17" spans="1:29" x14ac:dyDescent="0.25">
      <c r="A17" s="3">
        <v>1730</v>
      </c>
      <c r="B17" s="3">
        <v>7.1217370846555879</v>
      </c>
      <c r="C17" s="3">
        <v>13.776268273082298</v>
      </c>
      <c r="D17" s="2">
        <v>14.473599926546266</v>
      </c>
      <c r="E17" s="3">
        <v>11.790535094761383</v>
      </c>
      <c r="G17" s="3">
        <v>1730</v>
      </c>
      <c r="H17" s="3">
        <v>0.1117624</v>
      </c>
      <c r="J17">
        <v>0.47330065128109333</v>
      </c>
      <c r="L17" s="3">
        <v>0.14998239999999999</v>
      </c>
      <c r="M17" s="3">
        <v>0.19743810000000001</v>
      </c>
      <c r="O17" s="3">
        <v>1730</v>
      </c>
      <c r="P17" s="3">
        <f t="shared" si="5"/>
        <v>0.95689863397062569</v>
      </c>
      <c r="R17" s="3">
        <f t="shared" si="6"/>
        <v>1.9939611400264385</v>
      </c>
      <c r="S17" s="3"/>
      <c r="T17" s="3">
        <f t="shared" si="7"/>
        <v>1.2841345003295916</v>
      </c>
      <c r="U17" s="3">
        <f t="shared" si="3"/>
        <v>1.4116647581088853</v>
      </c>
      <c r="W17" s="3">
        <v>1730</v>
      </c>
      <c r="X17" s="3">
        <f t="shared" si="8"/>
        <v>1.3779340329177012</v>
      </c>
      <c r="Z17" s="3">
        <f t="shared" si="9"/>
        <v>2.8713040416380715</v>
      </c>
      <c r="AB17" s="3">
        <f t="shared" si="10"/>
        <v>1.849153680474612</v>
      </c>
      <c r="AC17" s="3">
        <f t="shared" si="4"/>
        <v>2.0327972516767949</v>
      </c>
    </row>
    <row r="18" spans="1:29" x14ac:dyDescent="0.25">
      <c r="A18" s="3">
        <v>1740</v>
      </c>
      <c r="B18" s="3">
        <v>8.1232045268736002</v>
      </c>
      <c r="C18" s="3">
        <v>10.069009787751193</v>
      </c>
      <c r="D18" s="2">
        <v>15.495272610134217</v>
      </c>
      <c r="E18" s="3">
        <v>11.229162308253002</v>
      </c>
      <c r="G18" s="3">
        <v>1740</v>
      </c>
      <c r="H18" s="3">
        <v>0.1169649</v>
      </c>
      <c r="J18">
        <v>0.42434442005255812</v>
      </c>
      <c r="L18" s="3">
        <v>0.1855859</v>
      </c>
      <c r="M18" s="3">
        <v>0.2025188</v>
      </c>
      <c r="O18" s="3">
        <v>1740</v>
      </c>
      <c r="P18" s="3">
        <f t="shared" si="5"/>
        <v>0.87797938288596689</v>
      </c>
      <c r="R18" s="3">
        <f t="shared" si="6"/>
        <v>1.6698421776961694</v>
      </c>
      <c r="T18" s="3">
        <f t="shared" si="7"/>
        <v>1.3930725709536516</v>
      </c>
      <c r="U18" s="3">
        <f t="shared" si="3"/>
        <v>1.3136313771785959</v>
      </c>
      <c r="W18" s="3">
        <v>1740</v>
      </c>
      <c r="X18" s="3">
        <f t="shared" si="8"/>
        <v>1.2642903113557922</v>
      </c>
      <c r="Z18" s="3">
        <f t="shared" si="9"/>
        <v>2.4045727358824838</v>
      </c>
      <c r="AB18" s="3">
        <f t="shared" si="10"/>
        <v>2.0060245021732581</v>
      </c>
      <c r="AC18" s="3">
        <f t="shared" si="4"/>
        <v>1.8916291831371781</v>
      </c>
    </row>
    <row r="19" spans="1:29" x14ac:dyDescent="0.25">
      <c r="A19" s="3">
        <v>1750</v>
      </c>
      <c r="B19" s="3">
        <v>9.1962677966161799</v>
      </c>
      <c r="C19" s="3">
        <v>10.473829141513599</v>
      </c>
      <c r="D19" s="2">
        <v>16.516945293722166</v>
      </c>
      <c r="E19" s="3">
        <v>12.062347410617315</v>
      </c>
      <c r="G19" s="3">
        <v>1750</v>
      </c>
      <c r="H19" s="3">
        <v>0.13420579999999999</v>
      </c>
      <c r="J19">
        <v>0.37435140632721192</v>
      </c>
      <c r="L19" s="3">
        <v>0.2217594</v>
      </c>
      <c r="M19" s="3">
        <v>0.19450439999999999</v>
      </c>
      <c r="O19" s="3">
        <v>1750</v>
      </c>
      <c r="P19" s="3">
        <f t="shared" si="5"/>
        <v>0.88984799799065917</v>
      </c>
      <c r="R19" s="3">
        <f t="shared" si="6"/>
        <v>1.381993150545235</v>
      </c>
      <c r="T19" s="3">
        <f t="shared" si="7"/>
        <v>1.4703698210182408</v>
      </c>
      <c r="U19" s="3">
        <f t="shared" si="3"/>
        <v>1.2474036565180449</v>
      </c>
      <c r="W19" s="3">
        <v>1750</v>
      </c>
      <c r="X19" s="3">
        <f t="shared" si="8"/>
        <v>1.2813811171065492</v>
      </c>
      <c r="Z19" s="3">
        <f t="shared" si="9"/>
        <v>1.9900701367851383</v>
      </c>
      <c r="AB19" s="3">
        <f t="shared" si="10"/>
        <v>2.1173325422662663</v>
      </c>
      <c r="AC19" s="3">
        <f t="shared" si="4"/>
        <v>1.7962612653859846</v>
      </c>
    </row>
    <row r="20" spans="1:29" x14ac:dyDescent="0.25">
      <c r="A20" s="3">
        <v>1760</v>
      </c>
      <c r="B20" s="3">
        <v>12.706356935178283</v>
      </c>
      <c r="C20" s="3">
        <v>9.8304325622762558</v>
      </c>
      <c r="D20" s="3">
        <v>17.538617977310118</v>
      </c>
      <c r="E20" s="3">
        <v>13.358469158254886</v>
      </c>
      <c r="G20" s="3">
        <v>1760</v>
      </c>
      <c r="H20" s="3">
        <v>0.1845357</v>
      </c>
      <c r="J20">
        <v>0.3666666666666667</v>
      </c>
      <c r="L20" s="3">
        <v>0.24501020000000001</v>
      </c>
      <c r="M20" s="3">
        <v>0.21889149999999999</v>
      </c>
      <c r="O20" s="3">
        <v>1760</v>
      </c>
      <c r="P20" s="3">
        <f t="shared" si="5"/>
        <v>0.88555491449449142</v>
      </c>
      <c r="R20" s="3">
        <f t="shared" si="6"/>
        <v>1.2747711140159494</v>
      </c>
      <c r="T20" s="3">
        <f t="shared" si="7"/>
        <v>1.1757615827792576</v>
      </c>
      <c r="U20" s="3">
        <f t="shared" si="3"/>
        <v>1.1120292037632327</v>
      </c>
      <c r="W20" s="3">
        <v>1760</v>
      </c>
      <c r="X20" s="3">
        <f t="shared" si="8"/>
        <v>1.2751990768720678</v>
      </c>
      <c r="Z20" s="3">
        <f t="shared" si="9"/>
        <v>1.835670404182967</v>
      </c>
      <c r="AB20" s="3">
        <f t="shared" si="10"/>
        <v>1.6930966792021309</v>
      </c>
      <c r="AC20" s="3">
        <f t="shared" si="4"/>
        <v>1.6013220534190553</v>
      </c>
    </row>
    <row r="21" spans="1:29" x14ac:dyDescent="0.25">
      <c r="A21" s="3">
        <v>1770</v>
      </c>
      <c r="B21" s="3">
        <v>19.385645891016129</v>
      </c>
      <c r="C21" s="3">
        <v>10.556883750717697</v>
      </c>
      <c r="D21" s="3">
        <v>15.298223121208943</v>
      </c>
      <c r="E21" s="3">
        <v>15.080250920980923</v>
      </c>
      <c r="G21" s="3">
        <v>1770</v>
      </c>
      <c r="H21" s="3">
        <v>0.18417510000000001</v>
      </c>
      <c r="J21">
        <v>0.39583333333333331</v>
      </c>
      <c r="L21" s="3">
        <v>0.2061056</v>
      </c>
      <c r="M21" s="3">
        <v>0.2284641</v>
      </c>
      <c r="O21" s="3">
        <v>1770</v>
      </c>
      <c r="P21" s="3">
        <f t="shared" si="5"/>
        <v>0.57930435165921612</v>
      </c>
      <c r="R21" s="3">
        <f t="shared" si="6"/>
        <v>1.5777112590498845</v>
      </c>
      <c r="T21" s="3">
        <f t="shared" si="7"/>
        <v>0.64828454542081826</v>
      </c>
      <c r="U21" s="3">
        <f t="shared" si="3"/>
        <v>0.93510005204330626</v>
      </c>
      <c r="W21" s="3">
        <v>1770</v>
      </c>
      <c r="X21" s="3">
        <f t="shared" si="8"/>
        <v>0.8341982663892713</v>
      </c>
      <c r="Z21" s="3">
        <f t="shared" si="9"/>
        <v>2.2719042130318341</v>
      </c>
      <c r="AB21" s="3">
        <f t="shared" si="10"/>
        <v>0.93352974540597811</v>
      </c>
      <c r="AC21" s="3">
        <f t="shared" si="4"/>
        <v>1.3465440749423612</v>
      </c>
    </row>
    <row r="22" spans="1:29" x14ac:dyDescent="0.25">
      <c r="A22" s="3">
        <v>1780</v>
      </c>
      <c r="B22" s="3">
        <v>12.108870122358113</v>
      </c>
      <c r="C22" s="3">
        <v>14.169278008657548</v>
      </c>
      <c r="D22" s="3">
        <v>12.635225154479116</v>
      </c>
      <c r="E22" s="3">
        <v>12.971124428498259</v>
      </c>
      <c r="G22" s="3">
        <v>1780</v>
      </c>
      <c r="H22" s="3">
        <v>0.15565580000000001</v>
      </c>
      <c r="I22" s="5">
        <v>9.375E-2</v>
      </c>
      <c r="J22">
        <v>0.3866666666666666</v>
      </c>
      <c r="K22" s="3">
        <v>0.19104099999999999</v>
      </c>
      <c r="L22" s="3">
        <v>0.16719210000000001</v>
      </c>
      <c r="M22" s="3">
        <v>0.1978636</v>
      </c>
      <c r="O22" s="3">
        <v>1780</v>
      </c>
      <c r="P22" s="3">
        <f t="shared" si="5"/>
        <v>0.78382270361859563</v>
      </c>
      <c r="Q22" s="3">
        <f>(I22*250)/(C22*4.1)</f>
        <v>0.40344069832925428</v>
      </c>
      <c r="R22" s="3">
        <f t="shared" si="6"/>
        <v>1.865992531522062</v>
      </c>
      <c r="S22" s="3">
        <f t="shared" ref="S22:S28" si="11">(K22*250)/(C22*4.1)</f>
        <v>0.82211962079487011</v>
      </c>
      <c r="T22" s="3">
        <f>(L22*250)/(B22*4.1)</f>
        <v>0.84191507059595994</v>
      </c>
      <c r="U22" s="3">
        <f t="shared" si="3"/>
        <v>0.94345812497214843</v>
      </c>
      <c r="W22" s="3">
        <v>1780</v>
      </c>
      <c r="X22" s="3">
        <f t="shared" si="8"/>
        <v>1.1287046932107778</v>
      </c>
      <c r="Y22" s="3">
        <f>(I22*360)/(C22*4.1)</f>
        <v>0.58095460559412615</v>
      </c>
      <c r="Z22" s="3">
        <f t="shared" si="9"/>
        <v>2.6870292453917695</v>
      </c>
      <c r="AA22" s="3">
        <f t="shared" ref="AA22:AA28" si="12">(K22*360)/(C22*4.1)</f>
        <v>1.183852253944613</v>
      </c>
      <c r="AB22" s="3">
        <f t="shared" si="10"/>
        <v>1.2123577016581824</v>
      </c>
      <c r="AC22" s="3">
        <f t="shared" si="4"/>
        <v>1.3585796999598938</v>
      </c>
    </row>
    <row r="23" spans="1:29" x14ac:dyDescent="0.25">
      <c r="A23" s="3">
        <v>1790</v>
      </c>
      <c r="B23" s="3">
        <v>10.029058962431915</v>
      </c>
      <c r="C23" s="3">
        <v>8.742209447161768</v>
      </c>
      <c r="D23" s="3">
        <v>20.298330047963358</v>
      </c>
      <c r="E23" s="3">
        <v>13.023199485852345</v>
      </c>
      <c r="G23" s="3">
        <v>1790</v>
      </c>
      <c r="H23" s="3">
        <v>0.169159</v>
      </c>
      <c r="J23">
        <v>0.3866666666666666</v>
      </c>
      <c r="K23" s="3">
        <v>0.14791670000000001</v>
      </c>
      <c r="L23" s="3">
        <v>0.23609350000000001</v>
      </c>
      <c r="M23" s="3">
        <v>0.19370290000000001</v>
      </c>
      <c r="O23" s="3">
        <v>1790</v>
      </c>
      <c r="P23" s="3">
        <f t="shared" si="5"/>
        <v>1.0284686937597345</v>
      </c>
      <c r="R23" s="3">
        <f t="shared" si="6"/>
        <v>1.1615357379965037</v>
      </c>
      <c r="S23" s="3">
        <f t="shared" si="11"/>
        <v>1.0316969674683274</v>
      </c>
      <c r="T23" s="3">
        <f>(L23*250)/(B23*4.1)</f>
        <v>1.435423320959357</v>
      </c>
      <c r="U23" s="3">
        <f t="shared" si="3"/>
        <v>1.1642811800459807</v>
      </c>
      <c r="W23" s="3">
        <v>1790</v>
      </c>
      <c r="X23" s="3">
        <f t="shared" si="8"/>
        <v>1.4809949190140177</v>
      </c>
      <c r="Z23" s="3">
        <f t="shared" si="9"/>
        <v>1.6726114627149653</v>
      </c>
      <c r="AA23" s="3">
        <f t="shared" si="12"/>
        <v>1.4856436331543914</v>
      </c>
      <c r="AB23" s="3">
        <f t="shared" si="10"/>
        <v>2.0670095821814742</v>
      </c>
      <c r="AC23" s="3">
        <f t="shared" si="4"/>
        <v>1.6765648992662121</v>
      </c>
    </row>
    <row r="24" spans="1:29" x14ac:dyDescent="0.25">
      <c r="A24" s="3">
        <v>1800</v>
      </c>
      <c r="B24" s="3">
        <v>9.9405234212974669</v>
      </c>
      <c r="C24" s="3">
        <v>9.6657200807958059</v>
      </c>
      <c r="D24" s="3">
        <v>20.588502509443686</v>
      </c>
      <c r="E24" s="3">
        <v>13.398248670512318</v>
      </c>
      <c r="G24" s="3">
        <v>1800</v>
      </c>
      <c r="H24" s="3">
        <v>0.19706319999999999</v>
      </c>
      <c r="I24">
        <v>0.1875</v>
      </c>
      <c r="J24">
        <v>0.41099999999999992</v>
      </c>
      <c r="K24" s="3">
        <v>0.20335590000000001</v>
      </c>
      <c r="L24" s="3">
        <v>0.17706230000000001</v>
      </c>
      <c r="M24" s="3">
        <v>0.22714100000000001</v>
      </c>
      <c r="O24" s="3">
        <v>1800</v>
      </c>
      <c r="P24" s="3">
        <f t="shared" si="5"/>
        <v>1.2087943734173543</v>
      </c>
      <c r="Q24" s="3">
        <f t="shared" ref="Q24:Q27" si="13">(I24*250)/(C24*4.1)</f>
        <v>1.1828323946586905</v>
      </c>
      <c r="R24" s="3">
        <f t="shared" si="6"/>
        <v>1.2172315882741322</v>
      </c>
      <c r="S24" s="3">
        <f t="shared" si="11"/>
        <v>1.2828583795465238</v>
      </c>
      <c r="T24" s="3">
        <f>(L24*250)/(B24*4.1)</f>
        <v>1.0861079693435183</v>
      </c>
      <c r="U24" s="3">
        <f t="shared" si="3"/>
        <v>1.195564941048044</v>
      </c>
      <c r="W24" s="3">
        <v>1800</v>
      </c>
      <c r="X24" s="3">
        <f t="shared" si="8"/>
        <v>1.7406638977209901</v>
      </c>
      <c r="Y24" s="3">
        <f t="shared" ref="Y24:Y27" si="14">(I24*360)/(C24*4.1)</f>
        <v>1.7032786483085143</v>
      </c>
      <c r="Z24" s="3">
        <f t="shared" si="9"/>
        <v>1.7528134871147505</v>
      </c>
      <c r="AA24" s="3">
        <f t="shared" si="12"/>
        <v>1.8473160665469941</v>
      </c>
      <c r="AB24" s="3">
        <f t="shared" si="10"/>
        <v>1.5639954758546664</v>
      </c>
      <c r="AC24" s="3">
        <f t="shared" si="4"/>
        <v>1.7216135151091829</v>
      </c>
    </row>
    <row r="25" spans="1:29" x14ac:dyDescent="0.25">
      <c r="A25" s="3">
        <v>1810</v>
      </c>
      <c r="B25" s="3">
        <v>10.028273583591002</v>
      </c>
      <c r="C25" s="3">
        <v>10.303984987056056</v>
      </c>
      <c r="D25" s="3">
        <v>16.186985693347015</v>
      </c>
      <c r="E25" s="3">
        <v>12.173081421331355</v>
      </c>
      <c r="G25" s="3">
        <v>1810</v>
      </c>
      <c r="H25" s="3">
        <v>0.22370029999999999</v>
      </c>
      <c r="I25">
        <v>0.18486649999999999</v>
      </c>
      <c r="J25">
        <v>0.41099999999999992</v>
      </c>
      <c r="K25" s="3">
        <v>0.19245689999999999</v>
      </c>
      <c r="L25" s="3">
        <v>0.1789096</v>
      </c>
      <c r="M25" s="3">
        <v>0.26116539999999999</v>
      </c>
      <c r="O25" s="3">
        <v>1810</v>
      </c>
      <c r="P25" s="3">
        <f t="shared" si="5"/>
        <v>1.3601805018005444</v>
      </c>
      <c r="Q25" s="3">
        <f t="shared" si="13"/>
        <v>1.0939794239933405</v>
      </c>
      <c r="R25" s="3">
        <f t="shared" si="6"/>
        <v>1.5482175671568279</v>
      </c>
      <c r="S25" s="3">
        <f t="shared" si="11"/>
        <v>1.1388969261902178</v>
      </c>
      <c r="T25" s="3">
        <f>(L25*250)/(B25*4.1)</f>
        <v>1.0878364915243059</v>
      </c>
      <c r="U25" s="3">
        <f t="shared" si="3"/>
        <v>1.2458221821330473</v>
      </c>
      <c r="W25" s="3">
        <v>1810</v>
      </c>
      <c r="X25" s="3">
        <f t="shared" si="8"/>
        <v>1.9586599225927837</v>
      </c>
      <c r="Y25" s="3">
        <f t="shared" si="14"/>
        <v>1.5753303705504103</v>
      </c>
      <c r="Z25" s="3">
        <f t="shared" si="9"/>
        <v>2.2294332967058321</v>
      </c>
      <c r="AA25" s="3">
        <f t="shared" si="12"/>
        <v>1.6400115737139134</v>
      </c>
      <c r="AB25" s="3">
        <f t="shared" si="10"/>
        <v>1.5664845477950002</v>
      </c>
      <c r="AC25" s="3">
        <f>AVERAGE(X25:AB25)</f>
        <v>1.7939839422715878</v>
      </c>
    </row>
    <row r="26" spans="1:29" x14ac:dyDescent="0.25">
      <c r="A26" s="3">
        <v>1820</v>
      </c>
      <c r="B26" s="3">
        <v>13.149314389425266</v>
      </c>
      <c r="C26" s="3">
        <v>10.645682566462122</v>
      </c>
      <c r="D26" s="3">
        <v>13.957620128225489</v>
      </c>
      <c r="E26" s="3">
        <v>12.584205694704293</v>
      </c>
      <c r="G26" s="3">
        <v>1820</v>
      </c>
      <c r="H26" s="3">
        <v>0.2189228</v>
      </c>
      <c r="I26">
        <v>0.18298210000000001</v>
      </c>
      <c r="J26">
        <v>0.41099999999999992</v>
      </c>
      <c r="K26" s="3">
        <v>0.24333299999999999</v>
      </c>
      <c r="L26" s="3"/>
      <c r="M26" s="3">
        <v>0.23027349999999999</v>
      </c>
      <c r="O26" s="3">
        <v>1820</v>
      </c>
      <c r="P26" s="3">
        <f t="shared" si="5"/>
        <v>1.0151822995613733</v>
      </c>
      <c r="Q26" s="3">
        <f t="shared" si="13"/>
        <v>1.0480723102811031</v>
      </c>
      <c r="R26" s="3">
        <f t="shared" si="6"/>
        <v>1.7955049198593027</v>
      </c>
      <c r="S26" s="3">
        <f t="shared" si="11"/>
        <v>1.3937460520872351</v>
      </c>
      <c r="T26" s="3"/>
      <c r="U26" s="3">
        <f t="shared" si="3"/>
        <v>1.3131263954472536</v>
      </c>
      <c r="W26" s="3">
        <v>1820</v>
      </c>
      <c r="X26" s="3">
        <f t="shared" si="8"/>
        <v>1.4618625113683774</v>
      </c>
      <c r="Y26" s="3">
        <f t="shared" si="14"/>
        <v>1.5092241268047886</v>
      </c>
      <c r="Z26" s="3">
        <f t="shared" si="9"/>
        <v>2.5855270845973957</v>
      </c>
      <c r="AA26" s="3">
        <f t="shared" si="12"/>
        <v>2.0069943150056186</v>
      </c>
      <c r="AC26" s="3">
        <f t="shared" si="4"/>
        <v>1.8909020094440452</v>
      </c>
    </row>
    <row r="27" spans="1:29" x14ac:dyDescent="0.25">
      <c r="A27" s="3">
        <v>1830</v>
      </c>
      <c r="B27" s="3">
        <v>12.645512607037535</v>
      </c>
      <c r="C27" s="3">
        <v>9.4613511597007562</v>
      </c>
      <c r="D27" s="3">
        <v>12.009171260092668</v>
      </c>
      <c r="E27" s="3">
        <v>11.372011675610318</v>
      </c>
      <c r="G27" s="3">
        <v>1830</v>
      </c>
      <c r="H27" s="3">
        <v>0.24351610000000001</v>
      </c>
      <c r="I27">
        <v>0.1796875</v>
      </c>
      <c r="J27">
        <v>0.25</v>
      </c>
      <c r="K27" s="3">
        <v>0.192</v>
      </c>
      <c r="L27" s="3">
        <v>0.18573429999999999</v>
      </c>
      <c r="M27" s="3">
        <v>0.2171505</v>
      </c>
      <c r="O27" s="3">
        <v>1830</v>
      </c>
      <c r="P27" s="3">
        <f t="shared" si="5"/>
        <v>1.1742143750395106</v>
      </c>
      <c r="Q27" s="3">
        <f t="shared" si="13"/>
        <v>1.1580327897263372</v>
      </c>
      <c r="R27" s="3">
        <f t="shared" si="6"/>
        <v>1.2693550711264285</v>
      </c>
      <c r="S27" s="3">
        <f t="shared" si="11"/>
        <v>1.2373832104484548</v>
      </c>
      <c r="T27" s="3">
        <f>(L27*250)/(B27*4.1)</f>
        <v>0.8955953425580524</v>
      </c>
      <c r="U27" s="3">
        <f t="shared" si="3"/>
        <v>1.1469161577797566</v>
      </c>
      <c r="W27" s="3">
        <v>1830</v>
      </c>
      <c r="X27" s="3">
        <f t="shared" si="8"/>
        <v>1.6908687000568952</v>
      </c>
      <c r="Y27" s="3">
        <f t="shared" si="14"/>
        <v>1.6675672172059255</v>
      </c>
      <c r="Z27" s="3">
        <f t="shared" si="9"/>
        <v>1.8278713024220572</v>
      </c>
      <c r="AA27" s="3">
        <f t="shared" si="12"/>
        <v>1.781831823045775</v>
      </c>
      <c r="AB27" s="3">
        <f>(L27*360)/(B27*4.1)</f>
        <v>1.2896572932835955</v>
      </c>
      <c r="AC27" s="3">
        <f t="shared" si="4"/>
        <v>1.6515592672028496</v>
      </c>
    </row>
    <row r="28" spans="1:29" x14ac:dyDescent="0.25">
      <c r="A28" s="3">
        <v>1840</v>
      </c>
      <c r="B28" s="3">
        <v>11.319632335331663</v>
      </c>
      <c r="C28" s="3">
        <v>9.2035153828656302</v>
      </c>
      <c r="D28" s="3">
        <v>11.378129664651778</v>
      </c>
      <c r="E28" s="3">
        <v>10.633759127616358</v>
      </c>
      <c r="G28" s="3">
        <v>1840</v>
      </c>
      <c r="H28" s="3">
        <v>0.26079380000000002</v>
      </c>
      <c r="K28" s="3">
        <v>0.23888899999999999</v>
      </c>
      <c r="L28" s="3">
        <v>0.1496352</v>
      </c>
      <c r="M28" s="3">
        <v>0.23166400000000001</v>
      </c>
      <c r="O28" s="3">
        <v>1840</v>
      </c>
      <c r="P28" s="3">
        <f t="shared" si="5"/>
        <v>1.4048213320476042</v>
      </c>
      <c r="S28" s="3">
        <f t="shared" si="11"/>
        <v>1.5826998525088527</v>
      </c>
      <c r="T28" s="3">
        <f>(L28*250)/(B28*4.1)</f>
        <v>0.80604186520235388</v>
      </c>
      <c r="U28" s="3">
        <f t="shared" si="3"/>
        <v>1.2645210165862701</v>
      </c>
      <c r="W28" s="3">
        <v>1840</v>
      </c>
      <c r="X28" s="3">
        <f t="shared" si="8"/>
        <v>2.02294271814855</v>
      </c>
      <c r="AA28" s="3">
        <f t="shared" si="12"/>
        <v>2.279087787612748</v>
      </c>
      <c r="AB28" s="3">
        <f>(L28*360)/(B28*4.1)</f>
        <v>1.1607002858913895</v>
      </c>
      <c r="AC28" s="3">
        <f t="shared" si="4"/>
        <v>1.8209102638842289</v>
      </c>
    </row>
    <row r="29" spans="1:29" x14ac:dyDescent="0.25">
      <c r="A29" s="3">
        <v>1850</v>
      </c>
      <c r="B29" s="3">
        <v>13.917686012678326</v>
      </c>
      <c r="C29" s="3">
        <v>7.1830802335960486</v>
      </c>
      <c r="D29" s="3">
        <v>10.813012619770884</v>
      </c>
      <c r="E29" s="3">
        <v>10.637926288681752</v>
      </c>
      <c r="G29" s="3">
        <v>1850</v>
      </c>
      <c r="H29" s="3">
        <v>0.28763230000000001</v>
      </c>
      <c r="L29" s="3">
        <v>0.166015</v>
      </c>
      <c r="M29" s="3">
        <v>0.27058339999999997</v>
      </c>
      <c r="O29" s="3">
        <v>1850</v>
      </c>
      <c r="P29" s="3">
        <f t="shared" si="5"/>
        <v>1.2601631379003682</v>
      </c>
      <c r="T29" s="3">
        <f>(L29*250)/(B29*4.1)</f>
        <v>0.727338283421332</v>
      </c>
      <c r="U29" s="3">
        <f t="shared" si="3"/>
        <v>0.99375071066085008</v>
      </c>
      <c r="W29" s="3">
        <v>1850</v>
      </c>
      <c r="X29" s="3">
        <f t="shared" si="8"/>
        <v>1.8146349185765303</v>
      </c>
      <c r="AB29" s="3">
        <f>(L29*360)/(B29*4.1)</f>
        <v>1.0473671281267183</v>
      </c>
      <c r="AC29" s="3">
        <f t="shared" si="4"/>
        <v>1.4310010233516244</v>
      </c>
    </row>
    <row r="30" spans="1:29" x14ac:dyDescent="0.25">
      <c r="A30" s="3">
        <v>1860</v>
      </c>
      <c r="B30" s="3">
        <v>14.742935443938816</v>
      </c>
      <c r="C30" s="3">
        <v>11.557658755001595</v>
      </c>
      <c r="D30" s="3">
        <v>19.965773203706995</v>
      </c>
      <c r="E30" s="3">
        <v>15.422122467549135</v>
      </c>
      <c r="G30" s="3">
        <v>1860</v>
      </c>
      <c r="H30" s="3">
        <v>0.27889730000000001</v>
      </c>
      <c r="L30" s="3">
        <v>0.13082469999999999</v>
      </c>
      <c r="M30" s="3">
        <v>0.23808570000000001</v>
      </c>
      <c r="O30" s="3">
        <v>1860</v>
      </c>
      <c r="P30" s="3">
        <f t="shared" si="5"/>
        <v>1.1534970760399572</v>
      </c>
      <c r="T30" s="3">
        <f>(L30*250)/(B30*4.1)</f>
        <v>0.54108056594239007</v>
      </c>
      <c r="U30" s="3">
        <f t="shared" si="3"/>
        <v>0.84728882099117364</v>
      </c>
      <c r="W30" s="3">
        <v>1860</v>
      </c>
      <c r="X30" s="3">
        <f t="shared" si="8"/>
        <v>1.6610357894975383</v>
      </c>
      <c r="AB30" s="3">
        <f>(L30*360)/(B30*4.1)</f>
        <v>0.77915601495704179</v>
      </c>
      <c r="AC30" s="3">
        <f t="shared" si="4"/>
        <v>1.2200959022272899</v>
      </c>
    </row>
    <row r="31" spans="1:29" x14ac:dyDescent="0.25">
      <c r="A31" s="3">
        <v>1870</v>
      </c>
      <c r="B31" s="3">
        <v>16.819409482057885</v>
      </c>
      <c r="C31" s="3">
        <v>12.718719196841038</v>
      </c>
      <c r="D31" s="3">
        <v>22.383538910479938</v>
      </c>
      <c r="E31" s="3">
        <v>17.307222529792952</v>
      </c>
      <c r="G31" s="3">
        <v>1870</v>
      </c>
      <c r="H31" s="3">
        <v>0.43171199999999998</v>
      </c>
      <c r="I31">
        <v>0.49072359999999998</v>
      </c>
      <c r="L31" s="3">
        <v>0.26085340000000001</v>
      </c>
      <c r="M31" s="3">
        <v>0.3943895</v>
      </c>
      <c r="O31" s="3">
        <v>1870</v>
      </c>
      <c r="P31" s="3">
        <f t="shared" si="5"/>
        <v>1.5650907641618115</v>
      </c>
      <c r="Q31" s="3">
        <f>(I31*250)/(C31*4.1)</f>
        <v>2.3526088019255207</v>
      </c>
      <c r="T31" s="3">
        <f>(L31*250)/(B31*4.1)</f>
        <v>0.94567500356767176</v>
      </c>
      <c r="U31" s="3">
        <f t="shared" si="3"/>
        <v>1.621124856551668</v>
      </c>
      <c r="W31" s="3">
        <v>1870</v>
      </c>
      <c r="X31" s="3">
        <f t="shared" si="8"/>
        <v>2.2537307003930085</v>
      </c>
      <c r="Y31" s="3">
        <f t="shared" si="8"/>
        <v>3.3877566747727501</v>
      </c>
      <c r="AB31" s="3">
        <f>(L31*360)/(B31*4.1)</f>
        <v>1.3617720051374473</v>
      </c>
      <c r="AC31" s="3">
        <f t="shared" si="4"/>
        <v>2.3344197934344018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unskilled_stata</vt:lpstr>
      <vt:lpstr>skilled_stata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Zwart, Pim de</dc:creator>
  <cp:lastModifiedBy>Nathan Lazarus</cp:lastModifiedBy>
  <dcterms:created xsi:type="dcterms:W3CDTF">2019-11-05T08:57:16Z</dcterms:created>
  <dcterms:modified xsi:type="dcterms:W3CDTF">2021-03-16T07:31:58Z</dcterms:modified>
</cp:coreProperties>
</file>