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nba\nba\"/>
    </mc:Choice>
  </mc:AlternateContent>
  <xr:revisionPtr revIDLastSave="0" documentId="13_ncr:1_{BC3B6F28-9A62-4FF3-BC73-D4D97ABD5CB5}" xr6:coauthVersionLast="45" xr6:coauthVersionMax="45" xr10:uidLastSave="{00000000-0000-0000-0000-000000000000}"/>
  <bookViews>
    <workbookView xWindow="1485" yWindow="1110" windowWidth="25980" windowHeight="13920" xr2:uid="{00000000-000D-0000-FFFF-FFFF00000000}"/>
  </bookViews>
  <sheets>
    <sheet name="win_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2" i="1" l="1"/>
  <c r="BN2" i="1"/>
  <c r="BY8" i="1"/>
  <c r="BY7" i="1"/>
  <c r="BY6" i="1"/>
  <c r="BY5" i="1"/>
  <c r="BY4" i="1"/>
  <c r="BY3" i="1"/>
  <c r="BY2" i="1"/>
  <c r="BX8" i="1"/>
  <c r="BX7" i="1"/>
  <c r="BX6" i="1"/>
  <c r="BX5" i="1"/>
  <c r="BX4" i="1"/>
  <c r="BX3" i="1"/>
  <c r="BX2" i="1"/>
  <c r="BW5" i="1"/>
  <c r="BW4" i="1"/>
  <c r="BW8" i="1"/>
  <c r="BW7" i="1"/>
  <c r="BW6" i="1"/>
  <c r="BW3" i="1"/>
  <c r="BW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BO10" i="1"/>
  <c r="BP10" i="1" s="1"/>
  <c r="BN11" i="1"/>
  <c r="BN10" i="1"/>
  <c r="BN9" i="1"/>
  <c r="BN8" i="1"/>
  <c r="BN7" i="1"/>
  <c r="BN6" i="1"/>
  <c r="BN5" i="1"/>
  <c r="BN4" i="1"/>
  <c r="BN3" i="1"/>
  <c r="BO9" i="1"/>
  <c r="BP9" i="1" s="1"/>
  <c r="BO8" i="1"/>
  <c r="BP8" i="1" s="1"/>
  <c r="BO2" i="1"/>
  <c r="BO11" i="1"/>
  <c r="BO7" i="1"/>
  <c r="BP7" i="1" s="1"/>
  <c r="BO6" i="1"/>
  <c r="BO5" i="1"/>
  <c r="BO4" i="1"/>
  <c r="BO3" i="1"/>
  <c r="BP2" i="1" l="1"/>
  <c r="BP11" i="1"/>
  <c r="BP3" i="1"/>
  <c r="BP4" i="1"/>
  <c r="BP5" i="1"/>
  <c r="BP6" i="1"/>
  <c r="AA3" i="1"/>
  <c r="AB14" i="1"/>
  <c r="AA14" i="1"/>
  <c r="AB12" i="1"/>
  <c r="AA12" i="1"/>
  <c r="AB17" i="1"/>
  <c r="AA16" i="1"/>
  <c r="AA15" i="1"/>
  <c r="AA13" i="1"/>
  <c r="AA11" i="1"/>
  <c r="AA10" i="1"/>
  <c r="AB9" i="1"/>
  <c r="AB8" i="1"/>
  <c r="AB7" i="1"/>
  <c r="AA7" i="1"/>
  <c r="AA6" i="1"/>
  <c r="AB4" i="1"/>
  <c r="AB2" i="1"/>
  <c r="W31" i="1"/>
  <c r="W30" i="1"/>
  <c r="AN16" i="1" s="1"/>
  <c r="W29" i="1"/>
  <c r="W28" i="1"/>
  <c r="AN15" i="1" s="1"/>
  <c r="W27" i="1"/>
  <c r="AN14" i="1" s="1"/>
  <c r="W26" i="1"/>
  <c r="W25" i="1"/>
  <c r="W24" i="1"/>
  <c r="AN13" i="1" s="1"/>
  <c r="W23" i="1"/>
  <c r="AN12" i="1" s="1"/>
  <c r="W22" i="1"/>
  <c r="AN11" i="1" s="1"/>
  <c r="W21" i="1"/>
  <c r="W20" i="1"/>
  <c r="AN10" i="1" s="1"/>
  <c r="W19" i="1"/>
  <c r="AN9" i="1" s="1"/>
  <c r="W18" i="1"/>
  <c r="W17" i="1"/>
  <c r="AN8" i="1" s="1"/>
  <c r="W16" i="1"/>
  <c r="AN7" i="1" s="1"/>
  <c r="W15" i="1"/>
  <c r="AN6" i="1" s="1"/>
  <c r="W14" i="1"/>
  <c r="W13" i="1"/>
  <c r="AN17" i="1" s="1"/>
  <c r="W12" i="1"/>
  <c r="W11" i="1"/>
  <c r="AN5" i="1" s="1"/>
  <c r="W10" i="1"/>
  <c r="W9" i="1"/>
  <c r="W8" i="1"/>
  <c r="W7" i="1"/>
  <c r="AN4" i="1" s="1"/>
  <c r="W6" i="1"/>
  <c r="AN3" i="1" s="1"/>
  <c r="W5" i="1"/>
  <c r="W4" i="1"/>
  <c r="W3" i="1"/>
  <c r="AN2" i="1" s="1"/>
  <c r="W2" i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J17" i="1"/>
  <c r="J21" i="1"/>
  <c r="J19" i="1"/>
  <c r="J31" i="1"/>
  <c r="J30" i="1"/>
  <c r="J9" i="1"/>
  <c r="J13" i="1"/>
  <c r="J18" i="1"/>
  <c r="J14" i="1"/>
  <c r="J26" i="1"/>
  <c r="J25" i="1"/>
  <c r="J23" i="1"/>
  <c r="J28" i="1"/>
  <c r="J15" i="1"/>
  <c r="J5" i="1"/>
  <c r="J29" i="1"/>
  <c r="J2" i="1"/>
  <c r="J10" i="1"/>
  <c r="J7" i="1"/>
  <c r="J22" i="1"/>
  <c r="J3" i="1"/>
  <c r="J11" i="1"/>
  <c r="J12" i="1"/>
  <c r="J8" i="1"/>
  <c r="J27" i="1"/>
  <c r="J4" i="1"/>
  <c r="J24" i="1"/>
  <c r="J16" i="1"/>
  <c r="J6" i="1"/>
  <c r="J20" i="1"/>
  <c r="AA18" i="1" l="1"/>
  <c r="AB18" i="1"/>
  <c r="K2" i="1"/>
  <c r="N2" i="1"/>
</calcChain>
</file>

<file path=xl/sharedStrings.xml><?xml version="1.0" encoding="utf-8"?>
<sst xmlns="http://schemas.openxmlformats.org/spreadsheetml/2006/main" count="623" uniqueCount="211">
  <si>
    <t>team</t>
  </si>
  <si>
    <t>teamwins</t>
  </si>
  <si>
    <t>city</t>
  </si>
  <si>
    <t>fullname</t>
  </si>
  <si>
    <t>nickname</t>
  </si>
  <si>
    <t>rgb</t>
  </si>
  <si>
    <t>atl</t>
  </si>
  <si>
    <t>Atlanta</t>
  </si>
  <si>
    <t>Atlanta Hawks</t>
  </si>
  <si>
    <t>Hawks</t>
  </si>
  <si>
    <t>225 68 52</t>
  </si>
  <si>
    <t>bos</t>
  </si>
  <si>
    <t>Boston</t>
  </si>
  <si>
    <t>Boston Celtics</t>
  </si>
  <si>
    <t>Celtics</t>
  </si>
  <si>
    <t>0 122 51</t>
  </si>
  <si>
    <t>brk</t>
  </si>
  <si>
    <t>Brooklyn</t>
  </si>
  <si>
    <t>Brooklyn Nets</t>
  </si>
  <si>
    <t>Nets</t>
  </si>
  <si>
    <t>0 0 0</t>
  </si>
  <si>
    <t>cha</t>
  </si>
  <si>
    <t>Charlotte</t>
  </si>
  <si>
    <t>Charlotte Hornets</t>
  </si>
  <si>
    <t>Hornets</t>
  </si>
  <si>
    <t>29 17 96</t>
  </si>
  <si>
    <t>chi</t>
  </si>
  <si>
    <t>Chicago</t>
  </si>
  <si>
    <t>Chicago Bulls</t>
  </si>
  <si>
    <t>Bulls</t>
  </si>
  <si>
    <t>206 17 65</t>
  </si>
  <si>
    <t>cle</t>
  </si>
  <si>
    <t>Cleveland</t>
  </si>
  <si>
    <t>Cleveland Cavaliers</t>
  </si>
  <si>
    <t>Cavaliers</t>
  </si>
  <si>
    <t>111 38 61</t>
  </si>
  <si>
    <t>dal</t>
  </si>
  <si>
    <t>Dallas</t>
  </si>
  <si>
    <t>Dallas Mavericks</t>
  </si>
  <si>
    <t>Mavericks</t>
  </si>
  <si>
    <t>0 83 188</t>
  </si>
  <si>
    <t>den</t>
  </si>
  <si>
    <t>Denver</t>
  </si>
  <si>
    <t>Denver Nuggets</t>
  </si>
  <si>
    <t>Nuggets</t>
  </si>
  <si>
    <t>81 145 205</t>
  </si>
  <si>
    <t>det</t>
  </si>
  <si>
    <t>Detroit</t>
  </si>
  <si>
    <t>Detroit Pistons</t>
  </si>
  <si>
    <t>Pistons</t>
  </si>
  <si>
    <t>0 107 182</t>
  </si>
  <si>
    <t>gsw</t>
  </si>
  <si>
    <t>Golden State</t>
  </si>
  <si>
    <t>Golden State Warriors</t>
  </si>
  <si>
    <t>Warriors</t>
  </si>
  <si>
    <t>253 185 39</t>
  </si>
  <si>
    <t>hou</t>
  </si>
  <si>
    <t>Houston</t>
  </si>
  <si>
    <t>Houston Rockets</t>
  </si>
  <si>
    <t>Rockets</t>
  </si>
  <si>
    <t>ind</t>
  </si>
  <si>
    <t>Indiana</t>
  </si>
  <si>
    <t>Indiana Pacers</t>
  </si>
  <si>
    <t>Pacers</t>
  </si>
  <si>
    <t>0 45 98</t>
  </si>
  <si>
    <t>lac</t>
  </si>
  <si>
    <t>L.A. Clippers</t>
  </si>
  <si>
    <t>Los Angeles Clippers</t>
  </si>
  <si>
    <t>Clippers</t>
  </si>
  <si>
    <t>200 16 46</t>
  </si>
  <si>
    <t>lal</t>
  </si>
  <si>
    <t>L.A. Lakers</t>
  </si>
  <si>
    <t>Los Angeles Lakers</t>
  </si>
  <si>
    <t>Lakers</t>
  </si>
  <si>
    <t>85 37 130</t>
  </si>
  <si>
    <t>mem</t>
  </si>
  <si>
    <t>Memphis</t>
  </si>
  <si>
    <t>Memphis Grizzlies</t>
  </si>
  <si>
    <t>Grizzlies</t>
  </si>
  <si>
    <t>97 137 185</t>
  </si>
  <si>
    <t>mia</t>
  </si>
  <si>
    <t>Miami</t>
  </si>
  <si>
    <t>Miami Heat</t>
  </si>
  <si>
    <t>Heat</t>
  </si>
  <si>
    <t>152 0 46</t>
  </si>
  <si>
    <t>mil</t>
  </si>
  <si>
    <t>Milwaukee</t>
  </si>
  <si>
    <t>Milwaukee Bucks</t>
  </si>
  <si>
    <t>Bucks</t>
  </si>
  <si>
    <t>0 71 27</t>
  </si>
  <si>
    <t>min</t>
  </si>
  <si>
    <t>Minnesota</t>
  </si>
  <si>
    <t>Minnesota Timberwolves</t>
  </si>
  <si>
    <t>Timberwolves</t>
  </si>
  <si>
    <t>12 35 64</t>
  </si>
  <si>
    <t>nor</t>
  </si>
  <si>
    <t>New Orleans</t>
  </si>
  <si>
    <t>New Orleans Pelicans</t>
  </si>
  <si>
    <t>Pelicans</t>
  </si>
  <si>
    <t>0 22 65</t>
  </si>
  <si>
    <t>nyk</t>
  </si>
  <si>
    <t>New York</t>
  </si>
  <si>
    <t>New York Knicks</t>
  </si>
  <si>
    <t>Knicks</t>
  </si>
  <si>
    <t>okc</t>
  </si>
  <si>
    <t>Oklahoma City</t>
  </si>
  <si>
    <t>Oklahoma City Thunder</t>
  </si>
  <si>
    <t>Thunder</t>
  </si>
  <si>
    <t>0 125 195</t>
  </si>
  <si>
    <t>orl</t>
  </si>
  <si>
    <t>Orlando</t>
  </si>
  <si>
    <t>Orlando Magic</t>
  </si>
  <si>
    <t>Magic</t>
  </si>
  <si>
    <t>0 125 197</t>
  </si>
  <si>
    <t>phi</t>
  </si>
  <si>
    <t>Philadelphia</t>
  </si>
  <si>
    <t>Philadelphia 76ers</t>
  </si>
  <si>
    <t>76ers</t>
  </si>
  <si>
    <t>pho</t>
  </si>
  <si>
    <t>Phoenix</t>
  </si>
  <si>
    <t>Phoenix Suns</t>
  </si>
  <si>
    <t>Suns</t>
  </si>
  <si>
    <t>229 95 32</t>
  </si>
  <si>
    <t>por</t>
  </si>
  <si>
    <t>Portland</t>
  </si>
  <si>
    <t>Portland Trail Blazers</t>
  </si>
  <si>
    <t>Trail Blazers</t>
  </si>
  <si>
    <t>224 58 62</t>
  </si>
  <si>
    <t>sac</t>
  </si>
  <si>
    <t>Sacramento</t>
  </si>
  <si>
    <t>Sacramento Kings</t>
  </si>
  <si>
    <t>Kings</t>
  </si>
  <si>
    <t>91 43 130</t>
  </si>
  <si>
    <t>sas</t>
  </si>
  <si>
    <t>San Antonio</t>
  </si>
  <si>
    <t>San Antonio Spurs</t>
  </si>
  <si>
    <t>Spurs</t>
  </si>
  <si>
    <t>196 206 211</t>
  </si>
  <si>
    <t>tor</t>
  </si>
  <si>
    <t>Toronto</t>
  </si>
  <si>
    <t>Toronto Raptors</t>
  </si>
  <si>
    <t>Raptors</t>
  </si>
  <si>
    <t>uth</t>
  </si>
  <si>
    <t>Utah</t>
  </si>
  <si>
    <t>Utah Jazz</t>
  </si>
  <si>
    <t>Jazz</t>
  </si>
  <si>
    <t>0 43 92</t>
  </si>
  <si>
    <t>was</t>
  </si>
  <si>
    <t>Washington</t>
  </si>
  <si>
    <t>Washington Wizards</t>
  </si>
  <si>
    <t>Wizards</t>
  </si>
  <si>
    <t>o</t>
  </si>
  <si>
    <t>u</t>
  </si>
  <si>
    <t>FD</t>
  </si>
  <si>
    <t>Foxbet</t>
  </si>
  <si>
    <t>SAS over</t>
  </si>
  <si>
    <t>LAL under</t>
  </si>
  <si>
    <t>SAC over</t>
  </si>
  <si>
    <t>CHI under</t>
  </si>
  <si>
    <t>MEM over</t>
  </si>
  <si>
    <t>UTA over</t>
  </si>
  <si>
    <t>MIA under</t>
  </si>
  <si>
    <t>GSW under</t>
  </si>
  <si>
    <t>CLE over</t>
  </si>
  <si>
    <t>PHI over</t>
  </si>
  <si>
    <t>NOR over</t>
  </si>
  <si>
    <t>MIN over</t>
  </si>
  <si>
    <t>BOS under</t>
  </si>
  <si>
    <t>ORL under</t>
  </si>
  <si>
    <t>OKC over</t>
  </si>
  <si>
    <t>IND under</t>
  </si>
  <si>
    <t>Ranked</t>
  </si>
  <si>
    <t>Div</t>
  </si>
  <si>
    <t>PHI</t>
  </si>
  <si>
    <t>ATL</t>
  </si>
  <si>
    <t>MEM</t>
  </si>
  <si>
    <t>Bovada</t>
  </si>
  <si>
    <t>UTA</t>
  </si>
  <si>
    <t>LAC</t>
  </si>
  <si>
    <t>NOR</t>
  </si>
  <si>
    <t>SAS</t>
  </si>
  <si>
    <t>playoff</t>
  </si>
  <si>
    <t>div</t>
  </si>
  <si>
    <t>wins</t>
  </si>
  <si>
    <t>Playoff</t>
  </si>
  <si>
    <t>SAC</t>
  </si>
  <si>
    <t>POR</t>
  </si>
  <si>
    <t>MIN</t>
  </si>
  <si>
    <t>LAL</t>
  </si>
  <si>
    <t>GSW</t>
  </si>
  <si>
    <t>no</t>
  </si>
  <si>
    <t>yes</t>
  </si>
  <si>
    <t>After the lines moved!</t>
  </si>
  <si>
    <t>PHX</t>
  </si>
  <si>
    <t>Division</t>
  </si>
  <si>
    <t>5 sas conf + 10000</t>
  </si>
  <si>
    <t>8.34 phi conf + 1000</t>
  </si>
  <si>
    <t>Implied Probability</t>
  </si>
  <si>
    <t>My Probability</t>
  </si>
  <si>
    <t>Difference</t>
  </si>
  <si>
    <t>Stars</t>
  </si>
  <si>
    <t>Bovada: 233.25</t>
  </si>
  <si>
    <t>Fanduel: 1000</t>
  </si>
  <si>
    <t>rest adjusted</t>
  </si>
  <si>
    <t>Before the lines moved</t>
  </si>
  <si>
    <t>Foxbet: 500</t>
  </si>
  <si>
    <t>Bovada (nathanlazarus3)</t>
  </si>
  <si>
    <t>Bovada (nathanlazarus3): 180</t>
  </si>
  <si>
    <t>ORL (was 116 this morning)</t>
  </si>
  <si>
    <t>500 parlay UTA LAC division winners +462.5 because the risk free bet was not actually risk free (the resulting free bet was $500, to bet on something, but you don't get the $500 back when you win, so if you bet it on something with -10000 odds, you'd only get $5)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</si>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</sst>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6" fontId="0" fillId="0" borderId="0" xfId="0" applyNumberFormat="1"/>
    <xf numFmtId="0" fontId="0" fillId="39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1"/>
  <sheetViews>
    <sheetView tabSelected="1" topLeftCell="BF1" workbookViewId="0">
      <selection activeCell="BZ13" sqref="BZ13"/>
    </sheetView>
  </sheetViews>
  <sheetFormatPr defaultRowHeight="15" x14ac:dyDescent="0.25"/>
  <cols>
    <col min="8" max="8" width="16.85546875" customWidth="1"/>
    <col min="15" max="15" width="16.85546875" customWidth="1"/>
    <col min="20" max="20" width="16.85546875" customWidth="1"/>
  </cols>
  <sheetData>
    <row r="1" spans="1:88" x14ac:dyDescent="0.25">
      <c r="A1" t="s">
        <v>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P1" t="s">
        <v>153</v>
      </c>
      <c r="T1" t="s">
        <v>154</v>
      </c>
      <c r="Y1" t="s">
        <v>171</v>
      </c>
      <c r="Z1" s="7">
        <v>1100</v>
      </c>
      <c r="AA1" t="s">
        <v>153</v>
      </c>
      <c r="AB1" t="s">
        <v>154</v>
      </c>
      <c r="AF1" t="s">
        <v>153</v>
      </c>
      <c r="AJ1" t="s">
        <v>154</v>
      </c>
      <c r="AP1" t="s">
        <v>172</v>
      </c>
      <c r="AQ1" t="s">
        <v>176</v>
      </c>
      <c r="AR1" t="s">
        <v>154</v>
      </c>
      <c r="AT1" t="s">
        <v>3</v>
      </c>
      <c r="AU1" t="s">
        <v>181</v>
      </c>
      <c r="AV1" t="s">
        <v>182</v>
      </c>
      <c r="AW1" t="s">
        <v>183</v>
      </c>
      <c r="AX1" t="s">
        <v>203</v>
      </c>
      <c r="AZ1" t="s">
        <v>3</v>
      </c>
      <c r="BA1" t="s">
        <v>181</v>
      </c>
      <c r="BB1" t="s">
        <v>182</v>
      </c>
      <c r="BC1" t="s">
        <v>183</v>
      </c>
      <c r="BD1" t="s">
        <v>203</v>
      </c>
      <c r="BG1" t="s">
        <v>184</v>
      </c>
      <c r="BK1" t="s">
        <v>192</v>
      </c>
      <c r="BN1" t="s">
        <v>197</v>
      </c>
      <c r="BO1" t="s">
        <v>198</v>
      </c>
      <c r="BP1" t="s">
        <v>199</v>
      </c>
      <c r="BQ1" t="s">
        <v>202</v>
      </c>
      <c r="BS1" t="s">
        <v>194</v>
      </c>
      <c r="BT1" t="s">
        <v>202</v>
      </c>
      <c r="BU1" t="s">
        <v>154</v>
      </c>
      <c r="BV1" t="s">
        <v>201</v>
      </c>
      <c r="BW1" t="s">
        <v>197</v>
      </c>
      <c r="BX1" t="s">
        <v>198</v>
      </c>
      <c r="BY1" t="s">
        <v>199</v>
      </c>
      <c r="BZ1" t="s">
        <v>202</v>
      </c>
      <c r="CA1" t="s">
        <v>205</v>
      </c>
      <c r="CB1" t="s">
        <v>201</v>
      </c>
      <c r="CC1" t="s">
        <v>207</v>
      </c>
      <c r="CE1" t="s">
        <v>0</v>
      </c>
      <c r="CF1" t="s">
        <v>1</v>
      </c>
      <c r="CH1" t="s">
        <v>0</v>
      </c>
      <c r="CI1" t="s">
        <v>1</v>
      </c>
      <c r="CJ1" t="s">
        <v>200</v>
      </c>
    </row>
    <row r="2" spans="1:88" x14ac:dyDescent="0.25">
      <c r="A2" t="s">
        <v>8</v>
      </c>
      <c r="B2">
        <v>37.200802000000003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8</v>
      </c>
      <c r="I2">
        <v>36.5</v>
      </c>
      <c r="J2">
        <f t="shared" ref="J2:J31" si="0">B2-I2</f>
        <v>0.70080200000000303</v>
      </c>
      <c r="K2">
        <f>CORREL(I2:I31,J2:J31)</f>
        <v>-0.62130558659735202</v>
      </c>
      <c r="L2">
        <f t="shared" ref="L2:L31" si="1">(B2-36)*1.805+36</f>
        <v>38.167447610000004</v>
      </c>
      <c r="M2">
        <f t="shared" ref="M2:M31" si="2">L2-I2</f>
        <v>1.6674476100000035</v>
      </c>
      <c r="N2">
        <f>CORREL(I2:I31,M2:M31)</f>
        <v>-5.9918405738359085E-3</v>
      </c>
      <c r="O2" t="s">
        <v>8</v>
      </c>
      <c r="P2">
        <v>35.5</v>
      </c>
      <c r="Q2" t="s">
        <v>151</v>
      </c>
      <c r="R2">
        <v>-122</v>
      </c>
      <c r="S2" t="s">
        <v>8</v>
      </c>
      <c r="T2">
        <v>36.5</v>
      </c>
      <c r="U2" t="s">
        <v>151</v>
      </c>
      <c r="V2">
        <v>125</v>
      </c>
      <c r="W2">
        <f>B2 - P2</f>
        <v>1.700802000000003</v>
      </c>
      <c r="Y2" t="s">
        <v>155</v>
      </c>
      <c r="Z2">
        <v>215</v>
      </c>
      <c r="AB2">
        <f>Z2</f>
        <v>215</v>
      </c>
      <c r="AD2">
        <v>-110</v>
      </c>
      <c r="AF2" t="s">
        <v>13</v>
      </c>
      <c r="AG2">
        <v>44.5</v>
      </c>
      <c r="AH2" t="s">
        <v>152</v>
      </c>
      <c r="AI2">
        <v>-122</v>
      </c>
      <c r="AJ2" t="s">
        <v>13</v>
      </c>
      <c r="AK2" s="6">
        <v>44</v>
      </c>
      <c r="AL2" s="6" t="s">
        <v>152</v>
      </c>
      <c r="AM2" s="6">
        <v>-110</v>
      </c>
      <c r="AN2">
        <f>ABS(VLOOKUP(AJ2, S$2:W31, 5))</f>
        <v>4.2706179999999989</v>
      </c>
      <c r="AP2" t="s">
        <v>173</v>
      </c>
      <c r="AQ2">
        <v>20</v>
      </c>
      <c r="AT2" t="s">
        <v>8</v>
      </c>
      <c r="AU2">
        <v>0.65590000000000004</v>
      </c>
      <c r="AV2">
        <v>0.30885000000000001</v>
      </c>
      <c r="AW2">
        <v>37.222200000000001</v>
      </c>
      <c r="AX2">
        <v>37.301985999999999</v>
      </c>
      <c r="AZ2" t="s">
        <v>8</v>
      </c>
      <c r="BA2">
        <v>0.72175299999999998</v>
      </c>
      <c r="BB2">
        <v>0.37881599999999999</v>
      </c>
      <c r="BC2">
        <v>38.778230000000001</v>
      </c>
      <c r="BD2">
        <v>38.912595000000003</v>
      </c>
      <c r="BG2" s="2" t="s">
        <v>180</v>
      </c>
      <c r="BH2" s="2" t="s">
        <v>191</v>
      </c>
      <c r="BI2" s="2">
        <v>360</v>
      </c>
      <c r="BK2" t="s">
        <v>208</v>
      </c>
      <c r="BL2" s="9" t="s">
        <v>190</v>
      </c>
      <c r="BM2">
        <f>100/1.05</f>
        <v>95.238095238095241</v>
      </c>
      <c r="BN2">
        <f>100/(100+BM2)</f>
        <v>0.51219512195121952</v>
      </c>
      <c r="BO2">
        <f>1-BA23</f>
        <v>0.59989500000000007</v>
      </c>
      <c r="BP2">
        <f>BO2-BN2</f>
        <v>8.7699878048780544E-2</v>
      </c>
      <c r="BQ2" s="9">
        <v>25</v>
      </c>
      <c r="BS2" t="s">
        <v>178</v>
      </c>
      <c r="BT2" s="1">
        <v>145</v>
      </c>
      <c r="BU2">
        <v>125</v>
      </c>
      <c r="BV2" s="1">
        <v>145</v>
      </c>
      <c r="BW2">
        <f>100/(100+BV2)</f>
        <v>0.40816326530612246</v>
      </c>
      <c r="BX2">
        <f>BB14</f>
        <v>0.41941899999999999</v>
      </c>
      <c r="BY2">
        <f>BX2-BW2</f>
        <v>1.1255734693877528E-2</v>
      </c>
      <c r="CC2">
        <v>120</v>
      </c>
      <c r="CE2" t="s">
        <v>6</v>
      </c>
      <c r="CF2">
        <v>36.781610000000001</v>
      </c>
      <c r="CH2" t="s">
        <v>6</v>
      </c>
      <c r="CI2">
        <v>36.963790000000003</v>
      </c>
      <c r="CJ2">
        <f>CF2-CI2</f>
        <v>-0.18218000000000245</v>
      </c>
    </row>
    <row r="3" spans="1:88" x14ac:dyDescent="0.25">
      <c r="A3" t="s">
        <v>13</v>
      </c>
      <c r="B3">
        <v>40.229382000000001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13</v>
      </c>
      <c r="I3">
        <v>45.5</v>
      </c>
      <c r="J3">
        <f t="shared" si="0"/>
        <v>-5.2706179999999989</v>
      </c>
      <c r="L3">
        <f t="shared" si="1"/>
        <v>43.634034509999999</v>
      </c>
      <c r="M3">
        <f t="shared" si="2"/>
        <v>-1.8659654900000007</v>
      </c>
      <c r="O3" t="s">
        <v>13</v>
      </c>
      <c r="P3">
        <v>44.5</v>
      </c>
      <c r="Q3" t="s">
        <v>152</v>
      </c>
      <c r="R3">
        <v>-122</v>
      </c>
      <c r="S3" t="s">
        <v>13</v>
      </c>
      <c r="T3" s="6">
        <v>44</v>
      </c>
      <c r="U3" s="6" t="s">
        <v>152</v>
      </c>
      <c r="V3" s="6">
        <v>-110</v>
      </c>
      <c r="W3">
        <f t="shared" ref="W3:W31" si="3">B3 - P3</f>
        <v>-4.2706179999999989</v>
      </c>
      <c r="Y3" t="s">
        <v>156</v>
      </c>
      <c r="Z3">
        <v>170</v>
      </c>
      <c r="AA3">
        <f>Z3</f>
        <v>170</v>
      </c>
      <c r="AC3">
        <v>-110</v>
      </c>
      <c r="AF3" t="s">
        <v>28</v>
      </c>
      <c r="AG3" s="8">
        <v>28.5</v>
      </c>
      <c r="AH3" s="8" t="s">
        <v>152</v>
      </c>
      <c r="AI3" s="8">
        <v>-100</v>
      </c>
      <c r="AJ3" t="s">
        <v>28</v>
      </c>
      <c r="AK3" s="1">
        <v>30.5</v>
      </c>
      <c r="AL3" s="1" t="s">
        <v>152</v>
      </c>
      <c r="AM3" s="1">
        <v>-110</v>
      </c>
      <c r="AN3">
        <f>ABS(VLOOKUP(AJ3, S$2:W32, 5))</f>
        <v>4.6895600000000002</v>
      </c>
      <c r="AP3" t="s">
        <v>174</v>
      </c>
      <c r="AQ3">
        <v>25</v>
      </c>
      <c r="AT3" t="s">
        <v>13</v>
      </c>
      <c r="AU3">
        <v>0.78169999999999995</v>
      </c>
      <c r="AV3">
        <v>0.18379999999999999</v>
      </c>
      <c r="AW3">
        <v>40.311599999999999</v>
      </c>
      <c r="AX3">
        <v>40.908610000000003</v>
      </c>
      <c r="AZ3" t="s">
        <v>13</v>
      </c>
      <c r="BA3">
        <v>0.75870499999999996</v>
      </c>
      <c r="BB3">
        <v>0.160553</v>
      </c>
      <c r="BC3">
        <v>39.439909</v>
      </c>
      <c r="BD3">
        <v>39.920836999999999</v>
      </c>
      <c r="BG3" s="2" t="s">
        <v>175</v>
      </c>
      <c r="BH3" s="2" t="s">
        <v>191</v>
      </c>
      <c r="BI3" s="2">
        <v>205</v>
      </c>
      <c r="BK3" s="2" t="s">
        <v>180</v>
      </c>
      <c r="BL3" s="2" t="s">
        <v>191</v>
      </c>
      <c r="BM3" s="2">
        <v>310</v>
      </c>
      <c r="BN3">
        <f t="shared" ref="BN3:BN11" si="4">100/(100+BM3)</f>
        <v>0.24390243902439024</v>
      </c>
      <c r="BO3" s="2">
        <f>BA28</f>
        <v>0.76956000000000002</v>
      </c>
      <c r="BP3">
        <f t="shared" ref="BP3:BP11" si="5">BO3-BN3</f>
        <v>0.52565756097560978</v>
      </c>
      <c r="BQ3" s="9">
        <v>300</v>
      </c>
      <c r="BS3" t="s">
        <v>179</v>
      </c>
      <c r="BT3">
        <v>400</v>
      </c>
      <c r="BU3" s="1">
        <v>600</v>
      </c>
      <c r="BW3">
        <f>100/(100+BU3)</f>
        <v>0.14285714285714285</v>
      </c>
      <c r="BX3">
        <f>BB20</f>
        <v>0.25564999999999999</v>
      </c>
      <c r="BY3">
        <f t="shared" ref="BY3:BY8" si="6">BX3-BW3</f>
        <v>0.11279285714285714</v>
      </c>
      <c r="CA3">
        <v>166.66</v>
      </c>
      <c r="CE3" t="s">
        <v>11</v>
      </c>
      <c r="CF3">
        <v>40.779220000000002</v>
      </c>
      <c r="CH3" t="s">
        <v>11</v>
      </c>
      <c r="CI3">
        <v>39.671300000000002</v>
      </c>
      <c r="CJ3">
        <f t="shared" ref="CJ3:CJ31" si="7">CF3-CI3</f>
        <v>1.10792</v>
      </c>
    </row>
    <row r="4" spans="1:88" x14ac:dyDescent="0.25">
      <c r="A4" t="s">
        <v>18</v>
      </c>
      <c r="B4">
        <v>43.603831999999997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18</v>
      </c>
      <c r="I4">
        <v>45.5</v>
      </c>
      <c r="J4">
        <f t="shared" si="0"/>
        <v>-1.896168000000003</v>
      </c>
      <c r="L4">
        <f t="shared" si="1"/>
        <v>49.724916759999992</v>
      </c>
      <c r="M4">
        <f t="shared" si="2"/>
        <v>4.2249167599999922</v>
      </c>
      <c r="O4" t="s">
        <v>18</v>
      </c>
      <c r="P4">
        <v>45.5</v>
      </c>
      <c r="R4">
        <v>-110</v>
      </c>
      <c r="S4" t="s">
        <v>18</v>
      </c>
      <c r="T4">
        <v>45</v>
      </c>
      <c r="U4" t="s">
        <v>151</v>
      </c>
      <c r="V4">
        <v>-125</v>
      </c>
      <c r="W4">
        <f t="shared" si="3"/>
        <v>-1.896168000000003</v>
      </c>
      <c r="Y4" t="s">
        <v>158</v>
      </c>
      <c r="Z4">
        <v>130</v>
      </c>
      <c r="AB4">
        <f>Z4</f>
        <v>130</v>
      </c>
      <c r="AD4">
        <v>-110</v>
      </c>
      <c r="AF4" t="s">
        <v>33</v>
      </c>
      <c r="AG4" s="1">
        <v>22.5</v>
      </c>
      <c r="AH4" s="1" t="s">
        <v>151</v>
      </c>
      <c r="AI4" s="1">
        <v>-110</v>
      </c>
      <c r="AJ4" t="s">
        <v>33</v>
      </c>
      <c r="AK4" s="1">
        <v>22.5</v>
      </c>
      <c r="AL4" s="1" t="s">
        <v>151</v>
      </c>
      <c r="AM4" s="1">
        <v>-110</v>
      </c>
      <c r="AN4">
        <f>ABS(VLOOKUP(AJ4, S$2:W33, 5))</f>
        <v>6.2902999999999984</v>
      </c>
      <c r="AP4" t="s">
        <v>175</v>
      </c>
      <c r="AQ4">
        <v>40</v>
      </c>
      <c r="AT4" t="s">
        <v>18</v>
      </c>
      <c r="AU4">
        <v>0.87404999999999999</v>
      </c>
      <c r="AV4">
        <v>0.3135</v>
      </c>
      <c r="AW4">
        <v>43.2928</v>
      </c>
      <c r="AX4">
        <v>44.105600000000003</v>
      </c>
      <c r="AZ4" t="s">
        <v>18</v>
      </c>
      <c r="BA4">
        <v>0.88083500000000003</v>
      </c>
      <c r="BB4">
        <v>0.31916299999999997</v>
      </c>
      <c r="BC4">
        <v>43.161636000000001</v>
      </c>
      <c r="BD4">
        <v>44.012720000000002</v>
      </c>
      <c r="BG4" s="2" t="s">
        <v>185</v>
      </c>
      <c r="BH4" s="2" t="s">
        <v>191</v>
      </c>
      <c r="BI4" s="2">
        <v>440</v>
      </c>
      <c r="BK4" s="2" t="s">
        <v>175</v>
      </c>
      <c r="BL4" s="2" t="s">
        <v>191</v>
      </c>
      <c r="BM4" s="2">
        <v>410</v>
      </c>
      <c r="BN4">
        <f t="shared" si="4"/>
        <v>0.19607843137254902</v>
      </c>
      <c r="BO4" s="2">
        <f>BA16</f>
        <v>0.55144300000000002</v>
      </c>
      <c r="BP4">
        <f t="shared" si="5"/>
        <v>0.35536456862745103</v>
      </c>
      <c r="BQ4" s="9">
        <v>243.9</v>
      </c>
      <c r="BS4" t="s">
        <v>180</v>
      </c>
      <c r="BT4">
        <v>1300</v>
      </c>
      <c r="BU4">
        <v>1400</v>
      </c>
      <c r="BV4" s="1">
        <v>1500</v>
      </c>
      <c r="BW4">
        <f t="shared" ref="BW4:BW5" si="8">100/(100+BV4)</f>
        <v>6.25E-2</v>
      </c>
      <c r="BX4">
        <f>BB28</f>
        <v>0.340194</v>
      </c>
      <c r="BY4">
        <f t="shared" si="6"/>
        <v>0.277694</v>
      </c>
      <c r="CA4">
        <v>20</v>
      </c>
      <c r="CB4">
        <v>233.25</v>
      </c>
      <c r="CE4" t="s">
        <v>16</v>
      </c>
      <c r="CF4">
        <v>46.000439999999998</v>
      </c>
      <c r="CH4" t="s">
        <v>16</v>
      </c>
      <c r="CI4">
        <v>44.580750000000002</v>
      </c>
      <c r="CJ4">
        <f t="shared" si="7"/>
        <v>1.4196899999999957</v>
      </c>
    </row>
    <row r="5" spans="1:88" x14ac:dyDescent="0.25">
      <c r="A5" t="s">
        <v>23</v>
      </c>
      <c r="B5">
        <v>29.987946999999998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23</v>
      </c>
      <c r="I5">
        <v>25.5</v>
      </c>
      <c r="J5">
        <f t="shared" si="0"/>
        <v>4.4879469999999984</v>
      </c>
      <c r="L5">
        <f t="shared" si="1"/>
        <v>25.148244334999998</v>
      </c>
      <c r="M5">
        <f t="shared" si="2"/>
        <v>-0.35175566500000244</v>
      </c>
      <c r="O5" t="s">
        <v>23</v>
      </c>
      <c r="P5">
        <v>26.5</v>
      </c>
      <c r="Q5" t="s">
        <v>151</v>
      </c>
      <c r="R5">
        <v>-115</v>
      </c>
      <c r="S5" t="s">
        <v>23</v>
      </c>
      <c r="T5">
        <v>26.5</v>
      </c>
      <c r="U5" t="s">
        <v>151</v>
      </c>
      <c r="V5">
        <v>-110</v>
      </c>
      <c r="W5">
        <f t="shared" si="3"/>
        <v>3.4879469999999984</v>
      </c>
      <c r="Y5" t="s">
        <v>162</v>
      </c>
      <c r="Z5">
        <v>125</v>
      </c>
      <c r="AA5">
        <v>85</v>
      </c>
      <c r="AB5">
        <v>40</v>
      </c>
      <c r="AC5">
        <v>-132</v>
      </c>
      <c r="AD5">
        <v>-110</v>
      </c>
      <c r="AF5" t="s">
        <v>53</v>
      </c>
      <c r="AG5" s="2">
        <v>38.5</v>
      </c>
      <c r="AH5" s="2" t="s">
        <v>152</v>
      </c>
      <c r="AI5" s="2">
        <v>-132</v>
      </c>
      <c r="AJ5" t="s">
        <v>53</v>
      </c>
      <c r="AK5" s="2">
        <v>37</v>
      </c>
      <c r="AL5" s="2" t="s">
        <v>152</v>
      </c>
      <c r="AM5" s="2">
        <v>-110</v>
      </c>
      <c r="AN5">
        <f>ABS(VLOOKUP(AJ5, S$2:W34, 5))</f>
        <v>9.268377000000001</v>
      </c>
      <c r="AP5" t="s">
        <v>177</v>
      </c>
      <c r="AR5">
        <v>80</v>
      </c>
      <c r="AT5" t="s">
        <v>23</v>
      </c>
      <c r="AU5">
        <v>0.35859999999999997</v>
      </c>
      <c r="AV5">
        <v>0.10495</v>
      </c>
      <c r="AW5">
        <v>31.372499999999999</v>
      </c>
      <c r="AX5">
        <v>30.758578</v>
      </c>
      <c r="AZ5" t="s">
        <v>23</v>
      </c>
      <c r="BA5">
        <v>0.28301300000000001</v>
      </c>
      <c r="BB5">
        <v>6.5921999999999994E-2</v>
      </c>
      <c r="BC5">
        <v>29.788494</v>
      </c>
      <c r="BD5">
        <v>29.084209999999999</v>
      </c>
      <c r="BG5" t="s">
        <v>186</v>
      </c>
      <c r="BH5" t="s">
        <v>190</v>
      </c>
      <c r="BI5">
        <v>164</v>
      </c>
      <c r="BK5" s="2" t="s">
        <v>185</v>
      </c>
      <c r="BL5" s="2" t="s">
        <v>191</v>
      </c>
      <c r="BM5" s="2">
        <v>240</v>
      </c>
      <c r="BN5">
        <f t="shared" si="4"/>
        <v>0.29411764705882354</v>
      </c>
      <c r="BO5" s="2">
        <f>BA27</f>
        <v>0.54270300000000005</v>
      </c>
      <c r="BP5">
        <f t="shared" si="5"/>
        <v>0.24858535294117651</v>
      </c>
      <c r="BQ5" s="9">
        <v>231.1</v>
      </c>
      <c r="BS5" t="s">
        <v>175</v>
      </c>
      <c r="BT5" s="9">
        <v>1600</v>
      </c>
      <c r="BU5">
        <v>1400</v>
      </c>
      <c r="BV5" s="1">
        <v>1700</v>
      </c>
      <c r="BW5">
        <f t="shared" si="8"/>
        <v>5.5555555555555552E-2</v>
      </c>
      <c r="BX5">
        <f>BB16</f>
        <v>0.147729</v>
      </c>
      <c r="BY5">
        <f t="shared" si="6"/>
        <v>9.2173444444444447E-2</v>
      </c>
      <c r="CC5">
        <v>80</v>
      </c>
      <c r="CE5" t="s">
        <v>21</v>
      </c>
      <c r="CF5">
        <v>28.605</v>
      </c>
      <c r="CH5" t="s">
        <v>21</v>
      </c>
      <c r="CI5">
        <v>29.290150000000001</v>
      </c>
      <c r="CJ5">
        <f t="shared" si="7"/>
        <v>-0.68515000000000015</v>
      </c>
    </row>
    <row r="6" spans="1:88" x14ac:dyDescent="0.25">
      <c r="A6" t="s">
        <v>28</v>
      </c>
      <c r="B6">
        <v>23.81044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28</v>
      </c>
      <c r="I6">
        <v>30.5</v>
      </c>
      <c r="J6">
        <f t="shared" si="0"/>
        <v>-6.6895600000000002</v>
      </c>
      <c r="L6">
        <f t="shared" si="1"/>
        <v>13.997844199999999</v>
      </c>
      <c r="M6">
        <f t="shared" si="2"/>
        <v>-16.502155800000001</v>
      </c>
      <c r="O6" t="s">
        <v>28</v>
      </c>
      <c r="P6" s="8">
        <v>28.5</v>
      </c>
      <c r="Q6" s="8" t="s">
        <v>152</v>
      </c>
      <c r="R6" s="8">
        <v>-100</v>
      </c>
      <c r="S6" t="s">
        <v>28</v>
      </c>
      <c r="T6" s="1">
        <v>30.5</v>
      </c>
      <c r="U6" s="1" t="s">
        <v>152</v>
      </c>
      <c r="V6" s="1">
        <v>-110</v>
      </c>
      <c r="W6">
        <f t="shared" si="3"/>
        <v>-4.6895600000000002</v>
      </c>
      <c r="Y6" t="s">
        <v>165</v>
      </c>
      <c r="Z6">
        <v>125</v>
      </c>
      <c r="AA6">
        <f>Z6</f>
        <v>125</v>
      </c>
      <c r="AC6">
        <v>-100</v>
      </c>
      <c r="AF6" t="s">
        <v>72</v>
      </c>
      <c r="AG6" s="1">
        <v>48.5</v>
      </c>
      <c r="AH6" s="1" t="s">
        <v>152</v>
      </c>
      <c r="AI6" s="1">
        <v>-110</v>
      </c>
      <c r="AJ6" t="s">
        <v>72</v>
      </c>
      <c r="AK6">
        <v>48</v>
      </c>
      <c r="AL6" t="s">
        <v>152</v>
      </c>
      <c r="AM6">
        <v>-118</v>
      </c>
      <c r="AN6">
        <f>ABS(VLOOKUP(AJ6, S$2:W35, 5))</f>
        <v>16.229537999999998</v>
      </c>
      <c r="AP6" t="s">
        <v>178</v>
      </c>
      <c r="AR6">
        <v>80</v>
      </c>
      <c r="AT6" t="s">
        <v>28</v>
      </c>
      <c r="AU6">
        <v>0.15604999999999999</v>
      </c>
      <c r="AV6">
        <v>2.2950000000000002E-2</v>
      </c>
      <c r="AW6">
        <v>26.144400000000001</v>
      </c>
      <c r="AX6">
        <v>24.964656000000002</v>
      </c>
      <c r="AZ6" t="s">
        <v>28</v>
      </c>
      <c r="BA6">
        <v>0.112373</v>
      </c>
      <c r="BB6">
        <v>1.3658E-2</v>
      </c>
      <c r="BC6">
        <v>24.870041000000001</v>
      </c>
      <c r="BD6">
        <v>23.642423000000001</v>
      </c>
      <c r="BG6" t="s">
        <v>187</v>
      </c>
      <c r="BH6" t="s">
        <v>191</v>
      </c>
      <c r="BI6">
        <v>300</v>
      </c>
      <c r="BK6" t="s">
        <v>186</v>
      </c>
      <c r="BL6" t="s">
        <v>190</v>
      </c>
      <c r="BM6">
        <v>184</v>
      </c>
      <c r="BN6">
        <f t="shared" si="4"/>
        <v>0.352112676056338</v>
      </c>
      <c r="BO6">
        <f>BA26</f>
        <v>0.56700600000000001</v>
      </c>
      <c r="BP6">
        <f t="shared" si="5"/>
        <v>0.21489332394366201</v>
      </c>
      <c r="BQ6" s="9">
        <v>50</v>
      </c>
      <c r="BS6" t="s">
        <v>177</v>
      </c>
      <c r="BT6" s="1">
        <v>150</v>
      </c>
      <c r="BU6" s="1">
        <v>150</v>
      </c>
      <c r="BW6">
        <f t="shared" ref="BW6:BW8" si="9">100/(100+BU6)</f>
        <v>0.4</v>
      </c>
      <c r="BX6">
        <f>BB30</f>
        <v>0.45785700000000001</v>
      </c>
      <c r="BY6">
        <f t="shared" si="6"/>
        <v>5.7856999999999992E-2</v>
      </c>
      <c r="BZ6">
        <v>75</v>
      </c>
      <c r="CE6" t="s">
        <v>26</v>
      </c>
      <c r="CF6">
        <v>21.64019</v>
      </c>
      <c r="CH6" t="s">
        <v>26</v>
      </c>
      <c r="CI6">
        <v>23.421060000000001</v>
      </c>
      <c r="CJ6">
        <f t="shared" si="7"/>
        <v>-1.7808700000000002</v>
      </c>
    </row>
    <row r="7" spans="1:88" x14ac:dyDescent="0.25">
      <c r="A7" t="s">
        <v>33</v>
      </c>
      <c r="B7">
        <v>28.790299999999998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33</v>
      </c>
      <c r="I7">
        <v>22.5</v>
      </c>
      <c r="J7">
        <f t="shared" si="0"/>
        <v>6.2902999999999984</v>
      </c>
      <c r="L7">
        <f t="shared" si="1"/>
        <v>22.9864915</v>
      </c>
      <c r="M7">
        <f t="shared" si="2"/>
        <v>0.48649149999999963</v>
      </c>
      <c r="O7" t="s">
        <v>33</v>
      </c>
      <c r="P7" s="1">
        <v>22.5</v>
      </c>
      <c r="Q7" s="1" t="s">
        <v>151</v>
      </c>
      <c r="R7" s="1">
        <v>-110</v>
      </c>
      <c r="S7" t="s">
        <v>33</v>
      </c>
      <c r="T7" s="1">
        <v>22.5</v>
      </c>
      <c r="U7" s="1" t="s">
        <v>151</v>
      </c>
      <c r="V7" s="1">
        <v>-110</v>
      </c>
      <c r="W7">
        <f t="shared" si="3"/>
        <v>6.2902999999999984</v>
      </c>
      <c r="Y7" t="s">
        <v>157</v>
      </c>
      <c r="Z7">
        <v>80</v>
      </c>
      <c r="AA7">
        <f>Z7/2</f>
        <v>40</v>
      </c>
      <c r="AB7">
        <f>Z7/2</f>
        <v>40</v>
      </c>
      <c r="AC7">
        <v>-132</v>
      </c>
      <c r="AD7">
        <v>-120</v>
      </c>
      <c r="AF7" t="s">
        <v>77</v>
      </c>
      <c r="AG7">
        <v>31.5</v>
      </c>
      <c r="AH7" t="s">
        <v>151</v>
      </c>
      <c r="AI7">
        <v>-115</v>
      </c>
      <c r="AJ7" t="s">
        <v>77</v>
      </c>
      <c r="AK7" s="1">
        <v>31.5</v>
      </c>
      <c r="AL7" s="1" t="s">
        <v>151</v>
      </c>
      <c r="AM7" s="1">
        <v>-110</v>
      </c>
      <c r="AN7">
        <f>ABS(VLOOKUP(AJ7, S$2:W36, 5))</f>
        <v>7.5463450000000023</v>
      </c>
      <c r="AP7" t="s">
        <v>179</v>
      </c>
      <c r="AR7">
        <v>50</v>
      </c>
      <c r="AT7" t="s">
        <v>33</v>
      </c>
      <c r="AU7">
        <v>0.30945</v>
      </c>
      <c r="AV7">
        <v>6.7750000000000005E-2</v>
      </c>
      <c r="AW7">
        <v>30.172350000000002</v>
      </c>
      <c r="AX7">
        <v>29.437608999999998</v>
      </c>
      <c r="AZ7" t="s">
        <v>33</v>
      </c>
      <c r="BA7">
        <v>0.30098000000000003</v>
      </c>
      <c r="BB7">
        <v>5.2173999999999998E-2</v>
      </c>
      <c r="BC7">
        <v>30.233826000000001</v>
      </c>
      <c r="BD7">
        <v>29.435981000000002</v>
      </c>
      <c r="BG7" s="2" t="s">
        <v>188</v>
      </c>
      <c r="BH7" s="2" t="s">
        <v>190</v>
      </c>
      <c r="BI7" s="2">
        <v>1600</v>
      </c>
      <c r="BK7" t="s">
        <v>187</v>
      </c>
      <c r="BL7" t="s">
        <v>191</v>
      </c>
      <c r="BM7">
        <v>370</v>
      </c>
      <c r="BN7">
        <f t="shared" si="4"/>
        <v>0.21276595744680851</v>
      </c>
      <c r="BO7">
        <f>BA19</f>
        <v>0.407169</v>
      </c>
      <c r="BP7">
        <f t="shared" si="5"/>
        <v>0.19440304255319149</v>
      </c>
      <c r="BQ7" s="9">
        <v>80</v>
      </c>
      <c r="BS7" t="s">
        <v>174</v>
      </c>
      <c r="BT7">
        <v>330</v>
      </c>
      <c r="BU7" s="1">
        <v>450</v>
      </c>
      <c r="BW7">
        <f t="shared" si="9"/>
        <v>0.18181818181818182</v>
      </c>
      <c r="BX7">
        <f>BB2</f>
        <v>0.37881599999999999</v>
      </c>
      <c r="BY7">
        <f t="shared" si="6"/>
        <v>0.19699781818181816</v>
      </c>
      <c r="CA7">
        <v>50</v>
      </c>
      <c r="CE7" t="s">
        <v>31</v>
      </c>
      <c r="CF7">
        <v>27.493320000000001</v>
      </c>
      <c r="CH7" t="s">
        <v>31</v>
      </c>
      <c r="CI7">
        <v>28.706209999999999</v>
      </c>
      <c r="CJ7">
        <f t="shared" si="7"/>
        <v>-1.212889999999998</v>
      </c>
    </row>
    <row r="8" spans="1:88" x14ac:dyDescent="0.25">
      <c r="A8" t="s">
        <v>38</v>
      </c>
      <c r="B8">
        <v>38.261578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38</v>
      </c>
      <c r="I8">
        <v>42.5</v>
      </c>
      <c r="J8">
        <f t="shared" si="0"/>
        <v>-4.2384219999999999</v>
      </c>
      <c r="L8">
        <f t="shared" si="1"/>
        <v>40.082148289999999</v>
      </c>
      <c r="M8">
        <f t="shared" si="2"/>
        <v>-2.4178517100000008</v>
      </c>
      <c r="O8" t="s">
        <v>38</v>
      </c>
      <c r="P8">
        <v>43.5</v>
      </c>
      <c r="Q8" t="s">
        <v>152</v>
      </c>
      <c r="R8">
        <v>-110</v>
      </c>
      <c r="S8" t="s">
        <v>38</v>
      </c>
      <c r="T8">
        <v>42.5</v>
      </c>
      <c r="U8" t="s">
        <v>152</v>
      </c>
      <c r="V8">
        <v>-110</v>
      </c>
      <c r="W8">
        <f t="shared" si="3"/>
        <v>-5.2384219999999999</v>
      </c>
      <c r="Y8" t="s">
        <v>159</v>
      </c>
      <c r="Z8">
        <v>75</v>
      </c>
      <c r="AB8">
        <f>Z8</f>
        <v>75</v>
      </c>
      <c r="AD8">
        <v>-110</v>
      </c>
      <c r="AF8" t="s">
        <v>82</v>
      </c>
      <c r="AG8" s="1">
        <v>43.5</v>
      </c>
      <c r="AH8" s="1" t="s">
        <v>152</v>
      </c>
      <c r="AI8" s="1">
        <v>-105</v>
      </c>
      <c r="AJ8" t="s">
        <v>82</v>
      </c>
      <c r="AK8">
        <v>43</v>
      </c>
      <c r="AL8" t="s">
        <v>152</v>
      </c>
      <c r="AM8">
        <v>-110</v>
      </c>
      <c r="AN8">
        <f>ABS(VLOOKUP(AJ8, S$2:W37, 5))</f>
        <v>5.2338829999999987</v>
      </c>
      <c r="AP8" t="s">
        <v>180</v>
      </c>
      <c r="AQ8">
        <v>50</v>
      </c>
      <c r="AR8">
        <v>33.33</v>
      </c>
      <c r="AT8" t="s">
        <v>38</v>
      </c>
      <c r="AU8">
        <v>0.57515000000000005</v>
      </c>
      <c r="AV8">
        <v>0.1593</v>
      </c>
      <c r="AW8">
        <v>37.937100000000001</v>
      </c>
      <c r="AX8">
        <v>38.127659999999999</v>
      </c>
      <c r="AZ8" t="s">
        <v>38</v>
      </c>
      <c r="BA8">
        <v>0.53987499999999999</v>
      </c>
      <c r="BB8">
        <v>0.139455</v>
      </c>
      <c r="BC8">
        <v>37.408476</v>
      </c>
      <c r="BD8">
        <v>37.645117999999997</v>
      </c>
      <c r="BG8" t="s">
        <v>189</v>
      </c>
      <c r="BH8" t="s">
        <v>190</v>
      </c>
      <c r="BI8">
        <v>76</v>
      </c>
      <c r="BK8" s="2" t="s">
        <v>188</v>
      </c>
      <c r="BL8" s="2" t="s">
        <v>190</v>
      </c>
      <c r="BM8" s="2">
        <v>1600</v>
      </c>
      <c r="BN8">
        <f t="shared" si="4"/>
        <v>5.8823529411764705E-2</v>
      </c>
      <c r="BO8" s="2">
        <f>1-BA15</f>
        <v>0.59943999999999997</v>
      </c>
      <c r="BP8">
        <f t="shared" si="5"/>
        <v>0.54061647058823525</v>
      </c>
      <c r="BQ8" s="9">
        <v>30</v>
      </c>
      <c r="BS8" t="s">
        <v>173</v>
      </c>
      <c r="BT8" s="9">
        <v>330</v>
      </c>
      <c r="BU8" s="1">
        <v>400</v>
      </c>
      <c r="BW8">
        <f t="shared" si="9"/>
        <v>0.2</v>
      </c>
      <c r="BX8">
        <f>BB24</f>
        <v>0.35408400000000001</v>
      </c>
      <c r="BY8">
        <f t="shared" si="6"/>
        <v>0.154084</v>
      </c>
      <c r="CA8">
        <v>250</v>
      </c>
      <c r="CE8" t="s">
        <v>36</v>
      </c>
      <c r="CF8">
        <v>37.867919999999998</v>
      </c>
      <c r="CH8" t="s">
        <v>36</v>
      </c>
      <c r="CI8">
        <v>39.1965</v>
      </c>
      <c r="CJ8">
        <f t="shared" si="7"/>
        <v>-1.3285800000000023</v>
      </c>
    </row>
    <row r="9" spans="1:88" x14ac:dyDescent="0.25">
      <c r="A9" t="s">
        <v>43</v>
      </c>
      <c r="B9">
        <v>41.609904999999998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43</v>
      </c>
      <c r="I9">
        <v>44.5</v>
      </c>
      <c r="J9">
        <f t="shared" si="0"/>
        <v>-2.8900950000000023</v>
      </c>
      <c r="L9">
        <f t="shared" si="1"/>
        <v>46.125878524999997</v>
      </c>
      <c r="M9">
        <f t="shared" si="2"/>
        <v>1.6258785249999974</v>
      </c>
      <c r="O9" t="s">
        <v>43</v>
      </c>
      <c r="P9">
        <v>44.5</v>
      </c>
      <c r="Q9" t="s">
        <v>152</v>
      </c>
      <c r="R9">
        <v>-110</v>
      </c>
      <c r="S9" t="s">
        <v>43</v>
      </c>
      <c r="T9">
        <v>43.5</v>
      </c>
      <c r="U9" t="s">
        <v>152</v>
      </c>
      <c r="V9">
        <v>-110</v>
      </c>
      <c r="W9">
        <f t="shared" si="3"/>
        <v>-2.8900950000000023</v>
      </c>
      <c r="Y9" t="s">
        <v>160</v>
      </c>
      <c r="Z9">
        <v>50</v>
      </c>
      <c r="AB9">
        <f>Z9</f>
        <v>50</v>
      </c>
      <c r="AD9">
        <v>-110</v>
      </c>
      <c r="AF9" t="s">
        <v>92</v>
      </c>
      <c r="AG9" s="1">
        <v>29.5</v>
      </c>
      <c r="AH9" s="1" t="s">
        <v>151</v>
      </c>
      <c r="AI9" s="1">
        <v>-110</v>
      </c>
      <c r="AJ9" t="s">
        <v>92</v>
      </c>
      <c r="AK9" s="1">
        <v>29.5</v>
      </c>
      <c r="AL9" s="1" t="s">
        <v>151</v>
      </c>
      <c r="AM9" s="1">
        <v>-110</v>
      </c>
      <c r="AN9">
        <f>ABS(VLOOKUP(AJ9, S$2:W38, 5))</f>
        <v>6.6719130000000035</v>
      </c>
      <c r="AT9" t="s">
        <v>43</v>
      </c>
      <c r="AU9">
        <v>0.70760000000000001</v>
      </c>
      <c r="AV9">
        <v>0.28439999999999999</v>
      </c>
      <c r="AW9">
        <v>40.724800000000002</v>
      </c>
      <c r="AX9">
        <v>41.2577</v>
      </c>
      <c r="AZ9" t="s">
        <v>43</v>
      </c>
      <c r="BA9">
        <v>0.63988800000000001</v>
      </c>
      <c r="BB9">
        <v>0.239151</v>
      </c>
      <c r="BC9">
        <v>39.352105999999999</v>
      </c>
      <c r="BD9">
        <v>40.020350000000001</v>
      </c>
      <c r="BK9" t="s">
        <v>189</v>
      </c>
      <c r="BL9" t="s">
        <v>190</v>
      </c>
      <c r="BM9">
        <v>44</v>
      </c>
      <c r="BN9">
        <f t="shared" si="4"/>
        <v>0.69444444444444442</v>
      </c>
      <c r="BO9">
        <f>1-BA11</f>
        <v>0.79567399999999999</v>
      </c>
      <c r="BP9">
        <f t="shared" si="5"/>
        <v>0.10122955555555557</v>
      </c>
      <c r="BQ9" s="9"/>
      <c r="CA9" t="s">
        <v>196</v>
      </c>
      <c r="CE9" t="s">
        <v>41</v>
      </c>
      <c r="CF9">
        <v>43.069029999999998</v>
      </c>
      <c r="CH9" t="s">
        <v>41</v>
      </c>
      <c r="CI9">
        <v>42.442959999999999</v>
      </c>
      <c r="CJ9">
        <f t="shared" si="7"/>
        <v>0.62606999999999857</v>
      </c>
    </row>
    <row r="10" spans="1:88" x14ac:dyDescent="0.25">
      <c r="A10" t="s">
        <v>48</v>
      </c>
      <c r="B10">
        <v>20.352633000000001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48</v>
      </c>
      <c r="I10">
        <v>23.5</v>
      </c>
      <c r="J10">
        <f t="shared" si="0"/>
        <v>-3.1473669999999991</v>
      </c>
      <c r="L10">
        <f t="shared" si="1"/>
        <v>7.7565025650000017</v>
      </c>
      <c r="M10">
        <f t="shared" si="2"/>
        <v>-15.743497434999998</v>
      </c>
      <c r="O10" t="s">
        <v>48</v>
      </c>
      <c r="P10">
        <v>23.5</v>
      </c>
      <c r="Q10" t="s">
        <v>152</v>
      </c>
      <c r="R10">
        <v>-110</v>
      </c>
      <c r="S10" t="s">
        <v>48</v>
      </c>
      <c r="T10">
        <v>23.5</v>
      </c>
      <c r="U10" t="s">
        <v>152</v>
      </c>
      <c r="V10">
        <v>-120</v>
      </c>
      <c r="W10">
        <f t="shared" si="3"/>
        <v>-3.1473669999999991</v>
      </c>
      <c r="Y10" t="s">
        <v>166</v>
      </c>
      <c r="Z10">
        <v>40</v>
      </c>
      <c r="AA10">
        <f>Z10</f>
        <v>40</v>
      </c>
      <c r="AC10">
        <v>-110</v>
      </c>
      <c r="AF10" t="s">
        <v>97</v>
      </c>
      <c r="AG10" s="1">
        <v>34.5</v>
      </c>
      <c r="AH10" s="1" t="s">
        <v>151</v>
      </c>
      <c r="AI10" s="1">
        <v>-100</v>
      </c>
      <c r="AJ10" t="s">
        <v>97</v>
      </c>
      <c r="AN10">
        <f>ABS(VLOOKUP(AJ10, S$2:W39, 5))</f>
        <v>5.8018339999999995</v>
      </c>
      <c r="AT10" t="s">
        <v>48</v>
      </c>
      <c r="AU10">
        <v>7.0000000000000007E-2</v>
      </c>
      <c r="AV10">
        <v>9.4999999999999998E-3</v>
      </c>
      <c r="AW10">
        <v>22.41845</v>
      </c>
      <c r="AX10">
        <v>20.769912000000001</v>
      </c>
      <c r="AZ10" t="s">
        <v>48</v>
      </c>
      <c r="BA10">
        <v>2.4840999999999998E-2</v>
      </c>
      <c r="BB10">
        <v>1.9959999999999999E-3</v>
      </c>
      <c r="BC10">
        <v>19.236295999999999</v>
      </c>
      <c r="BD10">
        <v>17.560459000000002</v>
      </c>
      <c r="BK10" t="s">
        <v>193</v>
      </c>
      <c r="BL10" t="s">
        <v>190</v>
      </c>
      <c r="BM10">
        <v>210</v>
      </c>
      <c r="BN10">
        <f t="shared" si="4"/>
        <v>0.32258064516129031</v>
      </c>
      <c r="BO10">
        <f>1-BA25</f>
        <v>0.45483799999999996</v>
      </c>
      <c r="BP10">
        <f t="shared" si="5"/>
        <v>0.13225735483870965</v>
      </c>
      <c r="BQ10" s="9"/>
      <c r="CA10" t="s">
        <v>195</v>
      </c>
      <c r="CE10" t="s">
        <v>46</v>
      </c>
      <c r="CF10">
        <v>16.45956</v>
      </c>
      <c r="CH10" t="s">
        <v>46</v>
      </c>
      <c r="CI10">
        <v>17.440239999999999</v>
      </c>
      <c r="CJ10">
        <f t="shared" si="7"/>
        <v>-0.98067999999999955</v>
      </c>
    </row>
    <row r="11" spans="1:88" x14ac:dyDescent="0.25">
      <c r="A11" t="s">
        <v>53</v>
      </c>
      <c r="B11">
        <v>29.231622999999999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53</v>
      </c>
      <c r="I11">
        <v>36.5</v>
      </c>
      <c r="J11">
        <f t="shared" si="0"/>
        <v>-7.268377000000001</v>
      </c>
      <c r="L11">
        <f t="shared" si="1"/>
        <v>23.783079514999997</v>
      </c>
      <c r="M11">
        <f t="shared" si="2"/>
        <v>-12.716920485000003</v>
      </c>
      <c r="O11" t="s">
        <v>53</v>
      </c>
      <c r="P11" s="2">
        <v>38.5</v>
      </c>
      <c r="Q11" s="2" t="s">
        <v>152</v>
      </c>
      <c r="R11" s="2">
        <v>-132</v>
      </c>
      <c r="S11" t="s">
        <v>53</v>
      </c>
      <c r="T11" s="2">
        <v>37</v>
      </c>
      <c r="U11" s="2" t="s">
        <v>152</v>
      </c>
      <c r="V11" s="2">
        <v>-110</v>
      </c>
      <c r="W11">
        <f t="shared" si="3"/>
        <v>-9.268377000000001</v>
      </c>
      <c r="Y11" t="s">
        <v>163</v>
      </c>
      <c r="Z11">
        <v>40</v>
      </c>
      <c r="AA11">
        <f>Z11</f>
        <v>40</v>
      </c>
      <c r="AC11">
        <v>-110</v>
      </c>
      <c r="AF11" t="s">
        <v>106</v>
      </c>
      <c r="AG11" s="1">
        <v>21.5</v>
      </c>
      <c r="AH11" s="1" t="s">
        <v>151</v>
      </c>
      <c r="AI11" s="1">
        <v>-110</v>
      </c>
      <c r="AJ11" t="s">
        <v>106</v>
      </c>
      <c r="AK11">
        <v>22</v>
      </c>
      <c r="AL11" t="s">
        <v>151</v>
      </c>
      <c r="AM11">
        <v>-110</v>
      </c>
      <c r="AN11">
        <f>ABS(VLOOKUP(AJ11, S$2:W40, 5))</f>
        <v>6.9593300000000013</v>
      </c>
      <c r="AT11" t="s">
        <v>53</v>
      </c>
      <c r="AU11">
        <v>0.20269999999999999</v>
      </c>
      <c r="AV11">
        <v>5.2999999999999999E-2</v>
      </c>
      <c r="AW11">
        <v>29.752099999999999</v>
      </c>
      <c r="AX11">
        <v>29.081005000000001</v>
      </c>
      <c r="AZ11" t="s">
        <v>53</v>
      </c>
      <c r="BA11">
        <v>0.20432600000000001</v>
      </c>
      <c r="BB11">
        <v>4.4324000000000002E-2</v>
      </c>
      <c r="BC11">
        <v>30.237072000000001</v>
      </c>
      <c r="BD11">
        <v>29.439426000000001</v>
      </c>
      <c r="BK11" t="s">
        <v>179</v>
      </c>
      <c r="BL11" t="s">
        <v>191</v>
      </c>
      <c r="BM11">
        <v>116</v>
      </c>
      <c r="BN11">
        <f t="shared" si="4"/>
        <v>0.46296296296296297</v>
      </c>
      <c r="BO11">
        <f>BA20</f>
        <v>0.69527700000000003</v>
      </c>
      <c r="BP11">
        <f t="shared" si="5"/>
        <v>0.23231403703703707</v>
      </c>
      <c r="BQ11">
        <v>100</v>
      </c>
      <c r="BS11" t="s">
        <v>204</v>
      </c>
      <c r="BU11" t="s">
        <v>206</v>
      </c>
      <c r="CA11" t="s">
        <v>209</v>
      </c>
      <c r="CE11" t="s">
        <v>51</v>
      </c>
      <c r="CF11">
        <v>29.32038</v>
      </c>
      <c r="CH11" t="s">
        <v>51</v>
      </c>
      <c r="CI11">
        <v>29.501850000000001</v>
      </c>
      <c r="CJ11">
        <f t="shared" si="7"/>
        <v>-0.18147000000000091</v>
      </c>
    </row>
    <row r="12" spans="1:88" x14ac:dyDescent="0.25">
      <c r="A12" t="s">
        <v>58</v>
      </c>
      <c r="B12">
        <v>36.910294</v>
      </c>
      <c r="C12" t="s">
        <v>56</v>
      </c>
      <c r="D12" t="s">
        <v>57</v>
      </c>
      <c r="E12" t="s">
        <v>58</v>
      </c>
      <c r="F12" t="s">
        <v>59</v>
      </c>
      <c r="G12" t="s">
        <v>30</v>
      </c>
      <c r="H12" t="s">
        <v>58</v>
      </c>
      <c r="I12">
        <v>34.5</v>
      </c>
      <c r="J12">
        <f t="shared" si="0"/>
        <v>2.4102940000000004</v>
      </c>
      <c r="L12">
        <f t="shared" si="1"/>
        <v>37.643080670000003</v>
      </c>
      <c r="M12">
        <f t="shared" si="2"/>
        <v>3.1430806700000034</v>
      </c>
      <c r="O12" t="s">
        <v>58</v>
      </c>
      <c r="P12">
        <v>35.5</v>
      </c>
      <c r="Q12" t="s">
        <v>151</v>
      </c>
      <c r="R12">
        <v>-102</v>
      </c>
      <c r="S12" t="s">
        <v>58</v>
      </c>
      <c r="W12">
        <f t="shared" si="3"/>
        <v>1.4102940000000004</v>
      </c>
      <c r="Y12" t="s">
        <v>164</v>
      </c>
      <c r="Z12">
        <v>40</v>
      </c>
      <c r="AA12">
        <f>Z12/2</f>
        <v>20</v>
      </c>
      <c r="AB12">
        <f>Z12/2</f>
        <v>20</v>
      </c>
      <c r="AD12">
        <v>-110</v>
      </c>
      <c r="AF12" t="s">
        <v>111</v>
      </c>
      <c r="AG12" s="5">
        <v>30.5</v>
      </c>
      <c r="AH12" s="5" t="s">
        <v>152</v>
      </c>
      <c r="AI12" s="5">
        <v>108</v>
      </c>
      <c r="AJ12" t="s">
        <v>111</v>
      </c>
      <c r="AK12" s="4">
        <v>31.5</v>
      </c>
      <c r="AL12" s="4" t="s">
        <v>152</v>
      </c>
      <c r="AM12" s="4">
        <v>-110</v>
      </c>
      <c r="AN12">
        <f>ABS(VLOOKUP(AJ12, S$2:W41, 5))</f>
        <v>1.6226160000000007</v>
      </c>
      <c r="AT12" t="s">
        <v>58</v>
      </c>
      <c r="AU12">
        <v>0.53785000000000005</v>
      </c>
      <c r="AV12">
        <v>0.13320000000000001</v>
      </c>
      <c r="AW12">
        <v>37.065750000000001</v>
      </c>
      <c r="AX12">
        <v>37.293481</v>
      </c>
      <c r="AZ12" t="s">
        <v>58</v>
      </c>
      <c r="BA12">
        <v>0.476381</v>
      </c>
      <c r="BB12">
        <v>0.11697200000000001</v>
      </c>
      <c r="BC12">
        <v>36.190154999999997</v>
      </c>
      <c r="BD12">
        <v>36.12032</v>
      </c>
      <c r="BS12" t="s">
        <v>180</v>
      </c>
      <c r="BT12">
        <v>3000</v>
      </c>
      <c r="BU12">
        <v>50</v>
      </c>
      <c r="BY12" t="s">
        <v>210</v>
      </c>
      <c r="BZ12">
        <v>1735</v>
      </c>
      <c r="CA12">
        <v>1500</v>
      </c>
      <c r="CB12">
        <v>233.25</v>
      </c>
      <c r="CC12">
        <v>200</v>
      </c>
      <c r="CE12" t="s">
        <v>56</v>
      </c>
      <c r="CF12">
        <v>36.472990000000003</v>
      </c>
      <c r="CH12" t="s">
        <v>56</v>
      </c>
      <c r="CI12">
        <v>36.74192</v>
      </c>
      <c r="CJ12">
        <f t="shared" si="7"/>
        <v>-0.26892999999999745</v>
      </c>
    </row>
    <row r="13" spans="1:88" x14ac:dyDescent="0.25">
      <c r="A13" t="s">
        <v>62</v>
      </c>
      <c r="B13">
        <v>34.255797999999999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62</v>
      </c>
      <c r="I13">
        <v>39.5</v>
      </c>
      <c r="J13">
        <f t="shared" si="0"/>
        <v>-5.2442020000000014</v>
      </c>
      <c r="L13">
        <f t="shared" si="1"/>
        <v>32.851715389999995</v>
      </c>
      <c r="M13">
        <f t="shared" si="2"/>
        <v>-6.6482846100000046</v>
      </c>
      <c r="O13" t="s">
        <v>62</v>
      </c>
      <c r="P13">
        <v>38.5</v>
      </c>
      <c r="Q13" t="s">
        <v>152</v>
      </c>
      <c r="R13">
        <v>-110</v>
      </c>
      <c r="S13" t="s">
        <v>62</v>
      </c>
      <c r="T13" s="3">
        <v>38.5</v>
      </c>
      <c r="U13" s="3" t="s">
        <v>152</v>
      </c>
      <c r="V13" s="3">
        <v>-100</v>
      </c>
      <c r="W13">
        <f t="shared" si="3"/>
        <v>-4.2442020000000014</v>
      </c>
      <c r="Y13" t="s">
        <v>161</v>
      </c>
      <c r="Z13">
        <v>30</v>
      </c>
      <c r="AA13">
        <f>Z13</f>
        <v>30</v>
      </c>
      <c r="AC13">
        <v>-105</v>
      </c>
      <c r="AF13" t="s">
        <v>116</v>
      </c>
      <c r="AG13" s="2">
        <v>42.5</v>
      </c>
      <c r="AH13" s="2" t="s">
        <v>151</v>
      </c>
      <c r="AI13" s="2">
        <v>-132</v>
      </c>
      <c r="AJ13" t="s">
        <v>116</v>
      </c>
      <c r="AK13" s="2">
        <v>43.5</v>
      </c>
      <c r="AL13" s="2" t="s">
        <v>151</v>
      </c>
      <c r="AM13" s="2">
        <v>-110</v>
      </c>
      <c r="AN13">
        <f>ABS(VLOOKUP(AJ13, S$2:W42, 5))</f>
        <v>1.8688429999999983</v>
      </c>
      <c r="AT13" t="s">
        <v>62</v>
      </c>
      <c r="AU13">
        <v>0.53939999999999999</v>
      </c>
      <c r="AV13">
        <v>0.15625</v>
      </c>
      <c r="AW13">
        <v>34.838149999999999</v>
      </c>
      <c r="AX13">
        <v>34.686321999999997</v>
      </c>
      <c r="AZ13" t="s">
        <v>62</v>
      </c>
      <c r="BA13">
        <v>0.63296399999999997</v>
      </c>
      <c r="BB13">
        <v>0.20654</v>
      </c>
      <c r="BC13">
        <v>36.820340999999999</v>
      </c>
      <c r="BD13">
        <v>36.725364999999996</v>
      </c>
      <c r="BS13" t="s">
        <v>175</v>
      </c>
      <c r="BT13">
        <v>1400</v>
      </c>
      <c r="BU13">
        <v>40</v>
      </c>
      <c r="CE13" t="s">
        <v>60</v>
      </c>
      <c r="CF13">
        <v>34.985340000000001</v>
      </c>
      <c r="CH13" t="s">
        <v>60</v>
      </c>
      <c r="CI13">
        <v>35.26867</v>
      </c>
      <c r="CJ13">
        <f t="shared" si="7"/>
        <v>-0.28332999999999942</v>
      </c>
    </row>
    <row r="14" spans="1:88" x14ac:dyDescent="0.25">
      <c r="A14" t="s">
        <v>67</v>
      </c>
      <c r="B14">
        <v>41.972630000000002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67</v>
      </c>
      <c r="I14">
        <v>45.5</v>
      </c>
      <c r="J14">
        <f t="shared" si="0"/>
        <v>-3.5273699999999977</v>
      </c>
      <c r="L14">
        <f t="shared" si="1"/>
        <v>46.780597150000006</v>
      </c>
      <c r="M14">
        <f t="shared" si="2"/>
        <v>1.2805971500000055</v>
      </c>
      <c r="O14" t="s">
        <v>67</v>
      </c>
      <c r="P14">
        <v>47.5</v>
      </c>
      <c r="Q14" t="s">
        <v>152</v>
      </c>
      <c r="R14">
        <v>-142</v>
      </c>
      <c r="S14" t="s">
        <v>67</v>
      </c>
      <c r="T14">
        <v>46.5</v>
      </c>
      <c r="U14" t="s">
        <v>152</v>
      </c>
      <c r="V14">
        <v>-100</v>
      </c>
      <c r="W14">
        <f t="shared" si="3"/>
        <v>-5.5273699999999977</v>
      </c>
      <c r="Y14" t="s">
        <v>167</v>
      </c>
      <c r="Z14">
        <v>20</v>
      </c>
      <c r="AA14">
        <f>Z14/2</f>
        <v>10</v>
      </c>
      <c r="AB14">
        <f>Z14/2</f>
        <v>10</v>
      </c>
      <c r="AC14">
        <v>-122</v>
      </c>
      <c r="AD14">
        <v>-110</v>
      </c>
      <c r="AF14" t="s">
        <v>130</v>
      </c>
      <c r="AG14" s="2">
        <v>27.5</v>
      </c>
      <c r="AH14" s="2" t="s">
        <v>151</v>
      </c>
      <c r="AI14" s="2">
        <v>-132</v>
      </c>
      <c r="AJ14" t="s">
        <v>130</v>
      </c>
      <c r="AK14" s="2">
        <v>28.5</v>
      </c>
      <c r="AL14" s="2" t="s">
        <v>151</v>
      </c>
      <c r="AM14" s="2">
        <v>-120</v>
      </c>
      <c r="AN14">
        <f>ABS(VLOOKUP(AJ14, S$2:W43, 5))</f>
        <v>9.5017360000000011</v>
      </c>
      <c r="AT14" t="s">
        <v>67</v>
      </c>
      <c r="AU14">
        <v>0.71504999999999996</v>
      </c>
      <c r="AV14">
        <v>0.44655</v>
      </c>
      <c r="AW14">
        <v>40.931199999999997</v>
      </c>
      <c r="AX14">
        <v>41.437482000000003</v>
      </c>
      <c r="AZ14" t="s">
        <v>67</v>
      </c>
      <c r="BA14">
        <v>0.74513099999999999</v>
      </c>
      <c r="BB14">
        <v>0.41941899999999999</v>
      </c>
      <c r="BC14">
        <v>41.743881999999999</v>
      </c>
      <c r="BD14">
        <v>42.356639999999999</v>
      </c>
      <c r="BS14" t="s">
        <v>174</v>
      </c>
      <c r="BT14">
        <v>550</v>
      </c>
      <c r="BU14">
        <v>25</v>
      </c>
      <c r="CE14" t="s">
        <v>65</v>
      </c>
      <c r="CF14">
        <v>42.231409999999997</v>
      </c>
      <c r="CH14" t="s">
        <v>65</v>
      </c>
      <c r="CI14">
        <v>42.114739999999998</v>
      </c>
      <c r="CJ14">
        <f t="shared" si="7"/>
        <v>0.11666999999999916</v>
      </c>
    </row>
    <row r="15" spans="1:88" x14ac:dyDescent="0.25">
      <c r="A15" t="s">
        <v>72</v>
      </c>
      <c r="B15">
        <v>32.270462000000002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72</v>
      </c>
      <c r="I15">
        <v>46.5</v>
      </c>
      <c r="J15">
        <f t="shared" si="0"/>
        <v>-14.229537999999998</v>
      </c>
      <c r="L15">
        <f t="shared" si="1"/>
        <v>29.268183910000005</v>
      </c>
      <c r="M15">
        <f t="shared" si="2"/>
        <v>-17.231816089999995</v>
      </c>
      <c r="O15" t="s">
        <v>72</v>
      </c>
      <c r="P15" s="1">
        <v>48.5</v>
      </c>
      <c r="Q15" s="1" t="s">
        <v>152</v>
      </c>
      <c r="R15" s="1">
        <v>-110</v>
      </c>
      <c r="S15" t="s">
        <v>72</v>
      </c>
      <c r="T15">
        <v>48</v>
      </c>
      <c r="U15" t="s">
        <v>152</v>
      </c>
      <c r="V15">
        <v>-118</v>
      </c>
      <c r="W15">
        <f t="shared" si="3"/>
        <v>-16.229537999999998</v>
      </c>
      <c r="Y15" t="s">
        <v>169</v>
      </c>
      <c r="Z15">
        <v>20</v>
      </c>
      <c r="AA15">
        <f>Z15</f>
        <v>20</v>
      </c>
      <c r="AC15">
        <v>-110</v>
      </c>
      <c r="AF15" t="s">
        <v>135</v>
      </c>
      <c r="AG15">
        <v>29.5</v>
      </c>
      <c r="AH15" t="s">
        <v>151</v>
      </c>
      <c r="AI15">
        <v>-142</v>
      </c>
      <c r="AJ15" t="s">
        <v>135</v>
      </c>
      <c r="AK15" s="1">
        <v>30.5</v>
      </c>
      <c r="AL15" s="1" t="s">
        <v>151</v>
      </c>
      <c r="AM15" s="1">
        <v>-110</v>
      </c>
      <c r="AN15">
        <f>ABS(VLOOKUP(AJ15, S$2:W44, 5))</f>
        <v>14.439090999999998</v>
      </c>
      <c r="AT15" t="s">
        <v>72</v>
      </c>
      <c r="AU15">
        <v>0.30825000000000002</v>
      </c>
      <c r="AV15">
        <v>0.1051</v>
      </c>
      <c r="AW15">
        <v>32.384300000000003</v>
      </c>
      <c r="AX15">
        <v>31.987514000000001</v>
      </c>
      <c r="AZ15" t="s">
        <v>72</v>
      </c>
      <c r="BA15">
        <v>0.40056000000000003</v>
      </c>
      <c r="BB15">
        <v>0.12496500000000001</v>
      </c>
      <c r="BC15">
        <v>34.796899000000003</v>
      </c>
      <c r="BD15">
        <v>34.377431000000001</v>
      </c>
      <c r="BS15" t="s">
        <v>173</v>
      </c>
      <c r="BT15">
        <v>375</v>
      </c>
      <c r="BU15">
        <v>20</v>
      </c>
      <c r="CE15" t="s">
        <v>70</v>
      </c>
      <c r="CF15">
        <v>33.895069999999997</v>
      </c>
      <c r="CH15" t="s">
        <v>70</v>
      </c>
      <c r="CI15">
        <v>33.657389999999999</v>
      </c>
      <c r="CJ15">
        <f t="shared" si="7"/>
        <v>0.23767999999999745</v>
      </c>
    </row>
    <row r="16" spans="1:88" x14ac:dyDescent="0.25">
      <c r="A16" t="s">
        <v>77</v>
      </c>
      <c r="B16">
        <v>39.046345000000002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77</v>
      </c>
      <c r="I16">
        <v>30.5</v>
      </c>
      <c r="J16">
        <f t="shared" si="0"/>
        <v>8.5463450000000023</v>
      </c>
      <c r="L16">
        <f t="shared" si="1"/>
        <v>41.498652725000007</v>
      </c>
      <c r="M16">
        <f t="shared" si="2"/>
        <v>10.998652725000007</v>
      </c>
      <c r="O16" t="s">
        <v>77</v>
      </c>
      <c r="P16">
        <v>31.5</v>
      </c>
      <c r="Q16" t="s">
        <v>151</v>
      </c>
      <c r="R16">
        <v>-115</v>
      </c>
      <c r="S16" t="s">
        <v>77</v>
      </c>
      <c r="T16" s="1">
        <v>31.5</v>
      </c>
      <c r="U16" s="1" t="s">
        <v>151</v>
      </c>
      <c r="V16" s="1">
        <v>-110</v>
      </c>
      <c r="W16">
        <f t="shared" si="3"/>
        <v>7.5463450000000023</v>
      </c>
      <c r="Y16" t="s">
        <v>168</v>
      </c>
      <c r="Z16">
        <v>20</v>
      </c>
      <c r="AA16">
        <f>Z16</f>
        <v>20</v>
      </c>
      <c r="AC16">
        <v>108</v>
      </c>
      <c r="AF16" t="s">
        <v>144</v>
      </c>
      <c r="AG16">
        <v>42.5</v>
      </c>
      <c r="AH16" t="s">
        <v>151</v>
      </c>
      <c r="AI16">
        <v>-142</v>
      </c>
      <c r="AJ16" t="s">
        <v>144</v>
      </c>
      <c r="AK16" s="1">
        <v>42.5</v>
      </c>
      <c r="AL16" s="1" t="s">
        <v>151</v>
      </c>
      <c r="AM16" s="1">
        <v>-110</v>
      </c>
      <c r="AN16">
        <f>ABS(VLOOKUP(AJ16, S$2:W45, 5))</f>
        <v>2.1710819999999984</v>
      </c>
      <c r="AT16" t="s">
        <v>77</v>
      </c>
      <c r="AU16">
        <v>0.5675</v>
      </c>
      <c r="AV16">
        <v>0.15845000000000001</v>
      </c>
      <c r="AW16">
        <v>37.805999999999997</v>
      </c>
      <c r="AX16">
        <v>38.208817000000003</v>
      </c>
      <c r="AZ16" t="s">
        <v>77</v>
      </c>
      <c r="BA16">
        <v>0.55144300000000002</v>
      </c>
      <c r="BB16">
        <v>0.147729</v>
      </c>
      <c r="BC16">
        <v>37.672660999999998</v>
      </c>
      <c r="BD16">
        <v>37.957743000000001</v>
      </c>
      <c r="CE16" t="s">
        <v>75</v>
      </c>
      <c r="CF16">
        <v>38.187519999999999</v>
      </c>
      <c r="CH16" t="s">
        <v>75</v>
      </c>
      <c r="CI16">
        <v>39.205399999999997</v>
      </c>
      <c r="CJ16">
        <f t="shared" si="7"/>
        <v>-1.0178799999999981</v>
      </c>
    </row>
    <row r="17" spans="1:88" x14ac:dyDescent="0.25">
      <c r="A17" t="s">
        <v>82</v>
      </c>
      <c r="B17">
        <v>38.266117000000001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82</v>
      </c>
      <c r="I17">
        <v>44.5</v>
      </c>
      <c r="J17">
        <f t="shared" si="0"/>
        <v>-6.2338829999999987</v>
      </c>
      <c r="L17">
        <f t="shared" si="1"/>
        <v>40.090341185</v>
      </c>
      <c r="M17">
        <f t="shared" si="2"/>
        <v>-4.4096588150000002</v>
      </c>
      <c r="O17" t="s">
        <v>82</v>
      </c>
      <c r="P17" s="1">
        <v>43.5</v>
      </c>
      <c r="Q17" s="1" t="s">
        <v>152</v>
      </c>
      <c r="R17" s="1">
        <v>-105</v>
      </c>
      <c r="S17" t="s">
        <v>82</v>
      </c>
      <c r="T17">
        <v>43</v>
      </c>
      <c r="U17" t="s">
        <v>152</v>
      </c>
      <c r="V17">
        <v>-110</v>
      </c>
      <c r="W17">
        <f t="shared" si="3"/>
        <v>-5.2338829999999987</v>
      </c>
      <c r="Y17" t="s">
        <v>170</v>
      </c>
      <c r="Z17">
        <v>20</v>
      </c>
      <c r="AB17">
        <f>Z17</f>
        <v>20</v>
      </c>
      <c r="AD17">
        <v>-100</v>
      </c>
      <c r="AF17" t="s">
        <v>62</v>
      </c>
      <c r="AG17">
        <v>38.5</v>
      </c>
      <c r="AH17" t="s">
        <v>152</v>
      </c>
      <c r="AI17">
        <v>-110</v>
      </c>
      <c r="AJ17" t="s">
        <v>62</v>
      </c>
      <c r="AK17" s="3">
        <v>38.5</v>
      </c>
      <c r="AL17" s="3" t="s">
        <v>152</v>
      </c>
      <c r="AM17" s="3">
        <v>-100</v>
      </c>
      <c r="AN17">
        <f>ABS(VLOOKUP(AJ17, S$2:W46, 5))</f>
        <v>4.2442020000000014</v>
      </c>
      <c r="AT17" t="s">
        <v>82</v>
      </c>
      <c r="AU17">
        <v>0.70635000000000003</v>
      </c>
      <c r="AV17">
        <v>0.37490000000000001</v>
      </c>
      <c r="AW17">
        <v>38.449300000000001</v>
      </c>
      <c r="AX17">
        <v>38.648071999999999</v>
      </c>
      <c r="AZ17" t="s">
        <v>82</v>
      </c>
      <c r="BA17">
        <v>0.707511</v>
      </c>
      <c r="BB17">
        <v>0.35537099999999999</v>
      </c>
      <c r="BC17">
        <v>38.352789000000001</v>
      </c>
      <c r="BD17">
        <v>38.765199000000003</v>
      </c>
      <c r="CE17" t="s">
        <v>80</v>
      </c>
      <c r="CF17">
        <v>39.511519999999997</v>
      </c>
      <c r="CH17" t="s">
        <v>80</v>
      </c>
      <c r="CI17">
        <v>38.008420000000001</v>
      </c>
      <c r="CJ17">
        <f t="shared" si="7"/>
        <v>1.5030999999999963</v>
      </c>
    </row>
    <row r="18" spans="1:88" x14ac:dyDescent="0.25">
      <c r="A18" t="s">
        <v>87</v>
      </c>
      <c r="B18">
        <v>46.926743000000002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87</v>
      </c>
      <c r="I18">
        <v>49.5</v>
      </c>
      <c r="J18">
        <f t="shared" si="0"/>
        <v>-2.5732569999999981</v>
      </c>
      <c r="L18">
        <f t="shared" si="1"/>
        <v>55.722771115</v>
      </c>
      <c r="M18">
        <f t="shared" si="2"/>
        <v>6.2227711150000005</v>
      </c>
      <c r="O18" t="s">
        <v>87</v>
      </c>
      <c r="P18">
        <v>50.5</v>
      </c>
      <c r="S18" t="s">
        <v>87</v>
      </c>
      <c r="T18">
        <v>49.5</v>
      </c>
      <c r="W18">
        <f t="shared" si="3"/>
        <v>-3.5732569999999981</v>
      </c>
      <c r="AA18">
        <f>SUM(AA2:AA17)</f>
        <v>600</v>
      </c>
      <c r="AB18">
        <f>SUM(AB2:AB17)</f>
        <v>600</v>
      </c>
      <c r="AT18" t="s">
        <v>87</v>
      </c>
      <c r="AU18">
        <v>0.91390000000000005</v>
      </c>
      <c r="AV18">
        <v>0.74355000000000004</v>
      </c>
      <c r="AW18">
        <v>45.104700000000001</v>
      </c>
      <c r="AX18">
        <v>46.000512999999998</v>
      </c>
      <c r="AZ18" t="s">
        <v>87</v>
      </c>
      <c r="BA18">
        <v>0.91932599999999998</v>
      </c>
      <c r="BB18">
        <v>0.72563200000000005</v>
      </c>
      <c r="BC18">
        <v>45.006124</v>
      </c>
      <c r="BD18">
        <v>46.004455</v>
      </c>
      <c r="CE18" t="s">
        <v>85</v>
      </c>
      <c r="CF18">
        <v>47.992240000000002</v>
      </c>
      <c r="CH18" t="s">
        <v>85</v>
      </c>
      <c r="CI18">
        <v>46.363019999999999</v>
      </c>
      <c r="CJ18">
        <f t="shared" si="7"/>
        <v>1.6292200000000037</v>
      </c>
    </row>
    <row r="19" spans="1:88" x14ac:dyDescent="0.25">
      <c r="A19" t="s">
        <v>92</v>
      </c>
      <c r="B19">
        <v>36.171913000000004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92</v>
      </c>
      <c r="I19">
        <v>28.5</v>
      </c>
      <c r="J19">
        <f t="shared" si="0"/>
        <v>7.6719130000000035</v>
      </c>
      <c r="L19">
        <f t="shared" si="1"/>
        <v>36.310302965000005</v>
      </c>
      <c r="M19">
        <f t="shared" si="2"/>
        <v>7.8103029650000053</v>
      </c>
      <c r="O19" t="s">
        <v>92</v>
      </c>
      <c r="P19" s="1">
        <v>29.5</v>
      </c>
      <c r="Q19" s="1" t="s">
        <v>151</v>
      </c>
      <c r="R19" s="1">
        <v>-110</v>
      </c>
      <c r="S19" t="s">
        <v>92</v>
      </c>
      <c r="T19" s="1">
        <v>29.5</v>
      </c>
      <c r="U19" s="1" t="s">
        <v>151</v>
      </c>
      <c r="V19" s="1">
        <v>-110</v>
      </c>
      <c r="W19">
        <f t="shared" si="3"/>
        <v>6.6719130000000035</v>
      </c>
      <c r="AT19" t="s">
        <v>92</v>
      </c>
      <c r="AU19">
        <v>0.50244999999999995</v>
      </c>
      <c r="AV19">
        <v>0.12939999999999999</v>
      </c>
      <c r="AW19">
        <v>36.406750000000002</v>
      </c>
      <c r="AX19">
        <v>36.607711999999999</v>
      </c>
      <c r="AZ19" t="s">
        <v>92</v>
      </c>
      <c r="BA19">
        <v>0.407169</v>
      </c>
      <c r="BB19">
        <v>0.10094400000000001</v>
      </c>
      <c r="BC19">
        <v>34.798631999999998</v>
      </c>
      <c r="BD19">
        <v>34.670665999999997</v>
      </c>
      <c r="CE19" t="s">
        <v>90</v>
      </c>
      <c r="CF19">
        <v>35.441580000000002</v>
      </c>
      <c r="CH19" t="s">
        <v>90</v>
      </c>
      <c r="CI19">
        <v>35.589399999999998</v>
      </c>
      <c r="CJ19">
        <f t="shared" si="7"/>
        <v>-0.14781999999999584</v>
      </c>
    </row>
    <row r="20" spans="1:88" x14ac:dyDescent="0.25">
      <c r="A20" t="s">
        <v>97</v>
      </c>
      <c r="B20">
        <v>40.301833999999999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97</v>
      </c>
      <c r="I20">
        <v>36.5</v>
      </c>
      <c r="J20">
        <f t="shared" si="0"/>
        <v>3.8018339999999995</v>
      </c>
      <c r="L20">
        <f t="shared" si="1"/>
        <v>43.764810369999999</v>
      </c>
      <c r="M20">
        <f t="shared" si="2"/>
        <v>7.2648103699999993</v>
      </c>
      <c r="O20" t="s">
        <v>97</v>
      </c>
      <c r="P20" s="1">
        <v>34.5</v>
      </c>
      <c r="Q20" s="1" t="s">
        <v>151</v>
      </c>
      <c r="R20" s="1">
        <v>-100</v>
      </c>
      <c r="S20" t="s">
        <v>97</v>
      </c>
      <c r="W20">
        <f t="shared" si="3"/>
        <v>5.8018339999999995</v>
      </c>
      <c r="AT20" t="s">
        <v>97</v>
      </c>
      <c r="AU20">
        <v>0.65439999999999998</v>
      </c>
      <c r="AV20">
        <v>0.21190000000000001</v>
      </c>
      <c r="AW20">
        <v>39.533749999999998</v>
      </c>
      <c r="AX20">
        <v>40.071477999999999</v>
      </c>
      <c r="AZ20" t="s">
        <v>97</v>
      </c>
      <c r="BA20">
        <v>0.69527700000000003</v>
      </c>
      <c r="BB20">
        <v>0.25564999999999999</v>
      </c>
      <c r="BC20">
        <v>40.637517000000003</v>
      </c>
      <c r="BD20">
        <v>41.271295000000002</v>
      </c>
      <c r="CE20" t="s">
        <v>95</v>
      </c>
      <c r="CF20">
        <v>42.317549999999997</v>
      </c>
      <c r="CH20" t="s">
        <v>95</v>
      </c>
      <c r="CI20">
        <v>40.46284</v>
      </c>
      <c r="CJ20">
        <f t="shared" si="7"/>
        <v>1.8547099999999972</v>
      </c>
    </row>
    <row r="21" spans="1:88" x14ac:dyDescent="0.25">
      <c r="A21" t="s">
        <v>102</v>
      </c>
      <c r="B21">
        <v>28.099567</v>
      </c>
      <c r="C21" t="s">
        <v>100</v>
      </c>
      <c r="D21" t="s">
        <v>101</v>
      </c>
      <c r="E21" t="s">
        <v>102</v>
      </c>
      <c r="F21" t="s">
        <v>103</v>
      </c>
      <c r="G21" t="s">
        <v>50</v>
      </c>
      <c r="H21" t="s">
        <v>102</v>
      </c>
      <c r="I21">
        <v>22.5</v>
      </c>
      <c r="J21">
        <f t="shared" si="0"/>
        <v>5.5995670000000004</v>
      </c>
      <c r="L21">
        <f t="shared" si="1"/>
        <v>21.739718435</v>
      </c>
      <c r="M21">
        <f t="shared" si="2"/>
        <v>-0.76028156499999966</v>
      </c>
      <c r="O21" t="s">
        <v>102</v>
      </c>
      <c r="P21">
        <v>21.5</v>
      </c>
      <c r="S21" t="s">
        <v>102</v>
      </c>
      <c r="T21">
        <v>21.5</v>
      </c>
      <c r="W21">
        <f t="shared" si="3"/>
        <v>6.5995670000000004</v>
      </c>
      <c r="AT21" t="s">
        <v>102</v>
      </c>
      <c r="AU21">
        <v>0.26665</v>
      </c>
      <c r="AV21">
        <v>1.4449999999999999E-2</v>
      </c>
      <c r="AW21">
        <v>29.08005</v>
      </c>
      <c r="AX21">
        <v>28.298136</v>
      </c>
      <c r="AZ21" t="s">
        <v>102</v>
      </c>
      <c r="BA21">
        <v>0.28466000000000002</v>
      </c>
      <c r="BB21">
        <v>1.7326999999999999E-2</v>
      </c>
      <c r="BC21">
        <v>29.847093000000001</v>
      </c>
      <c r="BD21">
        <v>29.189326999999999</v>
      </c>
      <c r="CE21" t="s">
        <v>100</v>
      </c>
      <c r="CF21">
        <v>28.178290000000001</v>
      </c>
      <c r="CH21" t="s">
        <v>100</v>
      </c>
      <c r="CI21">
        <v>28.516290000000001</v>
      </c>
      <c r="CJ21">
        <f t="shared" si="7"/>
        <v>-0.33800000000000097</v>
      </c>
    </row>
    <row r="22" spans="1:88" x14ac:dyDescent="0.25">
      <c r="A22" t="s">
        <v>106</v>
      </c>
      <c r="B22">
        <v>28.459330000000001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106</v>
      </c>
      <c r="I22">
        <v>22.5</v>
      </c>
      <c r="J22">
        <f t="shared" si="0"/>
        <v>5.9593300000000013</v>
      </c>
      <c r="L22">
        <f t="shared" si="1"/>
        <v>22.389090650000004</v>
      </c>
      <c r="M22">
        <f t="shared" si="2"/>
        <v>-0.11090934999999646</v>
      </c>
      <c r="O22" t="s">
        <v>106</v>
      </c>
      <c r="P22" s="1">
        <v>21.5</v>
      </c>
      <c r="Q22" s="1" t="s">
        <v>151</v>
      </c>
      <c r="R22" s="1">
        <v>-110</v>
      </c>
      <c r="S22" t="s">
        <v>106</v>
      </c>
      <c r="T22">
        <v>22</v>
      </c>
      <c r="U22" t="s">
        <v>151</v>
      </c>
      <c r="V22">
        <v>-110</v>
      </c>
      <c r="W22">
        <f t="shared" si="3"/>
        <v>6.9593300000000013</v>
      </c>
      <c r="AT22" t="s">
        <v>106</v>
      </c>
      <c r="AU22">
        <v>0.20105000000000001</v>
      </c>
      <c r="AV22">
        <v>3.1199999999999999E-2</v>
      </c>
      <c r="AW22">
        <v>29.514700000000001</v>
      </c>
      <c r="AX22">
        <v>28.691994999999999</v>
      </c>
      <c r="AZ22" t="s">
        <v>106</v>
      </c>
      <c r="BA22">
        <v>0.108539</v>
      </c>
      <c r="BB22">
        <v>1.5006E-2</v>
      </c>
      <c r="BC22">
        <v>26.715502999999998</v>
      </c>
      <c r="BD22">
        <v>25.704785999999999</v>
      </c>
      <c r="CE22" t="s">
        <v>104</v>
      </c>
      <c r="CF22">
        <v>26.911740000000002</v>
      </c>
      <c r="CH22" t="s">
        <v>104</v>
      </c>
      <c r="CI22">
        <v>26.470929999999999</v>
      </c>
      <c r="CJ22">
        <f t="shared" si="7"/>
        <v>0.44081000000000259</v>
      </c>
    </row>
    <row r="23" spans="1:88" x14ac:dyDescent="0.25">
      <c r="A23" t="s">
        <v>111</v>
      </c>
      <c r="B23">
        <v>28.877383999999999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111</v>
      </c>
      <c r="I23">
        <v>31.5</v>
      </c>
      <c r="J23">
        <f t="shared" si="0"/>
        <v>-2.6226160000000007</v>
      </c>
      <c r="L23">
        <f t="shared" si="1"/>
        <v>23.143678119999997</v>
      </c>
      <c r="M23">
        <f t="shared" si="2"/>
        <v>-8.356321880000003</v>
      </c>
      <c r="O23" t="s">
        <v>111</v>
      </c>
      <c r="P23" s="5">
        <v>30.5</v>
      </c>
      <c r="Q23" s="5" t="s">
        <v>152</v>
      </c>
      <c r="R23" s="5">
        <v>108</v>
      </c>
      <c r="S23" t="s">
        <v>111</v>
      </c>
      <c r="T23" s="4">
        <v>31.5</v>
      </c>
      <c r="U23" s="4" t="s">
        <v>152</v>
      </c>
      <c r="V23" s="4">
        <v>-110</v>
      </c>
      <c r="W23">
        <f t="shared" si="3"/>
        <v>-1.6226160000000007</v>
      </c>
      <c r="AT23" t="s">
        <v>111</v>
      </c>
      <c r="AU23">
        <v>0.32050000000000001</v>
      </c>
      <c r="AV23">
        <v>8.7849999999999998E-2</v>
      </c>
      <c r="AW23">
        <v>30.3873</v>
      </c>
      <c r="AX23">
        <v>29.681222000000002</v>
      </c>
      <c r="AZ23" t="s">
        <v>111</v>
      </c>
      <c r="BA23">
        <v>0.40010499999999999</v>
      </c>
      <c r="BB23">
        <v>0.11337999999999999</v>
      </c>
      <c r="BC23">
        <v>32.326222000000001</v>
      </c>
      <c r="BD23">
        <v>31.611291000000001</v>
      </c>
      <c r="CE23" t="s">
        <v>109</v>
      </c>
      <c r="CF23">
        <v>28.06925</v>
      </c>
      <c r="CH23" t="s">
        <v>109</v>
      </c>
      <c r="CI23">
        <v>29.066610000000001</v>
      </c>
      <c r="CJ23">
        <f t="shared" si="7"/>
        <v>-0.99736000000000047</v>
      </c>
    </row>
    <row r="24" spans="1:88" x14ac:dyDescent="0.25">
      <c r="A24" t="s">
        <v>116</v>
      </c>
      <c r="B24">
        <v>44.368842999999998</v>
      </c>
      <c r="C24" t="s">
        <v>114</v>
      </c>
      <c r="D24" t="s">
        <v>115</v>
      </c>
      <c r="E24" t="s">
        <v>116</v>
      </c>
      <c r="F24" t="s">
        <v>117</v>
      </c>
      <c r="G24" t="s">
        <v>50</v>
      </c>
      <c r="H24" t="s">
        <v>116</v>
      </c>
      <c r="I24">
        <v>45.5</v>
      </c>
      <c r="J24">
        <f t="shared" si="0"/>
        <v>-1.1311570000000017</v>
      </c>
      <c r="L24">
        <f t="shared" si="1"/>
        <v>51.105761614999999</v>
      </c>
      <c r="M24">
        <f t="shared" si="2"/>
        <v>5.6057616149999987</v>
      </c>
      <c r="O24" t="s">
        <v>116</v>
      </c>
      <c r="P24" s="2">
        <v>42.5</v>
      </c>
      <c r="Q24" s="2" t="s">
        <v>151</v>
      </c>
      <c r="R24" s="2">
        <v>-132</v>
      </c>
      <c r="S24" t="s">
        <v>116</v>
      </c>
      <c r="T24" s="2">
        <v>43.5</v>
      </c>
      <c r="U24" s="2" t="s">
        <v>151</v>
      </c>
      <c r="V24" s="2">
        <v>-110</v>
      </c>
      <c r="W24">
        <f t="shared" si="3"/>
        <v>1.8688429999999983</v>
      </c>
      <c r="AT24" t="s">
        <v>116</v>
      </c>
      <c r="AU24">
        <v>0.87960000000000005</v>
      </c>
      <c r="AV24">
        <v>0.30914999999999998</v>
      </c>
      <c r="AW24">
        <v>43.339149999999997</v>
      </c>
      <c r="AX24">
        <v>44.198031</v>
      </c>
      <c r="AZ24" t="s">
        <v>116</v>
      </c>
      <c r="BA24">
        <v>0.89790999999999999</v>
      </c>
      <c r="BB24">
        <v>0.35408400000000001</v>
      </c>
      <c r="BC24">
        <v>43.850596000000003</v>
      </c>
      <c r="BD24">
        <v>44.550527000000002</v>
      </c>
      <c r="CE24" t="s">
        <v>114</v>
      </c>
      <c r="CF24">
        <v>44.048949999999998</v>
      </c>
      <c r="CH24" t="s">
        <v>114</v>
      </c>
      <c r="CI24">
        <v>43.830869999999997</v>
      </c>
      <c r="CJ24">
        <f t="shared" si="7"/>
        <v>0.2180800000000005</v>
      </c>
    </row>
    <row r="25" spans="1:88" x14ac:dyDescent="0.25">
      <c r="A25" t="s">
        <v>120</v>
      </c>
      <c r="B25">
        <v>35.765186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120</v>
      </c>
      <c r="I25">
        <v>38.5</v>
      </c>
      <c r="J25">
        <f t="shared" si="0"/>
        <v>-2.7348140000000001</v>
      </c>
      <c r="L25">
        <f t="shared" si="1"/>
        <v>35.576160729999998</v>
      </c>
      <c r="M25">
        <f t="shared" si="2"/>
        <v>-2.923839270000002</v>
      </c>
      <c r="O25" t="s">
        <v>120</v>
      </c>
      <c r="P25">
        <v>37.5</v>
      </c>
      <c r="S25" t="s">
        <v>120</v>
      </c>
      <c r="T25">
        <v>38.5</v>
      </c>
      <c r="W25">
        <f t="shared" si="3"/>
        <v>-1.7348140000000001</v>
      </c>
      <c r="AT25" t="s">
        <v>120</v>
      </c>
      <c r="AU25">
        <v>0.43380000000000002</v>
      </c>
      <c r="AV25">
        <v>0.17125000000000001</v>
      </c>
      <c r="AW25">
        <v>35.121049999999997</v>
      </c>
      <c r="AX25">
        <v>35.122045999999997</v>
      </c>
      <c r="AZ25" t="s">
        <v>120</v>
      </c>
      <c r="BA25">
        <v>0.54516200000000004</v>
      </c>
      <c r="BB25">
        <v>0.211398</v>
      </c>
      <c r="BC25">
        <v>37.648069</v>
      </c>
      <c r="BD25">
        <v>37.521020999999998</v>
      </c>
      <c r="CE25" t="s">
        <v>118</v>
      </c>
      <c r="CF25">
        <v>35.462009999999999</v>
      </c>
      <c r="CH25" t="s">
        <v>118</v>
      </c>
      <c r="CI25">
        <v>35.642980000000001</v>
      </c>
      <c r="CJ25">
        <f t="shared" si="7"/>
        <v>-0.18097000000000207</v>
      </c>
    </row>
    <row r="26" spans="1:88" x14ac:dyDescent="0.25">
      <c r="A26" t="s">
        <v>125</v>
      </c>
      <c r="B26">
        <v>37.688899999999997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125</v>
      </c>
      <c r="I26">
        <v>41.5</v>
      </c>
      <c r="J26">
        <f t="shared" si="0"/>
        <v>-3.8111000000000033</v>
      </c>
      <c r="L26">
        <f t="shared" si="1"/>
        <v>39.048464499999994</v>
      </c>
      <c r="M26">
        <f t="shared" si="2"/>
        <v>-2.4515355000000056</v>
      </c>
      <c r="O26" t="s">
        <v>125</v>
      </c>
      <c r="P26">
        <v>40.5</v>
      </c>
      <c r="S26" t="s">
        <v>125</v>
      </c>
      <c r="T26">
        <v>40.5</v>
      </c>
      <c r="W26">
        <f t="shared" si="3"/>
        <v>-2.8111000000000033</v>
      </c>
      <c r="AT26" t="s">
        <v>125</v>
      </c>
      <c r="AU26">
        <v>0.50429999999999997</v>
      </c>
      <c r="AV26">
        <v>0.13639999999999999</v>
      </c>
      <c r="AW26">
        <v>36.448399999999999</v>
      </c>
      <c r="AX26">
        <v>36.459192999999999</v>
      </c>
      <c r="AZ26" t="s">
        <v>125</v>
      </c>
      <c r="BA26">
        <v>0.56700600000000001</v>
      </c>
      <c r="BB26">
        <v>0.18704200000000001</v>
      </c>
      <c r="BC26">
        <v>38.011882</v>
      </c>
      <c r="BD26">
        <v>38.132921000000003</v>
      </c>
      <c r="CE26" t="s">
        <v>123</v>
      </c>
      <c r="CF26">
        <v>38.467770000000002</v>
      </c>
      <c r="CH26" t="s">
        <v>123</v>
      </c>
      <c r="CI26">
        <v>37.941989999999997</v>
      </c>
      <c r="CJ26">
        <f t="shared" si="7"/>
        <v>0.52578000000000458</v>
      </c>
    </row>
    <row r="27" spans="1:88" x14ac:dyDescent="0.25">
      <c r="A27" t="s">
        <v>130</v>
      </c>
      <c r="B27">
        <v>37.001736000000001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130</v>
      </c>
      <c r="I27">
        <v>27.5</v>
      </c>
      <c r="J27">
        <f t="shared" si="0"/>
        <v>9.5017360000000011</v>
      </c>
      <c r="L27">
        <f t="shared" si="1"/>
        <v>37.808133480000002</v>
      </c>
      <c r="M27">
        <f t="shared" si="2"/>
        <v>10.308133480000002</v>
      </c>
      <c r="O27" t="s">
        <v>130</v>
      </c>
      <c r="P27" s="2">
        <v>27.5</v>
      </c>
      <c r="Q27" s="2" t="s">
        <v>151</v>
      </c>
      <c r="R27" s="2">
        <v>-132</v>
      </c>
      <c r="S27" t="s">
        <v>130</v>
      </c>
      <c r="T27" s="2">
        <v>28.5</v>
      </c>
      <c r="U27" s="2" t="s">
        <v>151</v>
      </c>
      <c r="V27" s="2">
        <v>-120</v>
      </c>
      <c r="W27">
        <f t="shared" si="3"/>
        <v>9.5017360000000011</v>
      </c>
      <c r="AT27" t="s">
        <v>130</v>
      </c>
      <c r="AU27">
        <v>0.51114999999999999</v>
      </c>
      <c r="AV27">
        <v>0.22409999999999999</v>
      </c>
      <c r="AW27">
        <v>36.62415</v>
      </c>
      <c r="AX27">
        <v>36.700656000000002</v>
      </c>
      <c r="AZ27" t="s">
        <v>130</v>
      </c>
      <c r="BA27">
        <v>0.54270300000000005</v>
      </c>
      <c r="BB27">
        <v>0.19989399999999999</v>
      </c>
      <c r="BC27">
        <v>37.498462000000004</v>
      </c>
      <c r="BD27">
        <v>37.655774000000001</v>
      </c>
      <c r="CE27" t="s">
        <v>128</v>
      </c>
      <c r="CF27">
        <v>37.801929999999999</v>
      </c>
      <c r="CH27" t="s">
        <v>128</v>
      </c>
      <c r="CI27">
        <v>37.479559999999999</v>
      </c>
      <c r="CJ27">
        <f t="shared" si="7"/>
        <v>0.32236999999999938</v>
      </c>
    </row>
    <row r="28" spans="1:88" x14ac:dyDescent="0.25">
      <c r="A28" t="s">
        <v>135</v>
      </c>
      <c r="B28">
        <v>43.939090999999998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135</v>
      </c>
      <c r="I28">
        <v>29.5</v>
      </c>
      <c r="J28">
        <f t="shared" si="0"/>
        <v>14.439090999999998</v>
      </c>
      <c r="L28">
        <f t="shared" si="1"/>
        <v>50.330059254999995</v>
      </c>
      <c r="M28">
        <f t="shared" si="2"/>
        <v>20.830059254999995</v>
      </c>
      <c r="O28" t="s">
        <v>135</v>
      </c>
      <c r="P28">
        <v>29.5</v>
      </c>
      <c r="Q28" t="s">
        <v>151</v>
      </c>
      <c r="R28">
        <v>-142</v>
      </c>
      <c r="S28" t="s">
        <v>135</v>
      </c>
      <c r="T28" s="1">
        <v>30.5</v>
      </c>
      <c r="U28" s="1" t="s">
        <v>151</v>
      </c>
      <c r="V28" s="1">
        <v>-110</v>
      </c>
      <c r="W28">
        <f t="shared" si="3"/>
        <v>14.439090999999998</v>
      </c>
      <c r="AT28" t="s">
        <v>135</v>
      </c>
      <c r="AU28">
        <v>0.77654999999999996</v>
      </c>
      <c r="AV28">
        <v>0.33715000000000001</v>
      </c>
      <c r="AW28">
        <v>42.443750000000001</v>
      </c>
      <c r="AX28">
        <v>43.083101999999997</v>
      </c>
      <c r="AZ28" t="s">
        <v>135</v>
      </c>
      <c r="BA28">
        <v>0.76956000000000002</v>
      </c>
      <c r="BB28">
        <v>0.340194</v>
      </c>
      <c r="BC28">
        <v>42.355373</v>
      </c>
      <c r="BD28">
        <v>43.282854999999998</v>
      </c>
      <c r="CE28" t="s">
        <v>133</v>
      </c>
      <c r="CF28">
        <v>44.239800000000002</v>
      </c>
      <c r="CH28" t="s">
        <v>133</v>
      </c>
      <c r="CI28">
        <v>44.658830000000002</v>
      </c>
      <c r="CJ28">
        <f t="shared" si="7"/>
        <v>-0.41902999999999935</v>
      </c>
    </row>
    <row r="29" spans="1:88" x14ac:dyDescent="0.25">
      <c r="A29" t="s">
        <v>140</v>
      </c>
      <c r="B29">
        <v>40.721569000000002</v>
      </c>
      <c r="C29" t="s">
        <v>138</v>
      </c>
      <c r="D29" t="s">
        <v>139</v>
      </c>
      <c r="E29" t="s">
        <v>140</v>
      </c>
      <c r="F29" t="s">
        <v>141</v>
      </c>
      <c r="G29" t="s">
        <v>30</v>
      </c>
      <c r="H29" t="s">
        <v>140</v>
      </c>
      <c r="I29">
        <v>41.5</v>
      </c>
      <c r="J29">
        <f t="shared" si="0"/>
        <v>-0.77843099999999765</v>
      </c>
      <c r="L29">
        <f t="shared" si="1"/>
        <v>44.522432045000002</v>
      </c>
      <c r="M29">
        <f t="shared" si="2"/>
        <v>3.0224320450000022</v>
      </c>
      <c r="O29" t="s">
        <v>140</v>
      </c>
      <c r="P29">
        <v>42.5</v>
      </c>
      <c r="S29" t="s">
        <v>140</v>
      </c>
      <c r="T29">
        <v>42.5</v>
      </c>
      <c r="W29">
        <f t="shared" si="3"/>
        <v>-1.7784309999999977</v>
      </c>
      <c r="AT29" t="s">
        <v>140</v>
      </c>
      <c r="AU29">
        <v>0.77795000000000003</v>
      </c>
      <c r="AV29">
        <v>0.17910000000000001</v>
      </c>
      <c r="AW29">
        <v>40.109850000000002</v>
      </c>
      <c r="AX29">
        <v>40.719619000000002</v>
      </c>
      <c r="AZ29" t="s">
        <v>140</v>
      </c>
      <c r="BA29">
        <v>0.73468500000000003</v>
      </c>
      <c r="BB29">
        <v>0.14887300000000001</v>
      </c>
      <c r="BC29">
        <v>38.940736999999999</v>
      </c>
      <c r="BD29">
        <v>39.526266</v>
      </c>
      <c r="CE29" t="s">
        <v>138</v>
      </c>
      <c r="CF29">
        <v>39.847670000000001</v>
      </c>
      <c r="CH29" t="s">
        <v>138</v>
      </c>
      <c r="CI29">
        <v>40.729129999999998</v>
      </c>
      <c r="CJ29">
        <f t="shared" si="7"/>
        <v>-0.88145999999999702</v>
      </c>
    </row>
    <row r="30" spans="1:88" x14ac:dyDescent="0.25">
      <c r="A30" t="s">
        <v>144</v>
      </c>
      <c r="B30">
        <v>44.671081999999998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144</v>
      </c>
      <c r="I30">
        <v>42.5</v>
      </c>
      <c r="J30">
        <f t="shared" si="0"/>
        <v>2.1710819999999984</v>
      </c>
      <c r="L30">
        <f t="shared" si="1"/>
        <v>51.651303009999992</v>
      </c>
      <c r="M30">
        <f t="shared" si="2"/>
        <v>9.1513030099999924</v>
      </c>
      <c r="O30" t="s">
        <v>144</v>
      </c>
      <c r="P30">
        <v>42.5</v>
      </c>
      <c r="Q30" t="s">
        <v>151</v>
      </c>
      <c r="R30">
        <v>-142</v>
      </c>
      <c r="S30" t="s">
        <v>144</v>
      </c>
      <c r="T30" s="1">
        <v>42.5</v>
      </c>
      <c r="U30" s="1" t="s">
        <v>151</v>
      </c>
      <c r="V30" s="1">
        <v>-110</v>
      </c>
      <c r="W30">
        <f t="shared" si="3"/>
        <v>2.1710819999999984</v>
      </c>
      <c r="AT30" t="s">
        <v>144</v>
      </c>
      <c r="AU30">
        <v>0.80220000000000002</v>
      </c>
      <c r="AV30">
        <v>0.41860000000000003</v>
      </c>
      <c r="AW30">
        <v>43.13015</v>
      </c>
      <c r="AX30">
        <v>44.010354999999997</v>
      </c>
      <c r="AZ30" t="s">
        <v>144</v>
      </c>
      <c r="BA30">
        <v>0.80698000000000003</v>
      </c>
      <c r="BB30">
        <v>0.45785700000000001</v>
      </c>
      <c r="BC30">
        <v>43.372433000000001</v>
      </c>
      <c r="BD30">
        <v>44.308053000000001</v>
      </c>
      <c r="CE30" t="s">
        <v>142</v>
      </c>
      <c r="CF30">
        <v>44.905430000000003</v>
      </c>
      <c r="CH30" t="s">
        <v>142</v>
      </c>
      <c r="CI30">
        <v>45.141970000000001</v>
      </c>
      <c r="CJ30">
        <f t="shared" si="7"/>
        <v>-0.23653999999999797</v>
      </c>
    </row>
    <row r="31" spans="1:88" x14ac:dyDescent="0.25">
      <c r="A31" t="s">
        <v>149</v>
      </c>
      <c r="B31">
        <v>31.206738000000001</v>
      </c>
      <c r="C31" t="s">
        <v>147</v>
      </c>
      <c r="D31" t="s">
        <v>148</v>
      </c>
      <c r="E31" t="s">
        <v>149</v>
      </c>
      <c r="F31" t="s">
        <v>150</v>
      </c>
      <c r="G31" t="s">
        <v>146</v>
      </c>
      <c r="H31" t="s">
        <v>149</v>
      </c>
      <c r="I31">
        <v>32.5</v>
      </c>
      <c r="J31">
        <f t="shared" si="0"/>
        <v>-1.2932619999999986</v>
      </c>
      <c r="L31">
        <f t="shared" si="1"/>
        <v>27.348162090000002</v>
      </c>
      <c r="M31">
        <f t="shared" si="2"/>
        <v>-5.1518379099999976</v>
      </c>
      <c r="O31" t="s">
        <v>149</v>
      </c>
      <c r="P31">
        <v>33.5</v>
      </c>
      <c r="Q31" t="s">
        <v>152</v>
      </c>
      <c r="R31">
        <v>-114</v>
      </c>
      <c r="S31" t="s">
        <v>149</v>
      </c>
      <c r="T31">
        <v>32.5</v>
      </c>
      <c r="U31" t="s">
        <v>152</v>
      </c>
      <c r="V31">
        <v>-110</v>
      </c>
      <c r="W31">
        <f t="shared" si="3"/>
        <v>-2.2932619999999986</v>
      </c>
      <c r="AT31" t="s">
        <v>149</v>
      </c>
      <c r="AU31">
        <v>0.38990000000000002</v>
      </c>
      <c r="AV31">
        <v>0.12345</v>
      </c>
      <c r="AW31">
        <v>31.933250000000001</v>
      </c>
      <c r="AX31">
        <v>31.380936999999999</v>
      </c>
      <c r="AZ31" t="s">
        <v>149</v>
      </c>
      <c r="BA31">
        <v>0.340339</v>
      </c>
      <c r="BB31">
        <v>8.6511000000000005E-2</v>
      </c>
      <c r="BC31">
        <v>30.908543999999999</v>
      </c>
      <c r="BD31">
        <v>30.593944</v>
      </c>
      <c r="CE31" t="s">
        <v>147</v>
      </c>
      <c r="CF31">
        <v>33.015239999999999</v>
      </c>
      <c r="CH31" t="s">
        <v>147</v>
      </c>
      <c r="CI31">
        <v>31.894259999999999</v>
      </c>
      <c r="CJ31">
        <f t="shared" si="7"/>
        <v>1.1209799999999994</v>
      </c>
    </row>
  </sheetData>
  <sortState xmlns:xlrd2="http://schemas.microsoft.com/office/spreadsheetml/2017/richdata2" ref="A2:I31">
    <sortCondition ref="A2"/>
  </sortState>
  <conditionalFormatting sqref="W2:W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:AN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2:BP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2:CJ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2:BY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Lazarus</cp:lastModifiedBy>
  <dcterms:created xsi:type="dcterms:W3CDTF">2020-12-22T23:45:04Z</dcterms:created>
  <dcterms:modified xsi:type="dcterms:W3CDTF">2021-01-03T04:06:08Z</dcterms:modified>
</cp:coreProperties>
</file>