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Repository\KickstarterFindings\"/>
    </mc:Choice>
  </mc:AlternateContent>
  <xr:revisionPtr revIDLastSave="0" documentId="13_ncr:1_{7B5AA287-0CC4-4157-8CEE-3E37FEC27396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Crowdfunding" sheetId="1" r:id="rId1"/>
    <sheet name="Progress by Category" sheetId="2" r:id="rId2"/>
    <sheet name="Progress by Sub-Category" sheetId="3" r:id="rId3"/>
    <sheet name="Progress over Time" sheetId="14" r:id="rId4"/>
    <sheet name="Analysis" sheetId="15" r:id="rId5"/>
    <sheet name="Statistic Analysis" sheetId="16" r:id="rId6"/>
  </sheets>
  <definedNames>
    <definedName name="_xlnm._FilterDatabase" localSheetId="0" hidden="1">Crowdfunding!$G$1:$G$1001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6" l="1"/>
  <c r="K8" i="16"/>
  <c r="K3" i="16"/>
  <c r="K7" i="16"/>
  <c r="D7" i="16"/>
  <c r="K6" i="16"/>
  <c r="D6" i="16"/>
  <c r="K5" i="16"/>
  <c r="D5" i="16"/>
  <c r="K4" i="16"/>
  <c r="D4" i="16"/>
  <c r="D3" i="16"/>
  <c r="D13" i="15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E7" i="15" s="1"/>
  <c r="H7" i="15" s="1"/>
  <c r="D6" i="15"/>
  <c r="C6" i="15"/>
  <c r="B6" i="15"/>
  <c r="D5" i="15"/>
  <c r="C5" i="15"/>
  <c r="B5" i="15"/>
  <c r="D4" i="15"/>
  <c r="C4" i="15"/>
  <c r="D3" i="15"/>
  <c r="C3" i="15"/>
  <c r="B4" i="15"/>
  <c r="B3" i="15"/>
  <c r="D2" i="15"/>
  <c r="C2" i="15"/>
  <c r="B2" i="15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E8" i="15" l="1"/>
  <c r="F8" i="15" s="1"/>
  <c r="E10" i="15"/>
  <c r="E11" i="15"/>
  <c r="G11" i="15" s="1"/>
  <c r="E9" i="15"/>
  <c r="G9" i="15" s="1"/>
  <c r="E4" i="15"/>
  <c r="G4" i="15" s="1"/>
  <c r="F12" i="15"/>
  <c r="G10" i="15"/>
  <c r="H10" i="15"/>
  <c r="G7" i="15"/>
  <c r="H8" i="15"/>
  <c r="E2" i="15"/>
  <c r="H2" i="15" s="1"/>
  <c r="E6" i="15"/>
  <c r="F6" i="15" s="1"/>
  <c r="F10" i="15"/>
  <c r="E13" i="15"/>
  <c r="H13" i="15" s="1"/>
  <c r="E5" i="15"/>
  <c r="G5" i="15" s="1"/>
  <c r="F9" i="15"/>
  <c r="E12" i="15"/>
  <c r="G12" i="15" s="1"/>
  <c r="E3" i="15"/>
  <c r="G3" i="15" s="1"/>
  <c r="F7" i="15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F5" i="15" l="1"/>
  <c r="F4" i="15"/>
  <c r="G2" i="15"/>
  <c r="G8" i="15"/>
  <c r="F2" i="15"/>
  <c r="F11" i="15"/>
  <c r="H5" i="15"/>
  <c r="H4" i="15"/>
  <c r="H11" i="15"/>
  <c r="H9" i="15"/>
  <c r="F13" i="15"/>
  <c r="G13" i="15"/>
  <c r="G6" i="15"/>
  <c r="H6" i="15"/>
  <c r="H3" i="15"/>
  <c r="H12" i="15"/>
  <c r="F3" i="15"/>
</calcChain>
</file>

<file path=xl/sharedStrings.xml><?xml version="1.0" encoding="utf-8"?>
<sst xmlns="http://schemas.openxmlformats.org/spreadsheetml/2006/main" count="8140" uniqueCount="2119">
  <si>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</si>
  <si>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</si>
  <si>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</si>
  <si>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</si>
  <si>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</si>
  <si>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</si>
  <si>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</si>
  <si>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</si>
  <si>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</si>
  <si>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</si>
  <si>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</si>
  <si>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</si>
  <si>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</si>
  <si>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</si>
  <si>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</si>
  <si>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</si>
  <si>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</si>
  <si>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</si>
  <si>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</si>
  <si>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</si>
  <si>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</si>
  <si>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</si>
  <si>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</si>
  <si>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</si>
  <si>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</si>
  <si>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</si>
  <si>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</si>
  <si>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</si>
  <si>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</si>
  <si>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</si>
  <si>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</si>
  <si>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</si>
  <si>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</si>
  <si>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</si>
  <si>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</si>
  <si>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</si>
  <si>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</si>
  <si>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</si>
  <si>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</si>
  <si>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</si>
  <si>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</si>
  <si>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</si>
  <si>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</si>
  <si>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</si>
  <si>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</si>
  <si>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</si>
  <si>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</si>
  <si>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</si>
  <si>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</si>
  <si>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</si>
  <si>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</si>
  <si>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</si>
  <si>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</si>
  <si>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</si>
  <si>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</si>
  <si>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</si>
  <si>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</si>
  <si>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</si>
  <si>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</si>
  <si>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</si>
  <si>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</si>
  <si>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</si>
  <si>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</si>
  <si>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</si>
  <si>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</si>
  <si>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</si>
  <si>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</si>
  <si>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</si>
  <si>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</si>
  <si>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</si>
  <si>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</si>
  <si>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</si>
  <si>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</si>
  <si>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</si>
  <si>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</si>
  <si>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</si>
  <si>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</si>
  <si>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</si>
  <si>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</si>
  <si>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</si>
  <si>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</si>
  <si>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</si>
  <si>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</si>
  <si>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</si>
  <si>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</si>
  <si>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</si>
  <si>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</si>
  <si>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</si>
  <si>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</si>
  <si>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</si>
  <si>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</si>
  <si>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</si>
  <si>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</si>
  <si>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</si>
  <si>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</si>
  <si>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</si>
  <si>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</si>
  <si>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</si>
  <si>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</si>
  <si>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</si>
  <si>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</si>
  <si>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</si>
  <si>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</si>
  <si>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</si>
  <si>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</si>
  <si>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</si>
  <si>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</si>
  <si>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</si>
  <si>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</si>
  <si>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</si>
  <si>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</si>
  <si>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</si>
  <si>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</si>
  <si>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</si>
  <si>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</si>
  <si>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</si>
  <si>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</si>
  <si>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</si>
  <si>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</si>
  <si>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</si>
  <si>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</si>
  <si>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</si>
  <si>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</si>
  <si>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</si>
  <si>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</si>
  <si>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</si>
  <si>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</si>
  <si>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</si>
  <si>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</si>
  <si>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</si>
  <si>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</si>
  <si>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</si>
  <si>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</si>
  <si>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</si>
  <si>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</si>
  <si>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</si>
  <si>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</si>
  <si>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</si>
  <si>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</si>
  <si>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</si>
  <si>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</si>
  <si>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</si>
  <si>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</si>
  <si>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</si>
  <si>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</si>
  <si>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</si>
  <si>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</si>
  <si>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</si>
  <si>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</si>
  <si>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</si>
  <si>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</si>
  <si>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</si>
  <si>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</si>
  <si>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</si>
  <si>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</si>
  <si>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</si>
  <si>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</si>
  <si>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</si>
  <si>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</si>
  <si>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</si>
  <si>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</si>
  <si>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</si>
  <si>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</si>
  <si>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</si>
  <si>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</si>
  <si>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</si>
  <si>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</si>
  <si>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</si>
  <si>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</si>
  <si>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</si>
  <si>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</si>
  <si>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</si>
  <si>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</si>
  <si>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</si>
  <si>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</si>
  <si>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</si>
  <si>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</si>
  <si>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</si>
  <si>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</si>
  <si>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</si>
  <si>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</si>
  <si>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</si>
  <si>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</si>
  <si>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</si>
  <si>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</si>
  <si>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</si>
  <si>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</si>
  <si>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</si>
  <si>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</si>
  <si>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</si>
  <si>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</si>
  <si>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</si>
  <si>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</si>
  <si>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</si>
  <si>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</si>
  <si>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</si>
  <si>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</si>
  <si>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</si>
  <si>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</si>
  <si>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</si>
  <si>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</si>
  <si>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</si>
  <si>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</si>
  <si>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</si>
  <si>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</si>
  <si>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</si>
  <si>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</si>
  <si>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</si>
  <si>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</si>
  <si>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</si>
  <si>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</si>
  <si>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</si>
  <si>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</si>
  <si>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</si>
  <si>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</si>
  <si>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</si>
  <si>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</si>
  <si>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</si>
  <si>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</si>
  <si>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</si>
  <si>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</si>
  <si>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</si>
  <si>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</si>
  <si>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</si>
  <si>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</si>
  <si>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</si>
  <si>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</si>
  <si>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</si>
  <si>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</si>
  <si>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</si>
  <si>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</si>
  <si>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</si>
  <si>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</si>
  <si>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</si>
  <si>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</si>
  <si>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</si>
  <si>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</si>
  <si>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</si>
  <si>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</si>
  <si>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</si>
  <si>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</si>
  <si>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</si>
  <si>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</si>
  <si>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</si>
  <si>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</si>
  <si>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</si>
  <si>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</si>
  <si>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</si>
  <si>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</si>
  <si>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</si>
  <si>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</si>
  <si>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</si>
  <si>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</si>
  <si>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</si>
  <si>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</si>
  <si>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</si>
  <si>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</si>
  <si>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</si>
  <si>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</si>
  <si>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</si>
  <si>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</si>
  <si>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</si>
  <si>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</si>
  <si>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</si>
  <si>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</si>
  <si>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</si>
  <si>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</si>
  <si>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</si>
  <si>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</si>
  <si>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</si>
  <si>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</si>
  <si>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</si>
  <si>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</si>
  <si>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</si>
  <si>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</si>
  <si>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</si>
  <si>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</si>
  <si>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</si>
  <si>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</si>
  <si>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</si>
  <si>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</si>
  <si>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</si>
  <si>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</si>
  <si>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</si>
  <si>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</si>
  <si>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</si>
  <si>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</si>
  <si>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</si>
  <si>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</si>
  <si>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</si>
  <si>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</si>
  <si>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</si>
  <si>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</si>
  <si>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</si>
  <si>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</si>
  <si>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</si>
  <si>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</si>
  <si>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</si>
  <si>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</si>
  <si>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</si>
  <si>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</si>
  <si>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</si>
  <si>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</si>
  <si>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</si>
  <si>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</si>
  <si>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</si>
  <si>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</si>
  <si>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</si>
  <si>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</si>
  <si>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</si>
  <si>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</si>
  <si>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</si>
  <si>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</si>
  <si>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</si>
  <si>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</si>
  <si>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</si>
  <si>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</si>
  <si>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</si>
  <si>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</si>
  <si>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</si>
  <si>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</si>
  <si>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</si>
  <si>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</si>
  <si>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</si>
  <si>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</si>
  <si>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</si>
  <si>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</si>
  <si>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</si>
  <si>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</si>
  <si>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</si>
  <si>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</si>
  <si>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</si>
  <si>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</si>
  <si>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</si>
  <si>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</si>
  <si>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</si>
  <si>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</si>
  <si>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</si>
  <si>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</si>
  <si>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</si>
  <si>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</si>
  <si>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</si>
  <si>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</si>
  <si>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</si>
  <si>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</si>
  <si>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</si>
  <si>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</si>
  <si>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</si>
  <si>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</si>
  <si>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</si>
  <si>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</si>
  <si>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</si>
  <si>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</si>
  <si>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</si>
  <si>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</si>
  <si>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</si>
  <si>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</si>
  <si>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</si>
  <si>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</si>
  <si>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</si>
  <si>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</si>
  <si>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</si>
  <si>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</si>
  <si>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</si>
  <si>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</si>
  <si>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</si>
  <si>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</si>
  <si>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</si>
  <si>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</si>
  <si>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</si>
  <si>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</si>
  <si>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</si>
  <si>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</si>
  <si>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</si>
  <si>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</si>
  <si>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</si>
  <si>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</si>
  <si>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</si>
  <si>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</si>
  <si>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</si>
  <si>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</si>
  <si>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</si>
  <si>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</si>
  <si>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</si>
  <si>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</si>
  <si>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</si>
  <si>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</si>
  <si>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</si>
  <si>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</si>
  <si>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</si>
  <si>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</si>
  <si>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</si>
  <si>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</si>
  <si>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</si>
  <si>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</si>
  <si>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</si>
  <si>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</si>
  <si>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</si>
  <si>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</si>
  <si>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</si>
  <si>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</si>
  <si>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</si>
  <si>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</si>
  <si>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</si>
  <si>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</si>
  <si>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</si>
  <si>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</si>
  <si>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</si>
  <si>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</si>
  <si>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</si>
  <si>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</si>
  <si>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</si>
  <si>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</si>
  <si>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</si>
  <si>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</si>
  <si>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</si>
  <si>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</si>
  <si>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</si>
  <si>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</si>
  <si>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</si>
  <si>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</si>
  <si>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</si>
  <si>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</si>
  <si>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</si>
  <si>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</si>
  <si>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</si>
  <si>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</si>
  <si>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</si>
  <si>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</si>
  <si>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</si>
  <si>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</si>
  <si>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</si>
  <si>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</si>
  <si>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</si>
  <si>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</si>
  <si>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</si>
  <si>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</si>
  <si>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</si>
  <si>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</si>
  <si>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</si>
  <si>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</si>
  <si>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</si>
  <si>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</si>
  <si>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</si>
  <si>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</si>
  <si>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</si>
  <si>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</si>
  <si>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</si>
  <si>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</si>
  <si>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</si>
  <si>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</si>
  <si>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</si>
  <si>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</si>
  <si>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</si>
  <si>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</si>
  <si>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</si>
  <si>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</si>
  <si>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</si>
  <si>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</si>
  <si>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</si>
  <si>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</si>
  <si>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</si>
  <si>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</si>
  <si>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</si>
  <si>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</si>
  <si>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</si>
  <si>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</si>
  <si>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</si>
  <si>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</si>
  <si>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</si>
  <si>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</si>
  <si>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</si>
  <si>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</si>
  <si>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</si>
  <si>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</si>
  <si>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</si>
  <si>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</si>
  <si>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</si>
  <si>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</si>
  <si>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</si>
  <si>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</si>
  <si>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</si>
  <si>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</si>
  <si>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</si>
  <si>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</si>
  <si>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</si>
  <si>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</si>
  <si>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</si>
  <si>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</si>
  <si>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</si>
  <si>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</si>
  <si>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</si>
  <si>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</si>
  <si>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</si>
  <si>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</si>
  <si>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</si>
  <si>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</si>
  <si>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</si>
  <si>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</si>
  <si>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</si>
  <si>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</si>
  <si>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</si>
  <si>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</si>
  <si>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</si>
  <si>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</si>
  <si>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</si>
  <si>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</si>
  <si>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</si>
  <si>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</si>
  <si>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</si>
  <si>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</si>
  <si>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</si>
  <si>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</si>
  <si>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</si>
  <si>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</si>
  <si>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</si>
  <si>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</si>
  <si>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</si>
  <si>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</si>
  <si>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</si>
  <si>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</si>
  <si>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</si>
  <si>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</si>
  <si>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</si>
  <si>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</si>
  <si>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</si>
  <si>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</si>
  <si>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</si>
  <si>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</si>
  <si>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</si>
  <si>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</si>
  <si>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</si>
  <si>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</si>
  <si>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</si>
  <si>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</si>
  <si>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</si>
  <si>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</si>
  <si>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</si>
  <si>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</si>
  <si>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</si>
  <si>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</si>
  <si>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</si>
  <si>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</si>
  <si>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</si>
  <si>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</si>
  <si>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</si>
  <si>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</si>
  <si>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</si>
  <si>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</si>
  <si>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</si>
  <si>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</si>
  <si>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</si>
  <si>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</si>
  <si>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</si>
  <si>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</si>
  <si>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</si>
  <si>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</si>
  <si>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</si>
  <si>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</si>
  <si>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</si>
  <si>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</si>
  <si>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</si>
  <si>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</si>
  <si>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</si>
  <si>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</si>
  <si>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</si>
  <si>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</si>
  <si>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</si>
  <si>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</si>
  <si>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</si>
  <si>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</si>
  <si>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</si>
  <si>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</si>
  <si>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</si>
  <si>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</si>
  <si>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</si>
  <si>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</si>
  <si>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</si>
  <si>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</si>
  <si>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</si>
  <si>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</si>
  <si>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</si>
  <si>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</si>
  <si>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</si>
  <si>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</si>
  <si>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</si>
  <si>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</si>
  <si>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</si>
  <si>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</si>
  <si>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</si>
  <si>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</si>
  <si>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</si>
  <si>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</si>
  <si>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</si>
  <si>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</si>
  <si>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</si>
  <si>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</si>
  <si>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</si>
  <si>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</si>
  <si>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</si>
  <si>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</si>
  <si>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</si>
  <si>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</si>
  <si>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</si>
  <si>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</si>
  <si>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</si>
  <si>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</si>
  <si>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</si>
  <si>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</si>
  <si>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</si>
  <si>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</si>
  <si>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</si>
  <si>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</si>
  <si>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</si>
  <si>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</si>
  <si>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</si>
  <si>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</si>
  <si>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</si>
  <si>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</si>
  <si>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</si>
  <si>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</si>
  <si>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</si>
  <si>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</si>
  <si>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</si>
  <si>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</si>
  <si>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</si>
  <si>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</si>
  <si>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</si>
  <si>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</si>
  <si>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</si>
  <si>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</si>
  <si>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</si>
  <si>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</si>
  <si>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</si>
  <si>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</si>
  <si>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</si>
  <si>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</si>
  <si>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</si>
  <si>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</si>
  <si>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</si>
  <si>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</si>
  <si>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</si>
  <si>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</si>
  <si>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</si>
  <si>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</si>
  <si>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</si>
  <si>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</si>
  <si>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</si>
  <si>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</si>
  <si>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</si>
  <si>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</si>
  <si>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</si>
  <si>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</si>
  <si>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</si>
  <si>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</si>
  <si>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</si>
  <si>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</si>
  <si>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</si>
  <si>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</si>
  <si>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</si>
  <si>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</si>
  <si>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</si>
  <si>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</si>
  <si>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</si>
  <si>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</si>
  <si>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</si>
  <si>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</si>
  <si>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</si>
  <si>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</si>
  <si>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</si>
  <si>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</si>
  <si>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</si>
  <si>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</si>
  <si>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</si>
  <si>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</si>
  <si>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</si>
  <si>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</si>
  <si>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</si>
  <si>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</si>
  <si>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</si>
  <si>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</si>
  <si>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</si>
  <si>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</si>
  <si>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</si>
  <si>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</si>
  <si>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</si>
  <si>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</si>
  <si>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</si>
  <si>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</si>
  <si>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</si>
  <si>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</si>
  <si>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</si>
  <si>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</si>
  <si>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</si>
  <si>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</si>
  <si>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</si>
  <si>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</si>
  <si>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</si>
  <si>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</si>
  <si>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</si>
  <si>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</si>
  <si>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</si>
  <si>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</si>
  <si>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</si>
  <si>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</si>
  <si>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</si>
  <si>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</si>
  <si>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</si>
  <si>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</si>
  <si>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</si>
  <si>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</si>
  <si>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</si>
  <si>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</si>
  <si>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</si>
  <si>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</si>
  <si>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</si>
  <si>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</si>
  <si>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</si>
  <si>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</si>
  <si>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</si>
  <si>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</si>
  <si>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</si>
  <si>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</si>
  <si>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</si>
  <si>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</si>
  <si>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</si>
  <si>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</si>
  <si>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</si>
  <si>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</si>
  <si>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</si>
  <si>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</si>
  <si>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</si>
  <si>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</si>
  <si>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</si>
  <si>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</si>
  <si>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</si>
  <si>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</si>
  <si>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</si>
  <si>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</si>
  <si>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</si>
  <si>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</si>
  <si>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</si>
  <si>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</si>
  <si>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</si>
  <si>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</si>
  <si>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</si>
  <si>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</si>
  <si>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</si>
  <si>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</si>
  <si>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</si>
  <si>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</si>
  <si>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</si>
  <si>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</si>
  <si>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</si>
  <si>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</si>
  <si>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</si>
  <si>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</si>
  <si>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</si>
  <si>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</si>
  <si>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</si>
  <si>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</si>
  <si>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</si>
  <si>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</si>
  <si>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</si>
  <si>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</si>
  <si>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</si>
  <si>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</si>
  <si>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</si>
  <si>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</si>
  <si>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</si>
  <si>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</si>
  <si>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</si>
  <si>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</si>
  <si>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</si>
  <si>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</si>
  <si>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</si>
  <si>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</si>
  <si>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</si>
  <si>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</si>
  <si>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</si>
  <si>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</si>
  <si>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</si>
  <si>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</si>
  <si>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</si>
  <si>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</si>
  <si>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</si>
  <si>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</si>
  <si>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</si>
  <si>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</si>
  <si>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</si>
  <si>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</si>
  <si>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</si>
  <si>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</si>
  <si>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</si>
  <si>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</si>
  <si>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</si>
  <si>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</si>
  <si>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</si>
  <si>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</si>
  <si>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</si>
  <si>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</si>
  <si>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</si>
  <si>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</si>
  <si>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</si>
  <si>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</si>
  <si>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</si>
  <si>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</si>
  <si>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</si>
  <si>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</si>
  <si>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</si>
  <si>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</si>
  <si>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</si>
  <si>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</si>
  <si>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</si>
  <si>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</si>
  <si>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</si>
  <si>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</si>
  <si>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</si>
  <si>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</si>
  <si>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</si>
  <si>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</si>
  <si>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</si>
  <si>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</si>
  <si>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</si>
  <si>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</si>
  <si>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</si>
  <si>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</si>
  <si>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</si>
  <si>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</si>
  <si>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</si>
  <si>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</si>
  <si>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</si>
  <si>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</si>
  <si>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</si>
  <si>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</si>
  <si>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</si>
  <si>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</si>
  <si>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</si>
  <si>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</si>
  <si>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</si>
  <si>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</si>
  <si>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</si>
  <si>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</si>
  <si>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</si>
  <si>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</si>
  <si>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</si>
  <si>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</si>
  <si>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</si>
  <si>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</si>
  <si>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</si>
  <si>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</si>
  <si>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</si>
  <si>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</si>
  <si>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</si>
  <si>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</si>
  <si>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</si>
  <si>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</si>
  <si>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</si>
  <si>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</si>
  <si>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</si>
  <si>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</si>
  <si>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</si>
  <si>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</si>
  <si>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</si>
  <si>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</si>
  <si>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</si>
  <si>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</si>
  <si>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</si>
  <si>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</si>
  <si>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</si>
  <si>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</si>
  <si>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</si>
  <si>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</si>
  <si>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</si>
  <si>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</si>
  <si>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</si>
  <si>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</si>
  <si>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</si>
  <si>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</si>
  <si>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</si>
  <si>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</si>
  <si>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</si>
  <si>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</si>
  <si>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</si>
  <si>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</si>
  <si>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</si>
  <si>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</si>
  <si>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</si>
  <si>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</si>
  <si>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</si>
  <si>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</si>
  <si>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</si>
  <si>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</si>
  <si>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</si>
  <si>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</si>
  <si>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</si>
  <si>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</si>
  <si>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</si>
  <si>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</si>
  <si>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</si>
  <si>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</si>
  <si>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</si>
  <si>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</si>
  <si>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</si>
  <si>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</si>
  <si>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</si>
  <si>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</si>
  <si>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</si>
  <si>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</si>
  <si>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</si>
  <si>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</si>
  <si>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</si>
  <si>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</si>
  <si>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</si>
  <si>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</si>
  <si>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</si>
  <si>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</si>
  <si>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</si>
  <si>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</si>
  <si>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</si>
  <si>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</si>
  <si>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</si>
  <si>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</si>
  <si>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</si>
  <si>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</si>
  <si>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</si>
  <si>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</si>
  <si>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</si>
  <si>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</si>
  <si>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</si>
  <si>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</si>
  <si>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</si>
  <si>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</si>
  <si>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</si>
  <si>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</si>
  <si>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</si>
  <si>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</si>
  <si>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</si>
  <si>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</si>
  <si>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</si>
  <si>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</si>
  <si>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</si>
  <si>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</si>
  <si>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</si>
  <si>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</si>
  <si>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</si>
  <si>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</si>
  <si>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</si>
  <si>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</si>
  <si>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</si>
  <si>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</si>
  <si>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</si>
  <si>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</si>
  <si>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</si>
  <si>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</si>
  <si>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</si>
  <si>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</si>
  <si>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</si>
  <si>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</si>
  <si>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</si>
  <si>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</si>
  <si>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</si>
  <si>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</si>
  <si>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</si>
  <si>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</si>
  <si>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</si>
  <si>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</si>
  <si>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</si>
  <si>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</si>
  <si>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</si>
  <si>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</si>
  <si>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</si>
  <si>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</si>
  <si>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</si>
  <si>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</si>
  <si>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</si>
  <si>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</si>
  <si>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</si>
  <si>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</si>
  <si>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</si>
  <si>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</si>
  <si>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</si>
  <si>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</si>
  <si>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</si>
  <si>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</si>
  <si>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</si>
  <si>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</si>
  <si>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</si>
  <si>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</si>
  <si>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</si>
  <si>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</si>
  <si>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</si>
  <si>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</si>
  <si>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</si>
  <si>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</si>
  <si>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</si>
  <si>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</si>
  <si>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</si>
  <si>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</si>
  <si>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</si>
  <si>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</si>
  <si>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</si>
  <si>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</si>
  <si>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</si>
  <si>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</si>
  <si>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</si>
  <si>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</si>
  <si>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</si>
  <si>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</si>
  <si>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</si>
  <si>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</si>
  <si>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</si>
  <si>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</si>
  <si>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</si>
  <si>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</si>
  <si>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</si>
  <si>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</si>
  <si>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</si>
  <si>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</si>
  <si>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</si>
  <si>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</si>
  <si>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</si>
  <si>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</si>
  <si>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</si>
  <si>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</si>
  <si>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</si>
  <si>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</si>
  <si>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</si>
  <si>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</si>
  <si>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</si>
  <si>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</si>
  <si>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</si>
  <si>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</si>
  <si>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</si>
  <si>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</si>
  <si>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</si>
  <si>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</si>
  <si>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</si>
  <si>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</si>
  <si>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</si>
  <si>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</si>
  <si>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</si>
  <si>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</si>
  <si>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</si>
  <si>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</si>
  <si>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</si>
  <si>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</si>
  <si>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</si>
  <si>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</si>
  <si>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</si>
  <si>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</si>
  <si>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</si>
  <si>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</si>
  <si>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</si>
  <si>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</si>
  <si>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</si>
  <si>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</si>
  <si>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</si>
  <si>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</si>
  <si>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</si>
  <si>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</si>
  <si>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</si>
  <si>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</si>
  <si>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</si>
  <si>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</si>
  <si>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</si>
  <si>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</si>
  <si>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</si>
  <si>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</si>
  <si>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</si>
  <si>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</si>
  <si>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</si>
  <si>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</si>
  <si>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</si>
  <si>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</si>
  <si>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</si>
  <si>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</si>
  <si>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</si>
  <si>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</si>
  <si>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</si>
  <si>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</si>
  <si>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</si>
  <si>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</si>
  <si>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</si>
  <si>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</si>
  <si>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</si>
  <si>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</si>
  <si>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</si>
  <si>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</si>
  <si>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</si>
  <si>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</si>
  <si>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</si>
  <si>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</si>
  <si>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</si>
  <si>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</si>
  <si>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</si>
  <si>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</si>
  <si>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</si>
  <si>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</si>
  <si>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</si>
  <si>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</si>
  <si>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</si>
  <si>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</si>
  <si>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</si>
  <si>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</si>
  <si>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</si>
  <si>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</si>
  <si>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</si>
  <si>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</si>
  <si>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</si>
  <si>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</si>
  <si>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</si>
  <si>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</si>
  <si>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</si>
  <si>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</si>
  <si>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</si>
  <si>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</si>
  <si>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</si>
  <si>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</si>
  <si>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</si>
  <si>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</si>
  <si>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</si>
  <si>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</si>
  <si>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</si>
  <si>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</si>
  <si>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</si>
  <si>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</si>
  <si>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</si>
  <si>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</si>
  <si>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</si>
  <si>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</si>
  <si>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</si>
  <si>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</si>
  <si>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</si>
  <si>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</si>
  <si>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</si>
  <si>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</si>
  <si>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</si>
  <si>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</si>
  <si>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</si>
  <si>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</si>
  <si>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</si>
  <si>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</si>
  <si>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</si>
  <si>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</si>
  <si>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</si>
  <si>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</si>
  <si>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</si>
  <si>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</si>
  <si>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</si>
  <si>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</si>
  <si>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</si>
  <si>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</si>
  <si>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</si>
  <si>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</si>
  <si>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</si>
  <si>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</si>
  <si>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</si>
  <si>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</si>
  <si>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</si>
  <si>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</si>
  <si>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</si>
  <si>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</si>
  <si>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</si>
  <si>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</si>
  <si>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</si>
  <si>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</si>
  <si>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</si>
  <si>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</si>
  <si>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</si>
  <si>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</si>
  <si>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</si>
  <si>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</si>
  <si>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</si>
  <si>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</si>
  <si>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</si>
  <si>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</si>
  <si>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</si>
  <si>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</si>
  <si>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</si>
  <si>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</si>
  <si>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</si>
  <si>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</si>
  <si>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</si>
  <si>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</si>
  <si>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</si>
  <si>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</si>
  <si>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</si>
  <si>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</si>
  <si>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</si>
  <si>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</si>
  <si>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</si>
  <si>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</si>
  <si>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</si>
  <si>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</si>
  <si>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</si>
  <si>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</si>
  <si>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</si>
  <si>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</si>
  <si>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</si>
  <si>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</si>
  <si>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</si>
  <si>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</si>
  <si>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</si>
  <si>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</si>
  <si>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</si>
  <si>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</si>
  <si>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</si>
  <si>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</si>
  <si>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</si>
  <si>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</si>
  <si>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</si>
  <si>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</si>
  <si>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</si>
  <si>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</si>
  <si>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</si>
  <si>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</si>
  <si>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</si>
  <si>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</si>
  <si>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</si>
  <si>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</si>
  <si>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</si>
  <si>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</si>
  <si>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</si>
  <si>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</si>
  <si>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</si>
  <si>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</si>
  <si>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</si>
  <si>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</si>
  <si>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</si>
  <si>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</si>
  <si>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</si>
  <si>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</si>
  <si>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</si>
  <si>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</si>
  <si>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</si>
  <si>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</si>
  <si>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</si>
  <si>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</si>
  <si>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</si>
  <si>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</si>
  <si>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</si>
  <si>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</si>
  <si>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</si>
  <si>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</si>
  <si>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</si>
  <si>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</si>
  <si>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</si>
  <si>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</si>
  <si>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</si>
  <si>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</si>
  <si>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</si>
  <si>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</si>
  <si>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</si>
  <si>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</si>
  <si>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</si>
  <si>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</si>
  <si>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</si>
  <si>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</si>
  <si>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</si>
  <si>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</si>
  <si>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</si>
  <si>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</si>
  <si>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</si>
  <si>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</si>
  <si>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</si>
  <si>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</si>
  <si>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</si>
  <si>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</si>
  <si>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</si>
  <si>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</si>
  <si>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</si>
  <si>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</si>
  <si>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</si>
  <si>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</si>
  <si>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</si>
  <si>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</si>
  <si>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</si>
  <si>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</si>
  <si>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</si>
  <si>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</si>
  <si>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</si>
  <si>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</si>
  <si>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</si>
  <si>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</si>
  <si>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</si>
  <si>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</si>
  <si>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</si>
  <si>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</si>
  <si>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</si>
  <si>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</si>
  <si>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</si>
  <si>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</si>
  <si>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</si>
  <si>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</si>
  <si>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</si>
  <si>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</si>
  <si>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</si>
  <si>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</si>
  <si>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</si>
  <si>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</si>
  <si>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</si>
  <si>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</si>
  <si>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</si>
  <si>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</si>
  <si>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</si>
  <si>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</si>
  <si>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</si>
  <si>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</si>
  <si>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</si>
  <si>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</si>
  <si>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</si>
  <si>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</si>
  <si>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</si>
  <si>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</si>
  <si>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</si>
  <si>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</si>
  <si>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</si>
  <si>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</si>
  <si>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</si>
  <si>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</si>
  <si>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</si>
  <si>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</si>
  <si>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</si>
  <si>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</si>
  <si>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</si>
  <si>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</si>
  <si>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</si>
  <si>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</si>
  <si>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</si>
  <si>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</si>
  <si>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</si>
  <si>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</si>
  <si>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</si>
  <si>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</si>
  <si>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</si>
  <si>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</si>
  <si>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</si>
  <si>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</si>
  <si>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</si>
  <si>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</si>
  <si>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</si>
  <si>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</si>
  <si>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</si>
  <si>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</si>
  <si>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</si>
  <si>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</si>
  <si>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</si>
  <si>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</si>
  <si>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</si>
  <si>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</si>
  <si>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</si>
  <si>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</si>
  <si>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</si>
  <si>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</si>
  <si>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</si>
  <si>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</si>
  <si>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</si>
  <si>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</si>
  <si>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</si>
  <si>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</si>
  <si>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</si>
  <si>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</si>
  <si>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</si>
  <si>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</si>
  <si>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</si>
  <si>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</si>
  <si>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</si>
  <si>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</si>
  <si>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</si>
  <si>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</si>
  <si>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</si>
  <si>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</si>
  <si>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</si>
  <si>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</si>
  <si>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</si>
  <si>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</si>
  <si>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</si>
  <si>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</si>
  <si>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</si>
  <si>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</si>
  <si>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</si>
  <si>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</si>
  <si>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</si>
  <si>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</si>
  <si>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</si>
  <si>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</si>
  <si>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</si>
  <si>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</si>
  <si>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</si>
  <si>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</si>
  <si>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</si>
  <si>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</si>
  <si>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</si>
  <si>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</si>
  <si>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</si>
  <si>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</si>
  <si>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</si>
  <si>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</si>
  <si>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</si>
  <si>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</si>
  <si>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</si>
  <si>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</si>
  <si>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</si>
  <si>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</si>
  <si>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</si>
  <si>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</si>
  <si>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</si>
  <si>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</si>
  <si>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</si>
  <si>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</si>
  <si>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</si>
  <si>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</si>
  <si>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</si>
  <si>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</si>
  <si>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</si>
  <si>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</si>
  <si>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</si>
  <si>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</si>
  <si>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</si>
  <si>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</si>
  <si>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</si>
  <si>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</si>
  <si>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</si>
  <si>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</si>
  <si>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</si>
  <si>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</si>
  <si>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</si>
  <si>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</si>
  <si>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</si>
  <si>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</si>
  <si>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</si>
  <si>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</si>
  <si>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</si>
  <si>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</si>
  <si>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</si>
  <si>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</si>
  <si>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</si>
  <si>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</si>
  <si>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</si>
  <si>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</si>
  <si>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</si>
  <si>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</si>
  <si>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</si>
  <si>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</si>
  <si>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</si>
  <si>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</si>
  <si>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</si>
  <si>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</si>
  <si>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</si>
  <si>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</si>
  <si>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</si>
  <si>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</si>
  <si>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</si>
  <si>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</si>
  <si>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</si>
  <si>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</si>
  <si>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</si>
  <si>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</si>
  <si>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</si>
  <si>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</si>
  <si>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</si>
  <si>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</si>
  <si>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</si>
  <si>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</si>
  <si>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</si>
  <si>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</si>
  <si>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</si>
  <si>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</si>
  <si>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</si>
  <si>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</si>
  <si>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</si>
  <si>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</si>
  <si>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</si>
  <si>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</si>
  <si>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</si>
  <si>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</si>
  <si>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</si>
  <si>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</si>
  <si>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</si>
  <si>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</si>
  <si>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</si>
  <si>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</si>
  <si>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</si>
  <si>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</si>
  <si>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</si>
  <si>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</si>
  <si>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</si>
  <si>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</si>
  <si>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</si>
  <si>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</si>
  <si>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</si>
  <si>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</si>
  <si>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</si>
  <si>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</si>
  <si>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</si>
  <si>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</si>
  <si>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</si>
  <si>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</si>
  <si>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</si>
  <si>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</si>
  <si>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</si>
  <si>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</si>
  <si>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</si>
  <si>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</si>
  <si>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</si>
  <si>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</si>
  <si>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</si>
  <si>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</si>
  <si>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</si>
  <si>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</si>
  <si>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</si>
  <si>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</si>
  <si>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</si>
  <si>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</si>
  <si>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</si>
  <si>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</si>
  <si>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</si>
  <si>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</si>
  <si>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</si>
  <si>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</si>
  <si>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</si>
  <si>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</si>
  <si>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</si>
  <si>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</si>
  <si>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</si>
  <si>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</si>
  <si>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</si>
  <si>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</si>
  <si>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</si>
  <si>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</si>
  <si>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</si>
  <si>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</si>
  <si>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</si>
  <si>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</si>
  <si>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</si>
  <si>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</si>
  <si>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</si>
  <si>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</si>
  <si>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</si>
  <si>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</si>
  <si>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</si>
  <si>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</si>
  <si>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</si>
  <si>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</si>
  <si>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</si>
  <si>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</si>
  <si>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</si>
  <si>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</si>
  <si>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</si>
  <si>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</si>
  <si>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</si>
  <si>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</si>
  <si>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</si>
  <si>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</si>
  <si>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</si>
  <si>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</si>
  <si>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</si>
  <si>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</si>
  <si>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</si>
  <si>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</si>
  <si>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</si>
  <si>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</si>
  <si>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</si>
  <si>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</si>
  <si>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</si>
  <si>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</si>
  <si>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</si>
  <si>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</si>
  <si>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</si>
  <si>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</si>
  <si>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</si>
  <si>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</si>
  <si>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</si>
  <si>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</si>
  <si>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</si>
  <si>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</si>
  <si>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</si>
  <si>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</si>
  <si>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</si>
  <si>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</si>
  <si>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</si>
  <si>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</si>
  <si>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</si>
  <si>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</si>
  <si>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</si>
  <si>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</si>
  <si>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</si>
  <si>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</si>
  <si>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</si>
  <si>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</si>
  <si>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</si>
  <si>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</si>
  <si>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</si>
  <si>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</si>
  <si>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</si>
  <si>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</si>
  <si>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</si>
  <si>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</si>
  <si>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</si>
  <si>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</si>
  <si>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</si>
  <si>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</si>
  <si>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</si>
  <si>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</si>
  <si>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</si>
  <si>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</si>
  <si>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</si>
  <si>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</si>
  <si>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</si>
  <si>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</si>
  <si>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</si>
  <si>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</si>
  <si>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</si>
  <si>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</si>
  <si>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</si>
  <si>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</si>
  <si>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</si>
  <si>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</si>
  <si>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</si>
  <si>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</si>
  <si>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</si>
  <si>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</si>
  <si>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</si>
  <si>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</si>
  <si>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</si>
  <si>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</si>
  <si>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</si>
  <si>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</si>
  <si>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</si>
  <si>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</si>
  <si>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</si>
  <si>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</si>
  <si>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</si>
  <si>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</si>
  <si>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</si>
  <si>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</si>
  <si>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</si>
  <si>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</si>
  <si>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</si>
  <si>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</si>
  <si>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</si>
  <si>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</si>
  <si>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</si>
  <si>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</si>
  <si>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</si>
  <si>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</si>
  <si>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</si>
  <si>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</si>
  <si>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</si>
  <si>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</si>
  <si>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</si>
  <si>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</si>
  <si>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</si>
  <si>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</si>
  <si>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</si>
  <si>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</si>
  <si>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</si>
  <si>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</si>
  <si>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</si>
  <si>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</si>
  <si>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</si>
  <si>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</si>
  <si>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</si>
  <si>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</si>
  <si>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</si>
  <si>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</si>
  <si>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</si>
  <si>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</si>
  <si>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</si>
  <si>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</si>
  <si>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</si>
  <si>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</si>
  <si>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</si>
  <si>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</si>
  <si>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</si>
  <si>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</si>
  <si>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</si>
  <si>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</si>
  <si>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</si>
  <si>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</si>
  <si>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</si>
  <si>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</si>
  <si>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</si>
  <si>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</si>
  <si>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</si>
  <si>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</si>
  <si>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</si>
  <si>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</si>
  <si>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</si>
  <si>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</si>
  <si>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</si>
  <si>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</si>
  <si>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</si>
  <si>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</si>
  <si>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</si>
  <si>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</si>
  <si>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</si>
  <si>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</si>
  <si>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</si>
  <si>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</si>
  <si>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</si>
  <si>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</si>
  <si>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</si>
  <si>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</si>
  <si>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</si>
  <si>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</si>
  <si>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</si>
  <si>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</si>
  <si>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</si>
  <si>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</si>
  <si>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</si>
  <si>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</si>
  <si>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</si>
  <si>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</si>
  <si>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</si>
  <si>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</si>
  <si>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</si>
  <si>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</si>
  <si>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</si>
  <si>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</si>
  <si>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</si>
  <si>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</si>
  <si>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</si>
  <si>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</si>
  <si>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</si>
  <si>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</si>
  <si>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</si>
  <si>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</si>
  <si>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</si>
  <si>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</si>
  <si>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</si>
  <si>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</si>
  <si>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</si>
  <si>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</si>
  <si>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</si>
  <si>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</si>
  <si>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</si>
  <si>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</si>
  <si>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</si>
  <si>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</si>
  <si>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</si>
  <si>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</si>
  <si>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</si>
  <si>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</si>
  <si>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</si>
  <si>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</si>
  <si>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</si>
  <si>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</si>
  <si>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</si>
  <si>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</si>
  <si>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</si>
  <si>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</si>
  <si>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</si>
  <si>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</si>
  <si>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</si>
  <si>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</si>
  <si>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</si>
  <si>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</si>
  <si>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</si>
  <si>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</si>
  <si>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</si>
  <si>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</si>
  <si>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</si>
  <si>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</si>
  <si>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</si>
  <si>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</si>
  <si>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</si>
  <si>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</si>
  <si>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</si>
  <si>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</si>
  <si>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</si>
  <si>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</si>
  <si>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</si>
  <si>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</si>
  <si>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</si>
  <si>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</si>
  <si>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</si>
  <si>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</si>
  <si>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</si>
  <si>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</si>
  <si>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</si>
  <si>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</si>
  <si>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</si>
  <si>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</si>
  <si>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</si>
  <si>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</si>
  <si>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</si>
  <si>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</si>
  <si>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</si>
  <si>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</si>
  <si>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</si>
  <si>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</si>
  <si>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</si>
  <si>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</si>
  <si>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</si>
  <si>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</si>
  <si>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</si>
  <si>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</si>
  <si>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</si>
  <si>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</si>
  <si>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</si>
  <si>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</si>
  <si>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</si>
  <si>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</si>
  <si>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</si>
  <si>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</si>
  <si>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</si>
  <si>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</si>
  <si>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</si>
  <si>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</si>
  <si>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</si>
  <si>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</si>
  <si>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</si>
  <si>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</si>
  <si>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</si>
  <si>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</si>
  <si>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</si>
  <si>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</si>
  <si>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</si>
  <si>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</si>
  <si>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</si>
  <si>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</si>
  <si>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</si>
  <si>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</si>
  <si>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</si>
  <si>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</si>
  <si>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</si>
  <si>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</si>
  <si>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</si>
  <si>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</si>
  <si>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</si>
  <si>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</si>
  <si>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</si>
  <si>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</si>
  <si>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</si>
  <si>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</si>
  <si>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</si>
  <si>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</si>
  <si>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</si>
  <si>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</si>
  <si>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</si>
  <si>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</si>
  <si>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</si>
  <si>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</si>
  <si>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</si>
  <si>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</si>
  <si>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</si>
  <si>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</si>
  <si>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</si>
  <si>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</si>
  <si>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</si>
  <si>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</si>
  <si>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</si>
  <si>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</si>
  <si>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</si>
  <si>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</si>
  <si>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</si>
  <si>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</si>
  <si>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</si>
  <si>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</si>
  <si>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</si>
  <si>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</si>
  <si>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</si>
  <si>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</si>
  <si>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</si>
  <si>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</si>
  <si>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</si>
  <si>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</si>
  <si>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</si>
  <si>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</si>
  <si>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</si>
  <si>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</si>
  <si>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</si>
  <si>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</si>
  <si>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</si>
  <si>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</si>
  <si>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</si>
  <si>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</si>
  <si>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</si>
  <si>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</si>
  <si>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</si>
  <si>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</si>
  <si>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</si>
  <si>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</si>
  <si>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</si>
  <si>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</si>
  <si>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</si>
  <si>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</si>
  <si>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</si>
  <si>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</si>
  <si>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</si>
  <si>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</si>
  <si>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</si>
  <si>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</si>
  <si>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</si>
  <si>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</si>
  <si>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</si>
  <si>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</si>
  <si>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</si>
  <si>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</si>
  <si>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</si>
  <si>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</si>
  <si>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</si>
  <si>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</si>
  <si>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</si>
  <si>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</si>
  <si>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</si>
  <si>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</si>
  <si>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</si>
  <si>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</si>
  <si>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</si>
  <si>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</si>
  <si>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</si>
  <si>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</si>
  <si>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</si>
  <si>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</si>
  <si>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</si>
  <si>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</si>
  <si>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</si>
  <si>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</si>
  <si>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</si>
  <si>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</si>
  <si>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</si>
  <si>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</si>
  <si>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</si>
  <si>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</si>
  <si>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</si>
  <si>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</si>
  <si>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</si>
  <si>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</si>
  <si>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</si>
  <si>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</si>
  <si>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</si>
  <si>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</si>
  <si>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</si>
  <si>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</si>
  <si>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</si>
  <si>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</si>
  <si>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</si>
  <si>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</si>
  <si>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</si>
  <si>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</si>
  <si>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</si>
  <si>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</si>
  <si>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</si>
  <si>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</si>
  <si>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</si>
  <si>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</si>
  <si>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</si>
  <si>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</si>
  <si>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</si>
  <si>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</si>
  <si>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</si>
  <si>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</si>
  <si>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</si>
  <si>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</si>
  <si>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</si>
  <si>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</si>
  <si>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</si>
  <si>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</si>
  <si>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</si>
  <si>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</si>
  <si>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</si>
  <si>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</si>
  <si>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</si>
  <si>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</si>
  <si>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</si>
  <si>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</si>
  <si>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</si>
  <si>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</si>
  <si>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</si>
  <si>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</si>
  <si>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</si>
  <si>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</si>
  <si>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</si>
  <si>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</si>
  <si>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</si>
  <si>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</si>
  <si>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</si>
  <si>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</si>
  <si>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</si>
  <si>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</si>
  <si>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</si>
  <si>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</si>
  <si>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</si>
  <si>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</si>
  <si>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</si>
  <si>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</si>
  <si>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</si>
  <si>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</si>
  <si>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</si>
  <si>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</si>
  <si>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</si>
  <si>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</si>
  <si>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</si>
  <si>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</si>
  <si>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</si>
  <si>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</si>
  <si>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</si>
  <si>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</si>
  <si>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</si>
  <si>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</si>
  <si>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</si>
  <si>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</si>
  <si>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</si>
  <si>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</si>
  <si>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</si>
  <si>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</si>
  <si>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</si>
  <si>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</si>
  <si>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</si>
  <si>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</si>
  <si>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</si>
  <si>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</si>
  <si>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</si>
  <si>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</si>
  <si>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</si>
  <si>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</si>
  <si>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</si>
  <si>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</si>
  <si>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</si>
  <si>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</si>
  <si>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</si>
  <si>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</si>
  <si>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</si>
  <si>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</si>
  <si>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</si>
  <si>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</si>
  <si>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</si>
  <si>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</si>
  <si>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</si>
  <si>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</si>
  <si>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</si>
  <si>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</si>
  <si>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</si>
  <si>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</si>
  <si>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</si>
  <si>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</si>
  <si>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</si>
  <si>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</si>
  <si>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</si>
  <si>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</si>
  <si>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</si>
  <si>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</si>
  <si>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</si>
  <si>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</si>
  <si>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</si>
  <si>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</si>
  <si>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</si>
  <si>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</si>
  <si>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</si>
  <si>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</si>
  <si>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</si>
  <si>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</si>
  <si>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</si>
  <si>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</si>
  <si>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</si>
  <si>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</si>
  <si>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</si>
  <si>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</si>
  <si>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</si>
  <si>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</si>
  <si>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</si>
  <si>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</si>
  <si>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</si>
  <si>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</si>
  <si>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</si>
  <si>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</si>
  <si>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</si>
  <si>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Average Donation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</si>
  <si>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</si>
  <si>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</si>
  <si>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</si>
  <si>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</si>
  <si>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</si>
  <si>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</si>
  <si>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</si>
  <si>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</si>
  <si>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</si>
  <si>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</si>
  <si>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</si>
  <si>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</si>
  <si>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</si>
  <si>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</si>
  <si>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</si>
  <si>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</si>
  <si>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</si>
  <si>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</si>
  <si>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</si>
  <si>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</si>
  <si>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</si>
  <si>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</si>
  <si>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</si>
  <si>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</si>
  <si>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</si>
  <si>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</si>
  <si>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</si>
  <si>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</si>
  <si>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</si>
  <si>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</si>
  <si>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</si>
  <si>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</si>
  <si>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</si>
  <si>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</si>
  <si>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</si>
  <si>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</si>
  <si>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</si>
  <si>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</si>
  <si>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</si>
  <si>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</si>
  <si>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</si>
  <si>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</si>
  <si>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</si>
  <si>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</si>
  <si>
    <t>Successful Outcome backers_count</t>
  </si>
  <si>
    <t>Failed Outcome backers_count</t>
  </si>
  <si>
    <t>Based on the results of the information, The Mean more accurately summarizes the data as it standard a fairer middle ground between the minimum and maxmimum, especially considering the quantity of backers.</t>
  </si>
  <si>
    <t>There is greater variability in the successful group compared to the failed group due to higher Maximums alongside higher Minimums although that matter less. Overall it isn’t a nomal distribution and as usual, more data to sample would help generalize and smooth out this data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</si>
</sst>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8" fillId="0" borderId="0" xfId="0" applyFont="1" applyAlignment="1">
      <alignment horizontal="left" vertical="center"/>
    </xf>
    <xf numFmtId="0" fontId="7" fillId="3" borderId="0" xfId="7"/>
    <xf numFmtId="0" fontId="6" fillId="2" borderId="0" xfId="6"/>
    <xf numFmtId="2" fontId="0" fillId="0" borderId="0" xfId="0" applyNumberFormat="1"/>
    <xf numFmtId="0" fontId="6" fillId="2" borderId="0" xfId="6" applyAlignment="1">
      <alignment horizontal="center"/>
    </xf>
    <xf numFmtId="0" fontId="7" fillId="3" borderId="0" xfId="7" applyAlignment="1">
      <alignment horizont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[CrowdfundingBook.xlsx]Progress by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'Progress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'Progress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'Progress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F-47D3-9C08-7FBE18532034}"/>
            </c:ext>
          </c:extLst>
        </c:ser>
        <c:ser>
          <c:idx val="1"/>
          <c:order val="1"/>
          <c:tx>
            <c:strRef>
              <c:f>'Progress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'Progress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'Progress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F-47D3-9C08-7FBE18532034}"/>
            </c:ext>
          </c:extLst>
        </c:ser>
        <c:ser>
          <c:idx val="2"/>
          <c:order val="2"/>
          <c:tx>
            <c:strRef>
              <c:f>'Progress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'Progress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'Progress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F-47D3-9C08-7FBE18532034}"/>
            </c:ext>
          </c:extLst>
        </c:ser>
        <c:ser>
          <c:idx val="3"/>
          <c:order val="3"/>
          <c:tx>
            <c:strRef>
              <c:f>'Progress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'Progress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'Progress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F-47D3-9C08-7FBE1853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800232"/>
        <c:axId val="747800592"/>
      </c:barChart>
      <c:catAx>
        <c:axId val="74780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00592"/>
        <c:crosses val="autoZero"/>
        <c:auto val="1"/>
        <c:lblAlgn val="ctr"/>
        <c:lblOffset val="100"/>
        <c:noMultiLvlLbl val="0"/>
      </c:catAx>
      <c:valAx>
        <c:axId val="7478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[CrowdfundingBook.xlsx]Progress by Sub-Category!PivotTable4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'Progress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'Progress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'Progress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C-4F02-A47C-D7A3D6EA79BF}"/>
            </c:ext>
          </c:extLst>
        </c:ser>
        <c:ser>
          <c:idx val="1"/>
          <c:order val="1"/>
          <c:tx>
            <c:strRef>
              <c:f>'Progress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'Progress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'Progress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C-4F02-A47C-D7A3D6EA79BF}"/>
            </c:ext>
          </c:extLst>
        </c:ser>
        <c:ser>
          <c:idx val="2"/>
          <c:order val="2"/>
          <c:tx>
            <c:strRef>
              <c:f>'Progress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'Progress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'Progress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C-4F02-A47C-D7A3D6EA79BF}"/>
            </c:ext>
          </c:extLst>
        </c:ser>
        <c:ser>
          <c:idx val="3"/>
          <c:order val="3"/>
          <c:tx>
            <c:strRef>
              <c:f>'Progress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'Progress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'Progress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C-4F02-A47C-D7A3D6EA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932944"/>
        <c:axId val="849929344"/>
      </c:barChart>
      <c:catAx>
        <c:axId val="8499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29344"/>
        <c:crosses val="autoZero"/>
        <c:auto val="1"/>
        <c:lblAlgn val="ctr"/>
        <c:lblOffset val="100"/>
        <c:noMultiLvlLbl val="0"/>
      </c:catAx>
      <c:valAx>
        <c:axId val="849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[CrowdfundingBook.xlsx]Progress over Time!PivotTable20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'Progress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'Progress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'Progress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7-49BD-A89B-46B7D47F3E33}"/>
            </c:ext>
          </c:extLst>
        </c:ser>
        <c:ser>
          <c:idx val="1"/>
          <c:order val="1"/>
          <c:tx>
            <c:strRef>
              <c:f>'Progress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'Progress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'Progress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7-49BD-A89B-46B7D47F3E33}"/>
            </c:ext>
          </c:extLst>
        </c:ser>
        <c:ser>
          <c:idx val="2"/>
          <c:order val="2"/>
          <c:tx>
            <c:strRef>
              <c:f>'Progress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'Progress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'Progress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7-49BD-A89B-46B7D47F3E33}"/>
            </c:ext>
          </c:extLst>
        </c:ser>
        <c:ser>
          <c:idx val="3"/>
          <c:order val="3"/>
          <c:tx>
            <c:strRef>
              <c:f>'Progress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'Progress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'Progress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7-49BD-A89B-46B7D47F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63592"/>
        <c:axId val="574463952"/>
      </c:lineChart>
      <c:catAx>
        <c:axId val="57446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3952"/>
        <c:crosses val="autoZero"/>
        <c:auto val="1"/>
        <c:lblAlgn val="ctr"/>
        <c:lblOffset val="100"/>
        <c:noMultiLvlLbl val="0"/>
      </c:catAx>
      <c:valAx>
        <c:axId val="5744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43975265503152E-2"/>
          <c:y val="1.405095851890348E-2"/>
          <c:w val="0.94825602473449688"/>
          <c:h val="0.75914959018457306"/>
        </c:manualLayout>
      </c:layout>
      <c:lineChart>
        <c:grouping val="standard"/>
        <c:varyColors val="0"/>
        <c:ser>
          <c:idx val="4"/>
          <c:order val="4"/>
          <c:tx>
            <c:strRef>
              <c:f>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C-4664-8EE5-290DD72270A5}"/>
            </c:ext>
          </c:extLst>
        </c:ser>
        <c:ser>
          <c:idx val="5"/>
          <c:order val="5"/>
          <c:tx>
            <c:strRef>
              <c:f>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C-4664-8EE5-290DD72270A5}"/>
            </c:ext>
          </c:extLst>
        </c:ser>
        <c:ser>
          <c:idx val="6"/>
          <c:order val="6"/>
          <c:tx>
            <c:strRef>
              <c:f>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1C-4664-8EE5-290DD722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01712"/>
        <c:axId val="697496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1C-4664-8EE5-290DD72270A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1C-4664-8EE5-290DD72270A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1C-4664-8EE5-290DD72270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51C-4664-8EE5-290DD72270A5}"/>
                  </c:ext>
                </c:extLst>
              </c15:ser>
            </c15:filteredLineSeries>
          </c:ext>
        </c:extLst>
      </c:lineChart>
      <c:catAx>
        <c:axId val="69750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6672"/>
        <c:crosses val="autoZero"/>
        <c:auto val="1"/>
        <c:lblAlgn val="ctr"/>
        <c:lblOffset val="100"/>
        <c:noMultiLvlLbl val="0"/>
      </c:catAx>
      <c:valAx>
        <c:axId val="6974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0</xdr:row>
      <xdr:rowOff>0</xdr:rowOff>
    </xdr:from>
    <xdr:to>
      <xdr:col>12</xdr:col>
      <xdr:colOff>880110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B177C-4367-A6E4-3CBC-6B7E4CFF3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2</xdr:row>
      <xdr:rowOff>0</xdr:rowOff>
    </xdr:from>
    <xdr:to>
      <xdr:col>18</xdr:col>
      <xdr:colOff>182880</xdr:colOff>
      <xdr:row>27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58066-227B-95BC-D205-BB358B805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120015</xdr:rowOff>
    </xdr:from>
    <xdr:to>
      <xdr:col>15</xdr:col>
      <xdr:colOff>323850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946AC-462C-692C-C676-20941C663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</xdr:rowOff>
    </xdr:from>
    <xdr:to>
      <xdr:col>8</xdr:col>
      <xdr:colOff>605790</xdr:colOff>
      <xdr:row>38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DE8E9-B9FB-8002-B3F3-6564C2D08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Rosenberg" refreshedDate="45170.687170949073" createdVersion="8" refreshedVersion="8" minRefreshableVersion="3" recordCount="1000" xr:uid="{5123397F-5276-466A-80B3-21E4CCF55F6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ercent Funded" numFmtId="9">
      <sharedItems containsSemiMixedTypes="0" containsString="0" containsNumber="1" minValue="0" maxValue="23.388333333333332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164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Rosenberg" refreshedDate="45170.693450115738" createdVersion="8" refreshedVersion="8" minRefreshableVersion="3" recordCount="1001" xr:uid="{1378BD5C-5AC9-4755-AE87-12D8013588D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ercent Funded" numFmtId="9">
      <sharedItems containsString="0" containsBlank="1" containsNumber="1" minValue="0" maxValue="23.388333333333332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Rosenberg" refreshedDate="45170.732619444447" createdVersion="8" refreshedVersion="8" minRefreshableVersion="3" recordCount="1001" xr:uid="{267DDA96-9365-493D-B9F9-D64D5155137B}">
  <cacheSource type="worksheet">
    <worksheetSource ref="D1:T1048576" sheet="Crowdfunding"/>
  </cacheSource>
  <cacheFields count="20">
    <cacheField name="goal" numFmtId="0">
      <sharedItems containsString="0" containsBlank="1" containsNumber="1" containsInteger="1" minValue="100" maxValue="199200"/>
    </cacheField>
    <cacheField name="Percent Funded" numFmtId="9">
      <sharedItems containsString="0" containsBlank="1" containsNumber="1" minValue="0" maxValue="23.388333333333332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n v="0"/>
    <x v="0"/>
    <x v="0"/>
    <n v="0"/>
    <x v="0"/>
    <x v="0"/>
    <x v="0"/>
    <n v="1450159200"/>
    <x v="0"/>
    <x v="0"/>
    <x v="0"/>
    <x v="0"/>
    <x v="0"/>
  </r>
  <r>
    <n v="1"/>
    <x v="1"/>
    <x v="1"/>
    <n v="1400"/>
    <n v="10.4"/>
    <n v="14560"/>
    <x v="1"/>
    <x v="1"/>
    <n v="158"/>
    <x v="1"/>
    <x v="1"/>
    <x v="1"/>
    <n v="1408597200"/>
    <x v="0"/>
    <x v="1"/>
    <x v="1"/>
    <x v="1"/>
    <x v="1"/>
  </r>
  <r>
    <n v="2"/>
    <x v="2"/>
    <x v="2"/>
    <n v="108400"/>
    <n v="1.3147878228782288"/>
    <n v="142523"/>
    <x v="1"/>
    <x v="2"/>
    <n v="1425"/>
    <x v="2"/>
    <x v="2"/>
    <x v="2"/>
    <n v="1384840800"/>
    <x v="0"/>
    <x v="0"/>
    <x v="2"/>
    <x v="2"/>
    <x v="2"/>
  </r>
  <r>
    <n v="3"/>
    <x v="3"/>
    <x v="3"/>
    <n v="4200"/>
    <n v="0.58976190476190471"/>
    <n v="2477"/>
    <x v="0"/>
    <x v="3"/>
    <n v="24"/>
    <x v="1"/>
    <x v="1"/>
    <x v="3"/>
    <n v="1568955600"/>
    <x v="0"/>
    <x v="0"/>
    <x v="1"/>
    <x v="1"/>
    <x v="1"/>
  </r>
  <r>
    <n v="4"/>
    <x v="4"/>
    <x v="4"/>
    <n v="7600"/>
    <n v="0.69276315789473686"/>
    <n v="5265"/>
    <x v="0"/>
    <x v="4"/>
    <n v="53"/>
    <x v="1"/>
    <x v="1"/>
    <x v="4"/>
    <n v="1548309600"/>
    <x v="0"/>
    <x v="0"/>
    <x v="3"/>
    <x v="3"/>
    <x v="3"/>
  </r>
  <r>
    <n v="5"/>
    <x v="5"/>
    <x v="5"/>
    <n v="7600"/>
    <n v="1.7361842105263159"/>
    <n v="13195"/>
    <x v="1"/>
    <x v="5"/>
    <n v="174"/>
    <x v="3"/>
    <x v="3"/>
    <x v="5"/>
    <n v="1347080400"/>
    <x v="0"/>
    <x v="0"/>
    <x v="3"/>
    <x v="3"/>
    <x v="3"/>
  </r>
  <r>
    <n v="6"/>
    <x v="6"/>
    <x v="6"/>
    <n v="5200"/>
    <n v="0.20961538461538462"/>
    <n v="1090"/>
    <x v="0"/>
    <x v="6"/>
    <n v="18"/>
    <x v="4"/>
    <x v="4"/>
    <x v="6"/>
    <n v="1505365200"/>
    <x v="0"/>
    <x v="0"/>
    <x v="4"/>
    <x v="4"/>
    <x v="4"/>
  </r>
  <r>
    <n v="7"/>
    <x v="7"/>
    <x v="7"/>
    <n v="4500"/>
    <n v="3.2757777777777779"/>
    <n v="14741"/>
    <x v="1"/>
    <x v="7"/>
    <n v="227"/>
    <x v="3"/>
    <x v="3"/>
    <x v="7"/>
    <n v="1439614800"/>
    <x v="0"/>
    <x v="0"/>
    <x v="3"/>
    <x v="3"/>
    <x v="3"/>
  </r>
  <r>
    <n v="8"/>
    <x v="8"/>
    <x v="8"/>
    <n v="110100"/>
    <n v="0.19932788374205268"/>
    <n v="21946"/>
    <x v="2"/>
    <x v="8"/>
    <n v="708"/>
    <x v="3"/>
    <x v="3"/>
    <x v="8"/>
    <n v="1281502800"/>
    <x v="0"/>
    <x v="0"/>
    <x v="3"/>
    <x v="3"/>
    <x v="3"/>
  </r>
  <r>
    <n v="9"/>
    <x v="9"/>
    <x v="9"/>
    <n v="6200"/>
    <n v="0.51741935483870971"/>
    <n v="3208"/>
    <x v="0"/>
    <x v="9"/>
    <n v="44"/>
    <x v="1"/>
    <x v="1"/>
    <x v="9"/>
    <n v="1383804000"/>
    <x v="0"/>
    <x v="0"/>
    <x v="5"/>
    <x v="1"/>
    <x v="5"/>
  </r>
  <r>
    <n v="10"/>
    <x v="10"/>
    <x v="10"/>
    <n v="5200"/>
    <n v="2.6611538461538462"/>
    <n v="13838"/>
    <x v="1"/>
    <x v="10"/>
    <n v="220"/>
    <x v="1"/>
    <x v="1"/>
    <x v="10"/>
    <n v="1285909200"/>
    <x v="0"/>
    <x v="0"/>
    <x v="6"/>
    <x v="4"/>
    <x v="6"/>
  </r>
  <r>
    <n v="11"/>
    <x v="11"/>
    <x v="11"/>
    <n v="6300"/>
    <n v="0.48095238095238096"/>
    <n v="3030"/>
    <x v="0"/>
    <x v="11"/>
    <n v="27"/>
    <x v="1"/>
    <x v="1"/>
    <x v="11"/>
    <n v="1285563600"/>
    <x v="0"/>
    <x v="1"/>
    <x v="3"/>
    <x v="3"/>
    <x v="3"/>
  </r>
  <r>
    <n v="12"/>
    <x v="12"/>
    <x v="12"/>
    <n v="6300"/>
    <n v="0.89349206349206345"/>
    <n v="5629"/>
    <x v="0"/>
    <x v="12"/>
    <n v="55"/>
    <x v="1"/>
    <x v="1"/>
    <x v="12"/>
    <n v="1572411600"/>
    <x v="0"/>
    <x v="0"/>
    <x v="6"/>
    <x v="4"/>
    <x v="6"/>
  </r>
  <r>
    <n v="13"/>
    <x v="13"/>
    <x v="13"/>
    <n v="4200"/>
    <n v="2.4511904761904764"/>
    <n v="10295"/>
    <x v="1"/>
    <x v="13"/>
    <n v="98"/>
    <x v="1"/>
    <x v="1"/>
    <x v="13"/>
    <n v="1466658000"/>
    <x v="0"/>
    <x v="0"/>
    <x v="7"/>
    <x v="1"/>
    <x v="7"/>
  </r>
  <r>
    <n v="14"/>
    <x v="14"/>
    <x v="14"/>
    <n v="28200"/>
    <n v="0.66769503546099296"/>
    <n v="18829"/>
    <x v="0"/>
    <x v="14"/>
    <n v="200"/>
    <x v="1"/>
    <x v="1"/>
    <x v="14"/>
    <n v="1333342800"/>
    <x v="0"/>
    <x v="0"/>
    <x v="7"/>
    <x v="1"/>
    <x v="7"/>
  </r>
  <r>
    <n v="15"/>
    <x v="15"/>
    <x v="15"/>
    <n v="81200"/>
    <n v="0.47307881773399013"/>
    <n v="38414"/>
    <x v="0"/>
    <x v="15"/>
    <n v="452"/>
    <x v="1"/>
    <x v="1"/>
    <x v="15"/>
    <n v="1576303200"/>
    <x v="0"/>
    <x v="0"/>
    <x v="8"/>
    <x v="2"/>
    <x v="8"/>
  </r>
  <r>
    <n v="16"/>
    <x v="16"/>
    <x v="16"/>
    <n v="1700"/>
    <n v="6.4947058823529416"/>
    <n v="11041"/>
    <x v="1"/>
    <x v="16"/>
    <n v="100"/>
    <x v="1"/>
    <x v="1"/>
    <x v="16"/>
    <n v="1392271200"/>
    <x v="0"/>
    <x v="0"/>
    <x v="9"/>
    <x v="5"/>
    <x v="9"/>
  </r>
  <r>
    <n v="17"/>
    <x v="17"/>
    <x v="17"/>
    <n v="84600"/>
    <n v="1.5939125295508274"/>
    <n v="134845"/>
    <x v="1"/>
    <x v="17"/>
    <n v="1249"/>
    <x v="1"/>
    <x v="1"/>
    <x v="17"/>
    <n v="1294898400"/>
    <x v="0"/>
    <x v="0"/>
    <x v="10"/>
    <x v="4"/>
    <x v="10"/>
  </r>
  <r>
    <n v="18"/>
    <x v="18"/>
    <x v="18"/>
    <n v="9100"/>
    <n v="0.66912087912087914"/>
    <n v="6089"/>
    <x v="3"/>
    <x v="18"/>
    <n v="135"/>
    <x v="1"/>
    <x v="1"/>
    <x v="18"/>
    <n v="1537074000"/>
    <x v="0"/>
    <x v="0"/>
    <x v="3"/>
    <x v="3"/>
    <x v="3"/>
  </r>
  <r>
    <n v="19"/>
    <x v="19"/>
    <x v="19"/>
    <n v="62500"/>
    <n v="0.48529600000000001"/>
    <n v="30331"/>
    <x v="0"/>
    <x v="19"/>
    <n v="674"/>
    <x v="1"/>
    <x v="1"/>
    <x v="19"/>
    <n v="1553490000"/>
    <x v="0"/>
    <x v="1"/>
    <x v="3"/>
    <x v="3"/>
    <x v="3"/>
  </r>
  <r>
    <n v="20"/>
    <x v="20"/>
    <x v="20"/>
    <n v="131800"/>
    <n v="1.1224279210925645"/>
    <n v="147936"/>
    <x v="1"/>
    <x v="20"/>
    <n v="1396"/>
    <x v="1"/>
    <x v="1"/>
    <x v="20"/>
    <n v="1406523600"/>
    <x v="0"/>
    <x v="0"/>
    <x v="6"/>
    <x v="4"/>
    <x v="6"/>
  </r>
  <r>
    <n v="21"/>
    <x v="21"/>
    <x v="21"/>
    <n v="94000"/>
    <n v="0.40992553191489361"/>
    <n v="38533"/>
    <x v="0"/>
    <x v="21"/>
    <n v="558"/>
    <x v="1"/>
    <x v="1"/>
    <x v="21"/>
    <n v="1316322000"/>
    <x v="0"/>
    <x v="0"/>
    <x v="3"/>
    <x v="3"/>
    <x v="3"/>
  </r>
  <r>
    <n v="22"/>
    <x v="22"/>
    <x v="22"/>
    <n v="59100"/>
    <n v="1.2807106598984772"/>
    <n v="75690"/>
    <x v="1"/>
    <x v="22"/>
    <n v="890"/>
    <x v="1"/>
    <x v="1"/>
    <x v="22"/>
    <n v="1524027600"/>
    <x v="0"/>
    <x v="0"/>
    <x v="3"/>
    <x v="3"/>
    <x v="3"/>
  </r>
  <r>
    <n v="23"/>
    <x v="23"/>
    <x v="23"/>
    <n v="4500"/>
    <n v="3.3204444444444445"/>
    <n v="14942"/>
    <x v="1"/>
    <x v="23"/>
    <n v="142"/>
    <x v="4"/>
    <x v="4"/>
    <x v="23"/>
    <n v="1554699600"/>
    <x v="0"/>
    <x v="0"/>
    <x v="4"/>
    <x v="4"/>
    <x v="4"/>
  </r>
  <r>
    <n v="24"/>
    <x v="24"/>
    <x v="24"/>
    <n v="92400"/>
    <n v="1.1283225108225108"/>
    <n v="104257"/>
    <x v="1"/>
    <x v="24"/>
    <n v="2673"/>
    <x v="1"/>
    <x v="1"/>
    <x v="24"/>
    <n v="1403499600"/>
    <x v="0"/>
    <x v="0"/>
    <x v="8"/>
    <x v="2"/>
    <x v="8"/>
  </r>
  <r>
    <n v="25"/>
    <x v="25"/>
    <x v="25"/>
    <n v="5500"/>
    <n v="2.1643636363636363"/>
    <n v="11904"/>
    <x v="1"/>
    <x v="25"/>
    <n v="163"/>
    <x v="1"/>
    <x v="1"/>
    <x v="25"/>
    <n v="1307422800"/>
    <x v="0"/>
    <x v="1"/>
    <x v="11"/>
    <x v="6"/>
    <x v="11"/>
  </r>
  <r>
    <n v="26"/>
    <x v="26"/>
    <x v="26"/>
    <n v="107500"/>
    <n v="0.4819906976744186"/>
    <n v="51814"/>
    <x v="3"/>
    <x v="26"/>
    <n v="1480"/>
    <x v="1"/>
    <x v="1"/>
    <x v="26"/>
    <n v="1535346000"/>
    <x v="0"/>
    <x v="0"/>
    <x v="3"/>
    <x v="3"/>
    <x v="3"/>
  </r>
  <r>
    <n v="27"/>
    <x v="27"/>
    <x v="27"/>
    <n v="2000"/>
    <n v="0.79949999999999999"/>
    <n v="1599"/>
    <x v="0"/>
    <x v="27"/>
    <n v="15"/>
    <x v="1"/>
    <x v="1"/>
    <x v="27"/>
    <n v="1444539600"/>
    <x v="0"/>
    <x v="0"/>
    <x v="1"/>
    <x v="1"/>
    <x v="1"/>
  </r>
  <r>
    <n v="28"/>
    <x v="28"/>
    <x v="28"/>
    <n v="130800"/>
    <n v="1.0522553516819573"/>
    <n v="137635"/>
    <x v="1"/>
    <x v="28"/>
    <n v="2220"/>
    <x v="1"/>
    <x v="1"/>
    <x v="28"/>
    <n v="1267682400"/>
    <x v="0"/>
    <x v="1"/>
    <x v="3"/>
    <x v="3"/>
    <x v="3"/>
  </r>
  <r>
    <n v="29"/>
    <x v="29"/>
    <x v="29"/>
    <n v="45900"/>
    <n v="3.2889978213507627"/>
    <n v="150965"/>
    <x v="1"/>
    <x v="29"/>
    <n v="1606"/>
    <x v="5"/>
    <x v="5"/>
    <x v="29"/>
    <n v="1535518800"/>
    <x v="0"/>
    <x v="0"/>
    <x v="12"/>
    <x v="4"/>
    <x v="12"/>
  </r>
  <r>
    <n v="30"/>
    <x v="30"/>
    <x v="30"/>
    <n v="9000"/>
    <n v="1.606111111111111"/>
    <n v="14455"/>
    <x v="1"/>
    <x v="30"/>
    <n v="129"/>
    <x v="1"/>
    <x v="1"/>
    <x v="30"/>
    <n v="1559106000"/>
    <x v="0"/>
    <x v="0"/>
    <x v="10"/>
    <x v="4"/>
    <x v="10"/>
  </r>
  <r>
    <n v="31"/>
    <x v="31"/>
    <x v="31"/>
    <n v="3500"/>
    <n v="3.1"/>
    <n v="10850"/>
    <x v="1"/>
    <x v="31"/>
    <n v="226"/>
    <x v="4"/>
    <x v="4"/>
    <x v="31"/>
    <n v="1454392800"/>
    <x v="0"/>
    <x v="0"/>
    <x v="11"/>
    <x v="6"/>
    <x v="11"/>
  </r>
  <r>
    <n v="32"/>
    <x v="32"/>
    <x v="32"/>
    <n v="101000"/>
    <n v="0.86807920792079207"/>
    <n v="87676"/>
    <x v="0"/>
    <x v="32"/>
    <n v="2307"/>
    <x v="6"/>
    <x v="6"/>
    <x v="32"/>
    <n v="1517896800"/>
    <x v="0"/>
    <x v="0"/>
    <x v="4"/>
    <x v="4"/>
    <x v="4"/>
  </r>
  <r>
    <n v="33"/>
    <x v="33"/>
    <x v="33"/>
    <n v="50200"/>
    <n v="3.7782071713147412"/>
    <n v="189666"/>
    <x v="1"/>
    <x v="33"/>
    <n v="5419"/>
    <x v="1"/>
    <x v="1"/>
    <x v="33"/>
    <n v="1415685600"/>
    <x v="0"/>
    <x v="0"/>
    <x v="3"/>
    <x v="3"/>
    <x v="3"/>
  </r>
  <r>
    <n v="34"/>
    <x v="34"/>
    <x v="34"/>
    <n v="9300"/>
    <n v="1.5080645161290323"/>
    <n v="14025"/>
    <x v="1"/>
    <x v="34"/>
    <n v="165"/>
    <x v="1"/>
    <x v="1"/>
    <x v="34"/>
    <n v="1490677200"/>
    <x v="0"/>
    <x v="0"/>
    <x v="4"/>
    <x v="4"/>
    <x v="4"/>
  </r>
  <r>
    <n v="35"/>
    <x v="35"/>
    <x v="35"/>
    <n v="125500"/>
    <n v="1.5030119521912351"/>
    <n v="188628"/>
    <x v="1"/>
    <x v="35"/>
    <n v="1965"/>
    <x v="3"/>
    <x v="3"/>
    <x v="35"/>
    <n v="1551506400"/>
    <x v="0"/>
    <x v="1"/>
    <x v="6"/>
    <x v="4"/>
    <x v="6"/>
  </r>
  <r>
    <n v="36"/>
    <x v="36"/>
    <x v="36"/>
    <n v="700"/>
    <n v="1.572857142857143"/>
    <n v="1101"/>
    <x v="1"/>
    <x v="36"/>
    <n v="16"/>
    <x v="1"/>
    <x v="1"/>
    <x v="36"/>
    <n v="1300856400"/>
    <x v="0"/>
    <x v="0"/>
    <x v="3"/>
    <x v="3"/>
    <x v="3"/>
  </r>
  <r>
    <n v="37"/>
    <x v="37"/>
    <x v="37"/>
    <n v="8100"/>
    <n v="1.3998765432098765"/>
    <n v="11339"/>
    <x v="1"/>
    <x v="37"/>
    <n v="107"/>
    <x v="1"/>
    <x v="1"/>
    <x v="37"/>
    <n v="1573192800"/>
    <x v="0"/>
    <x v="1"/>
    <x v="13"/>
    <x v="5"/>
    <x v="13"/>
  </r>
  <r>
    <n v="38"/>
    <x v="38"/>
    <x v="38"/>
    <n v="3100"/>
    <n v="3.2532258064516131"/>
    <n v="10085"/>
    <x v="1"/>
    <x v="38"/>
    <n v="134"/>
    <x v="1"/>
    <x v="1"/>
    <x v="38"/>
    <n v="1287810000"/>
    <x v="0"/>
    <x v="0"/>
    <x v="14"/>
    <x v="7"/>
    <x v="14"/>
  </r>
  <r>
    <n v="39"/>
    <x v="39"/>
    <x v="39"/>
    <n v="9900"/>
    <n v="0.50777777777777777"/>
    <n v="5027"/>
    <x v="0"/>
    <x v="39"/>
    <n v="88"/>
    <x v="3"/>
    <x v="3"/>
    <x v="39"/>
    <n v="1362978000"/>
    <x v="0"/>
    <x v="0"/>
    <x v="3"/>
    <x v="3"/>
    <x v="3"/>
  </r>
  <r>
    <n v="40"/>
    <x v="40"/>
    <x v="40"/>
    <n v="8800"/>
    <n v="1.6906818181818182"/>
    <n v="14878"/>
    <x v="1"/>
    <x v="40"/>
    <n v="198"/>
    <x v="1"/>
    <x v="1"/>
    <x v="40"/>
    <n v="1277355600"/>
    <x v="0"/>
    <x v="1"/>
    <x v="8"/>
    <x v="2"/>
    <x v="8"/>
  </r>
  <r>
    <n v="41"/>
    <x v="41"/>
    <x v="41"/>
    <n v="5600"/>
    <n v="2.1292857142857144"/>
    <n v="11924"/>
    <x v="1"/>
    <x v="41"/>
    <n v="111"/>
    <x v="6"/>
    <x v="6"/>
    <x v="41"/>
    <n v="1348981200"/>
    <x v="0"/>
    <x v="1"/>
    <x v="1"/>
    <x v="1"/>
    <x v="1"/>
  </r>
  <r>
    <n v="42"/>
    <x v="42"/>
    <x v="42"/>
    <n v="1800"/>
    <n v="4.4394444444444447"/>
    <n v="7991"/>
    <x v="1"/>
    <x v="42"/>
    <n v="222"/>
    <x v="1"/>
    <x v="1"/>
    <x v="42"/>
    <n v="1310533200"/>
    <x v="0"/>
    <x v="0"/>
    <x v="0"/>
    <x v="0"/>
    <x v="0"/>
  </r>
  <r>
    <n v="43"/>
    <x v="43"/>
    <x v="43"/>
    <n v="90200"/>
    <n v="1.859390243902439"/>
    <n v="167717"/>
    <x v="1"/>
    <x v="43"/>
    <n v="6212"/>
    <x v="1"/>
    <x v="1"/>
    <x v="43"/>
    <n v="1407560400"/>
    <x v="0"/>
    <x v="0"/>
    <x v="15"/>
    <x v="5"/>
    <x v="15"/>
  </r>
  <r>
    <n v="44"/>
    <x v="44"/>
    <x v="44"/>
    <n v="1600"/>
    <n v="6.5881249999999998"/>
    <n v="10541"/>
    <x v="1"/>
    <x v="44"/>
    <n v="98"/>
    <x v="3"/>
    <x v="3"/>
    <x v="44"/>
    <n v="1552885200"/>
    <x v="0"/>
    <x v="0"/>
    <x v="13"/>
    <x v="5"/>
    <x v="13"/>
  </r>
  <r>
    <n v="45"/>
    <x v="45"/>
    <x v="45"/>
    <n v="9500"/>
    <n v="0.4768421052631579"/>
    <n v="4530"/>
    <x v="0"/>
    <x v="45"/>
    <n v="48"/>
    <x v="1"/>
    <x v="1"/>
    <x v="45"/>
    <n v="1479362400"/>
    <x v="0"/>
    <x v="1"/>
    <x v="3"/>
    <x v="3"/>
    <x v="3"/>
  </r>
  <r>
    <n v="46"/>
    <x v="46"/>
    <x v="46"/>
    <n v="3700"/>
    <n v="1.1478378378378378"/>
    <n v="4247"/>
    <x v="1"/>
    <x v="46"/>
    <n v="92"/>
    <x v="1"/>
    <x v="1"/>
    <x v="46"/>
    <n v="1280552400"/>
    <x v="0"/>
    <x v="0"/>
    <x v="1"/>
    <x v="1"/>
    <x v="1"/>
  </r>
  <r>
    <n v="47"/>
    <x v="47"/>
    <x v="47"/>
    <n v="1500"/>
    <n v="4.7526666666666664"/>
    <n v="7129"/>
    <x v="1"/>
    <x v="47"/>
    <n v="149"/>
    <x v="1"/>
    <x v="1"/>
    <x v="47"/>
    <n v="1398661200"/>
    <x v="0"/>
    <x v="0"/>
    <x v="3"/>
    <x v="3"/>
    <x v="3"/>
  </r>
  <r>
    <n v="48"/>
    <x v="48"/>
    <x v="48"/>
    <n v="33300"/>
    <n v="3.86972972972973"/>
    <n v="128862"/>
    <x v="1"/>
    <x v="48"/>
    <n v="2431"/>
    <x v="1"/>
    <x v="1"/>
    <x v="48"/>
    <n v="1436245200"/>
    <x v="0"/>
    <x v="0"/>
    <x v="3"/>
    <x v="3"/>
    <x v="3"/>
  </r>
  <r>
    <n v="49"/>
    <x v="49"/>
    <x v="49"/>
    <n v="7200"/>
    <n v="1.89625"/>
    <n v="13653"/>
    <x v="1"/>
    <x v="49"/>
    <n v="303"/>
    <x v="1"/>
    <x v="1"/>
    <x v="49"/>
    <n v="1575439200"/>
    <x v="0"/>
    <x v="0"/>
    <x v="1"/>
    <x v="1"/>
    <x v="1"/>
  </r>
  <r>
    <n v="50"/>
    <x v="50"/>
    <x v="50"/>
    <n v="100"/>
    <n v="0.02"/>
    <n v="2"/>
    <x v="0"/>
    <x v="50"/>
    <n v="1"/>
    <x v="6"/>
    <x v="6"/>
    <x v="50"/>
    <n v="1377752400"/>
    <x v="0"/>
    <x v="0"/>
    <x v="16"/>
    <x v="1"/>
    <x v="16"/>
  </r>
  <r>
    <n v="51"/>
    <x v="51"/>
    <x v="51"/>
    <n v="158100"/>
    <n v="0.91867805186590767"/>
    <n v="145243"/>
    <x v="0"/>
    <x v="51"/>
    <n v="1467"/>
    <x v="4"/>
    <x v="4"/>
    <x v="51"/>
    <n v="1334206800"/>
    <x v="0"/>
    <x v="1"/>
    <x v="8"/>
    <x v="2"/>
    <x v="8"/>
  </r>
  <r>
    <n v="52"/>
    <x v="52"/>
    <x v="52"/>
    <n v="7200"/>
    <n v="0.34152777777777776"/>
    <n v="2459"/>
    <x v="0"/>
    <x v="52"/>
    <n v="75"/>
    <x v="1"/>
    <x v="1"/>
    <x v="52"/>
    <n v="1284872400"/>
    <x v="0"/>
    <x v="0"/>
    <x v="3"/>
    <x v="3"/>
    <x v="3"/>
  </r>
  <r>
    <n v="53"/>
    <x v="53"/>
    <x v="53"/>
    <n v="8800"/>
    <n v="1.4040909090909091"/>
    <n v="12356"/>
    <x v="1"/>
    <x v="53"/>
    <n v="209"/>
    <x v="1"/>
    <x v="1"/>
    <x v="53"/>
    <n v="1403931600"/>
    <x v="0"/>
    <x v="0"/>
    <x v="6"/>
    <x v="4"/>
    <x v="6"/>
  </r>
  <r>
    <n v="54"/>
    <x v="54"/>
    <x v="54"/>
    <n v="6000"/>
    <n v="0.89866666666666661"/>
    <n v="5392"/>
    <x v="0"/>
    <x v="54"/>
    <n v="120"/>
    <x v="1"/>
    <x v="1"/>
    <x v="54"/>
    <n v="1521262800"/>
    <x v="0"/>
    <x v="0"/>
    <x v="8"/>
    <x v="2"/>
    <x v="8"/>
  </r>
  <r>
    <n v="55"/>
    <x v="55"/>
    <x v="55"/>
    <n v="6600"/>
    <n v="1.7796969696969698"/>
    <n v="11746"/>
    <x v="1"/>
    <x v="55"/>
    <n v="131"/>
    <x v="1"/>
    <x v="1"/>
    <x v="55"/>
    <n v="1533358800"/>
    <x v="0"/>
    <x v="0"/>
    <x v="17"/>
    <x v="1"/>
    <x v="17"/>
  </r>
  <r>
    <n v="56"/>
    <x v="56"/>
    <x v="56"/>
    <n v="8000"/>
    <n v="1.436625"/>
    <n v="11493"/>
    <x v="1"/>
    <x v="56"/>
    <n v="164"/>
    <x v="1"/>
    <x v="1"/>
    <x v="56"/>
    <n v="1421474400"/>
    <x v="0"/>
    <x v="0"/>
    <x v="8"/>
    <x v="2"/>
    <x v="8"/>
  </r>
  <r>
    <n v="57"/>
    <x v="57"/>
    <x v="57"/>
    <n v="2900"/>
    <n v="2.1527586206896552"/>
    <n v="6243"/>
    <x v="1"/>
    <x v="57"/>
    <n v="201"/>
    <x v="1"/>
    <x v="1"/>
    <x v="57"/>
    <n v="1505278800"/>
    <x v="0"/>
    <x v="0"/>
    <x v="11"/>
    <x v="6"/>
    <x v="11"/>
  </r>
  <r>
    <n v="58"/>
    <x v="58"/>
    <x v="58"/>
    <n v="2700"/>
    <n v="2.2711111111111113"/>
    <n v="6132"/>
    <x v="1"/>
    <x v="58"/>
    <n v="211"/>
    <x v="1"/>
    <x v="1"/>
    <x v="58"/>
    <n v="1443934800"/>
    <x v="0"/>
    <x v="0"/>
    <x v="3"/>
    <x v="3"/>
    <x v="3"/>
  </r>
  <r>
    <n v="59"/>
    <x v="59"/>
    <x v="59"/>
    <n v="1400"/>
    <n v="2.7507142857142859"/>
    <n v="3851"/>
    <x v="1"/>
    <x v="59"/>
    <n v="128"/>
    <x v="1"/>
    <x v="1"/>
    <x v="59"/>
    <n v="1498539600"/>
    <x v="0"/>
    <x v="1"/>
    <x v="3"/>
    <x v="3"/>
    <x v="3"/>
  </r>
  <r>
    <n v="60"/>
    <x v="60"/>
    <x v="60"/>
    <n v="94200"/>
    <n v="1.4437048832271762"/>
    <n v="135997"/>
    <x v="1"/>
    <x v="60"/>
    <n v="1600"/>
    <x v="0"/>
    <x v="0"/>
    <x v="60"/>
    <n v="1342760400"/>
    <x v="0"/>
    <x v="0"/>
    <x v="3"/>
    <x v="3"/>
    <x v="3"/>
  </r>
  <r>
    <n v="61"/>
    <x v="61"/>
    <x v="61"/>
    <n v="199200"/>
    <n v="0.92745983935742971"/>
    <n v="184750"/>
    <x v="0"/>
    <x v="61"/>
    <n v="2253"/>
    <x v="0"/>
    <x v="0"/>
    <x v="61"/>
    <n v="1301720400"/>
    <x v="0"/>
    <x v="0"/>
    <x v="3"/>
    <x v="3"/>
    <x v="3"/>
  </r>
  <r>
    <n v="62"/>
    <x v="62"/>
    <x v="62"/>
    <n v="2000"/>
    <n v="7.226"/>
    <n v="14452"/>
    <x v="1"/>
    <x v="62"/>
    <n v="249"/>
    <x v="1"/>
    <x v="1"/>
    <x v="62"/>
    <n v="1433566800"/>
    <x v="0"/>
    <x v="0"/>
    <x v="2"/>
    <x v="2"/>
    <x v="2"/>
  </r>
  <r>
    <n v="63"/>
    <x v="63"/>
    <x v="63"/>
    <n v="4700"/>
    <n v="0.11851063829787234"/>
    <n v="557"/>
    <x v="0"/>
    <x v="63"/>
    <n v="5"/>
    <x v="1"/>
    <x v="1"/>
    <x v="63"/>
    <n v="1493874000"/>
    <x v="0"/>
    <x v="0"/>
    <x v="3"/>
    <x v="3"/>
    <x v="3"/>
  </r>
  <r>
    <n v="64"/>
    <x v="64"/>
    <x v="64"/>
    <n v="2800"/>
    <n v="0.97642857142857142"/>
    <n v="2734"/>
    <x v="0"/>
    <x v="64"/>
    <n v="38"/>
    <x v="1"/>
    <x v="1"/>
    <x v="64"/>
    <n v="1531803600"/>
    <x v="0"/>
    <x v="1"/>
    <x v="2"/>
    <x v="2"/>
    <x v="2"/>
  </r>
  <r>
    <n v="65"/>
    <x v="65"/>
    <x v="65"/>
    <n v="6100"/>
    <n v="2.3614754098360655"/>
    <n v="14405"/>
    <x v="1"/>
    <x v="65"/>
    <n v="236"/>
    <x v="1"/>
    <x v="1"/>
    <x v="65"/>
    <n v="1296712800"/>
    <x v="0"/>
    <x v="0"/>
    <x v="3"/>
    <x v="3"/>
    <x v="3"/>
  </r>
  <r>
    <n v="66"/>
    <x v="66"/>
    <x v="66"/>
    <n v="2900"/>
    <n v="0.45068965517241377"/>
    <n v="1307"/>
    <x v="0"/>
    <x v="66"/>
    <n v="12"/>
    <x v="1"/>
    <x v="1"/>
    <x v="66"/>
    <n v="1428901200"/>
    <x v="0"/>
    <x v="1"/>
    <x v="3"/>
    <x v="3"/>
    <x v="3"/>
  </r>
  <r>
    <n v="67"/>
    <x v="67"/>
    <x v="67"/>
    <n v="72600"/>
    <n v="1.6238567493112948"/>
    <n v="117892"/>
    <x v="1"/>
    <x v="67"/>
    <n v="4065"/>
    <x v="4"/>
    <x v="4"/>
    <x v="67"/>
    <n v="1264831200"/>
    <x v="0"/>
    <x v="1"/>
    <x v="8"/>
    <x v="2"/>
    <x v="8"/>
  </r>
  <r>
    <n v="68"/>
    <x v="68"/>
    <x v="68"/>
    <n v="5700"/>
    <n v="2.5452631578947367"/>
    <n v="14508"/>
    <x v="1"/>
    <x v="68"/>
    <n v="246"/>
    <x v="6"/>
    <x v="6"/>
    <x v="68"/>
    <n v="1505192400"/>
    <x v="0"/>
    <x v="1"/>
    <x v="3"/>
    <x v="3"/>
    <x v="3"/>
  </r>
  <r>
    <n v="69"/>
    <x v="69"/>
    <x v="69"/>
    <n v="7900"/>
    <n v="0.24063291139240506"/>
    <n v="1901"/>
    <x v="3"/>
    <x v="69"/>
    <n v="17"/>
    <x v="1"/>
    <x v="1"/>
    <x v="69"/>
    <n v="1295676000"/>
    <x v="0"/>
    <x v="0"/>
    <x v="3"/>
    <x v="3"/>
    <x v="3"/>
  </r>
  <r>
    <n v="70"/>
    <x v="70"/>
    <x v="70"/>
    <n v="128000"/>
    <n v="1.2374140625000001"/>
    <n v="158389"/>
    <x v="1"/>
    <x v="70"/>
    <n v="2475"/>
    <x v="6"/>
    <x v="6"/>
    <x v="70"/>
    <n v="1292911200"/>
    <x v="0"/>
    <x v="1"/>
    <x v="3"/>
    <x v="3"/>
    <x v="3"/>
  </r>
  <r>
    <n v="71"/>
    <x v="71"/>
    <x v="71"/>
    <n v="6000"/>
    <n v="1.0806666666666667"/>
    <n v="6484"/>
    <x v="1"/>
    <x v="71"/>
    <n v="76"/>
    <x v="1"/>
    <x v="1"/>
    <x v="71"/>
    <n v="1575439200"/>
    <x v="0"/>
    <x v="0"/>
    <x v="3"/>
    <x v="3"/>
    <x v="3"/>
  </r>
  <r>
    <n v="72"/>
    <x v="72"/>
    <x v="72"/>
    <n v="600"/>
    <n v="6.7033333333333331"/>
    <n v="4022"/>
    <x v="1"/>
    <x v="72"/>
    <n v="54"/>
    <x v="1"/>
    <x v="1"/>
    <x v="72"/>
    <n v="1438837200"/>
    <x v="0"/>
    <x v="0"/>
    <x v="10"/>
    <x v="4"/>
    <x v="10"/>
  </r>
  <r>
    <n v="73"/>
    <x v="73"/>
    <x v="73"/>
    <n v="1400"/>
    <n v="6.609285714285714"/>
    <n v="9253"/>
    <x v="1"/>
    <x v="73"/>
    <n v="88"/>
    <x v="1"/>
    <x v="1"/>
    <x v="73"/>
    <n v="1480485600"/>
    <x v="0"/>
    <x v="0"/>
    <x v="17"/>
    <x v="1"/>
    <x v="17"/>
  </r>
  <r>
    <n v="74"/>
    <x v="74"/>
    <x v="74"/>
    <n v="3900"/>
    <n v="1.2246153846153847"/>
    <n v="4776"/>
    <x v="1"/>
    <x v="74"/>
    <n v="85"/>
    <x v="4"/>
    <x v="4"/>
    <x v="74"/>
    <n v="1459141200"/>
    <x v="0"/>
    <x v="0"/>
    <x v="16"/>
    <x v="1"/>
    <x v="16"/>
  </r>
  <r>
    <n v="75"/>
    <x v="75"/>
    <x v="75"/>
    <n v="9700"/>
    <n v="1.5057731958762886"/>
    <n v="14606"/>
    <x v="1"/>
    <x v="75"/>
    <n v="170"/>
    <x v="1"/>
    <x v="1"/>
    <x v="75"/>
    <n v="1532322000"/>
    <x v="0"/>
    <x v="0"/>
    <x v="14"/>
    <x v="7"/>
    <x v="14"/>
  </r>
  <r>
    <n v="76"/>
    <x v="76"/>
    <x v="76"/>
    <n v="122900"/>
    <n v="0.78106590724165992"/>
    <n v="95993"/>
    <x v="0"/>
    <x v="76"/>
    <n v="1684"/>
    <x v="1"/>
    <x v="1"/>
    <x v="76"/>
    <n v="1426222800"/>
    <x v="1"/>
    <x v="1"/>
    <x v="3"/>
    <x v="3"/>
    <x v="3"/>
  </r>
  <r>
    <n v="77"/>
    <x v="77"/>
    <x v="77"/>
    <n v="9500"/>
    <n v="0.46947368421052632"/>
    <n v="4460"/>
    <x v="0"/>
    <x v="77"/>
    <n v="56"/>
    <x v="1"/>
    <x v="1"/>
    <x v="77"/>
    <n v="1286773200"/>
    <x v="0"/>
    <x v="1"/>
    <x v="10"/>
    <x v="4"/>
    <x v="10"/>
  </r>
  <r>
    <n v="78"/>
    <x v="78"/>
    <x v="78"/>
    <n v="4500"/>
    <n v="3.008"/>
    <n v="13536"/>
    <x v="1"/>
    <x v="78"/>
    <n v="330"/>
    <x v="1"/>
    <x v="1"/>
    <x v="78"/>
    <n v="1523941200"/>
    <x v="0"/>
    <x v="0"/>
    <x v="18"/>
    <x v="5"/>
    <x v="18"/>
  </r>
  <r>
    <n v="79"/>
    <x v="79"/>
    <x v="79"/>
    <n v="57800"/>
    <n v="0.6959861591695502"/>
    <n v="40228"/>
    <x v="0"/>
    <x v="79"/>
    <n v="838"/>
    <x v="1"/>
    <x v="1"/>
    <x v="79"/>
    <n v="1529557200"/>
    <x v="0"/>
    <x v="0"/>
    <x v="3"/>
    <x v="3"/>
    <x v="3"/>
  </r>
  <r>
    <n v="80"/>
    <x v="80"/>
    <x v="80"/>
    <n v="1100"/>
    <n v="6.374545454545455"/>
    <n v="7012"/>
    <x v="1"/>
    <x v="80"/>
    <n v="127"/>
    <x v="1"/>
    <x v="1"/>
    <x v="80"/>
    <n v="1506574800"/>
    <x v="0"/>
    <x v="0"/>
    <x v="11"/>
    <x v="6"/>
    <x v="11"/>
  </r>
  <r>
    <n v="81"/>
    <x v="81"/>
    <x v="81"/>
    <n v="16800"/>
    <n v="2.253392857142857"/>
    <n v="37857"/>
    <x v="1"/>
    <x v="81"/>
    <n v="411"/>
    <x v="1"/>
    <x v="1"/>
    <x v="81"/>
    <n v="1513576800"/>
    <x v="0"/>
    <x v="0"/>
    <x v="1"/>
    <x v="1"/>
    <x v="1"/>
  </r>
  <r>
    <n v="82"/>
    <x v="82"/>
    <x v="82"/>
    <n v="1000"/>
    <n v="14.973000000000001"/>
    <n v="14973"/>
    <x v="1"/>
    <x v="82"/>
    <n v="180"/>
    <x v="4"/>
    <x v="4"/>
    <x v="82"/>
    <n v="1548309600"/>
    <x v="0"/>
    <x v="1"/>
    <x v="11"/>
    <x v="6"/>
    <x v="11"/>
  </r>
  <r>
    <n v="83"/>
    <x v="83"/>
    <x v="83"/>
    <n v="106400"/>
    <n v="0.37590225563909774"/>
    <n v="39996"/>
    <x v="0"/>
    <x v="83"/>
    <n v="1000"/>
    <x v="1"/>
    <x v="1"/>
    <x v="83"/>
    <n v="1471582800"/>
    <x v="0"/>
    <x v="0"/>
    <x v="5"/>
    <x v="1"/>
    <x v="5"/>
  </r>
  <r>
    <n v="84"/>
    <x v="84"/>
    <x v="84"/>
    <n v="31400"/>
    <n v="1.3236942675159236"/>
    <n v="41564"/>
    <x v="1"/>
    <x v="84"/>
    <n v="374"/>
    <x v="1"/>
    <x v="1"/>
    <x v="84"/>
    <n v="1344315600"/>
    <x v="0"/>
    <x v="0"/>
    <x v="8"/>
    <x v="2"/>
    <x v="8"/>
  </r>
  <r>
    <n v="85"/>
    <x v="85"/>
    <x v="85"/>
    <n v="4900"/>
    <n v="1.3122448979591836"/>
    <n v="6430"/>
    <x v="1"/>
    <x v="85"/>
    <n v="71"/>
    <x v="2"/>
    <x v="2"/>
    <x v="85"/>
    <n v="1316408400"/>
    <x v="0"/>
    <x v="0"/>
    <x v="7"/>
    <x v="1"/>
    <x v="7"/>
  </r>
  <r>
    <n v="86"/>
    <x v="86"/>
    <x v="86"/>
    <n v="7400"/>
    <n v="1.6763513513513513"/>
    <n v="12405"/>
    <x v="1"/>
    <x v="86"/>
    <n v="203"/>
    <x v="1"/>
    <x v="1"/>
    <x v="86"/>
    <n v="1431838800"/>
    <x v="1"/>
    <x v="0"/>
    <x v="3"/>
    <x v="3"/>
    <x v="3"/>
  </r>
  <r>
    <n v="87"/>
    <x v="87"/>
    <x v="87"/>
    <n v="198500"/>
    <n v="0.6198488664987406"/>
    <n v="123040"/>
    <x v="0"/>
    <x v="87"/>
    <n v="1482"/>
    <x v="2"/>
    <x v="2"/>
    <x v="87"/>
    <n v="1300510800"/>
    <x v="0"/>
    <x v="1"/>
    <x v="1"/>
    <x v="1"/>
    <x v="1"/>
  </r>
  <r>
    <n v="88"/>
    <x v="88"/>
    <x v="88"/>
    <n v="4800"/>
    <n v="2.6074999999999999"/>
    <n v="12516"/>
    <x v="1"/>
    <x v="88"/>
    <n v="113"/>
    <x v="1"/>
    <x v="1"/>
    <x v="88"/>
    <n v="1431061200"/>
    <x v="0"/>
    <x v="0"/>
    <x v="18"/>
    <x v="5"/>
    <x v="18"/>
  </r>
  <r>
    <n v="89"/>
    <x v="89"/>
    <x v="89"/>
    <n v="3400"/>
    <n v="2.5258823529411765"/>
    <n v="8588"/>
    <x v="1"/>
    <x v="89"/>
    <n v="96"/>
    <x v="1"/>
    <x v="1"/>
    <x v="89"/>
    <n v="1271480400"/>
    <x v="0"/>
    <x v="0"/>
    <x v="3"/>
    <x v="3"/>
    <x v="3"/>
  </r>
  <r>
    <n v="90"/>
    <x v="90"/>
    <x v="90"/>
    <n v="7800"/>
    <n v="0.7861538461538462"/>
    <n v="6132"/>
    <x v="0"/>
    <x v="90"/>
    <n v="106"/>
    <x v="1"/>
    <x v="1"/>
    <x v="90"/>
    <n v="1456380000"/>
    <x v="0"/>
    <x v="1"/>
    <x v="3"/>
    <x v="3"/>
    <x v="3"/>
  </r>
  <r>
    <n v="91"/>
    <x v="91"/>
    <x v="91"/>
    <n v="154300"/>
    <n v="0.48404406999351912"/>
    <n v="74688"/>
    <x v="0"/>
    <x v="91"/>
    <n v="679"/>
    <x v="6"/>
    <x v="6"/>
    <x v="91"/>
    <n v="1472878800"/>
    <x v="0"/>
    <x v="0"/>
    <x v="18"/>
    <x v="5"/>
    <x v="18"/>
  </r>
  <r>
    <n v="92"/>
    <x v="92"/>
    <x v="92"/>
    <n v="20000"/>
    <n v="2.5887500000000001"/>
    <n v="51775"/>
    <x v="1"/>
    <x v="92"/>
    <n v="498"/>
    <x v="5"/>
    <x v="5"/>
    <x v="92"/>
    <n v="1277355600"/>
    <x v="0"/>
    <x v="1"/>
    <x v="11"/>
    <x v="6"/>
    <x v="11"/>
  </r>
  <r>
    <n v="93"/>
    <x v="93"/>
    <x v="93"/>
    <n v="108800"/>
    <n v="0.60548713235294116"/>
    <n v="65877"/>
    <x v="3"/>
    <x v="93"/>
    <n v="610"/>
    <x v="1"/>
    <x v="1"/>
    <x v="93"/>
    <n v="1351054800"/>
    <x v="0"/>
    <x v="1"/>
    <x v="3"/>
    <x v="3"/>
    <x v="3"/>
  </r>
  <r>
    <n v="94"/>
    <x v="94"/>
    <x v="94"/>
    <n v="2900"/>
    <n v="3.036896551724138"/>
    <n v="8807"/>
    <x v="1"/>
    <x v="94"/>
    <n v="180"/>
    <x v="4"/>
    <x v="4"/>
    <x v="94"/>
    <n v="1555563600"/>
    <x v="0"/>
    <x v="0"/>
    <x v="2"/>
    <x v="2"/>
    <x v="2"/>
  </r>
  <r>
    <n v="95"/>
    <x v="95"/>
    <x v="95"/>
    <n v="900"/>
    <n v="1.1299999999999999"/>
    <n v="1017"/>
    <x v="1"/>
    <x v="95"/>
    <n v="27"/>
    <x v="1"/>
    <x v="1"/>
    <x v="95"/>
    <n v="1571634000"/>
    <x v="0"/>
    <x v="0"/>
    <x v="4"/>
    <x v="4"/>
    <x v="4"/>
  </r>
  <r>
    <n v="96"/>
    <x v="96"/>
    <x v="96"/>
    <n v="69700"/>
    <n v="2.1737876614060259"/>
    <n v="151513"/>
    <x v="1"/>
    <x v="96"/>
    <n v="2331"/>
    <x v="1"/>
    <x v="1"/>
    <x v="96"/>
    <n v="1300856400"/>
    <x v="0"/>
    <x v="0"/>
    <x v="3"/>
    <x v="3"/>
    <x v="3"/>
  </r>
  <r>
    <n v="97"/>
    <x v="97"/>
    <x v="97"/>
    <n v="1300"/>
    <n v="9.2669230769230762"/>
    <n v="12047"/>
    <x v="1"/>
    <x v="97"/>
    <n v="113"/>
    <x v="1"/>
    <x v="1"/>
    <x v="48"/>
    <n v="1439874000"/>
    <x v="0"/>
    <x v="0"/>
    <x v="0"/>
    <x v="0"/>
    <x v="0"/>
  </r>
  <r>
    <n v="98"/>
    <x v="98"/>
    <x v="98"/>
    <n v="97800"/>
    <n v="0.33692229038854804"/>
    <n v="32951"/>
    <x v="0"/>
    <x v="98"/>
    <n v="1220"/>
    <x v="2"/>
    <x v="2"/>
    <x v="97"/>
    <n v="1438318800"/>
    <x v="0"/>
    <x v="0"/>
    <x v="11"/>
    <x v="6"/>
    <x v="11"/>
  </r>
  <r>
    <n v="99"/>
    <x v="99"/>
    <x v="99"/>
    <n v="7600"/>
    <n v="1.9672368421052631"/>
    <n v="14951"/>
    <x v="1"/>
    <x v="99"/>
    <n v="164"/>
    <x v="1"/>
    <x v="1"/>
    <x v="98"/>
    <n v="1419400800"/>
    <x v="0"/>
    <x v="0"/>
    <x v="3"/>
    <x v="3"/>
    <x v="3"/>
  </r>
  <r>
    <n v="100"/>
    <x v="100"/>
    <x v="100"/>
    <n v="100"/>
    <n v="0.01"/>
    <n v="1"/>
    <x v="0"/>
    <x v="100"/>
    <n v="1"/>
    <x v="1"/>
    <x v="1"/>
    <x v="99"/>
    <n v="1320555600"/>
    <x v="0"/>
    <x v="0"/>
    <x v="3"/>
    <x v="3"/>
    <x v="3"/>
  </r>
  <r>
    <n v="101"/>
    <x v="101"/>
    <x v="101"/>
    <n v="900"/>
    <n v="10.214444444444444"/>
    <n v="9193"/>
    <x v="1"/>
    <x v="101"/>
    <n v="164"/>
    <x v="1"/>
    <x v="1"/>
    <x v="100"/>
    <n v="1425103200"/>
    <x v="0"/>
    <x v="1"/>
    <x v="5"/>
    <x v="1"/>
    <x v="5"/>
  </r>
  <r>
    <n v="102"/>
    <x v="102"/>
    <x v="102"/>
    <n v="3700"/>
    <n v="2.8167567567567566"/>
    <n v="10422"/>
    <x v="1"/>
    <x v="102"/>
    <n v="336"/>
    <x v="1"/>
    <x v="1"/>
    <x v="101"/>
    <n v="1526878800"/>
    <x v="0"/>
    <x v="1"/>
    <x v="8"/>
    <x v="2"/>
    <x v="8"/>
  </r>
  <r>
    <n v="103"/>
    <x v="103"/>
    <x v="103"/>
    <n v="10000"/>
    <n v="0.24610000000000001"/>
    <n v="2461"/>
    <x v="0"/>
    <x v="103"/>
    <n v="37"/>
    <x v="6"/>
    <x v="6"/>
    <x v="102"/>
    <n v="1288674000"/>
    <x v="0"/>
    <x v="0"/>
    <x v="5"/>
    <x v="1"/>
    <x v="5"/>
  </r>
  <r>
    <n v="104"/>
    <x v="104"/>
    <x v="104"/>
    <n v="119200"/>
    <n v="1.4314010067114094"/>
    <n v="170623"/>
    <x v="1"/>
    <x v="104"/>
    <n v="1917"/>
    <x v="1"/>
    <x v="1"/>
    <x v="103"/>
    <n v="1495602000"/>
    <x v="0"/>
    <x v="0"/>
    <x v="7"/>
    <x v="1"/>
    <x v="7"/>
  </r>
  <r>
    <n v="105"/>
    <x v="105"/>
    <x v="105"/>
    <n v="6800"/>
    <n v="1.4454411764705883"/>
    <n v="9829"/>
    <x v="1"/>
    <x v="105"/>
    <n v="95"/>
    <x v="1"/>
    <x v="1"/>
    <x v="104"/>
    <n v="1366434000"/>
    <x v="0"/>
    <x v="0"/>
    <x v="2"/>
    <x v="2"/>
    <x v="2"/>
  </r>
  <r>
    <n v="106"/>
    <x v="106"/>
    <x v="106"/>
    <n v="3900"/>
    <n v="3.5912820512820511"/>
    <n v="14006"/>
    <x v="1"/>
    <x v="106"/>
    <n v="147"/>
    <x v="1"/>
    <x v="1"/>
    <x v="105"/>
    <n v="1568350800"/>
    <x v="0"/>
    <x v="0"/>
    <x v="3"/>
    <x v="3"/>
    <x v="3"/>
  </r>
  <r>
    <n v="107"/>
    <x v="107"/>
    <x v="107"/>
    <n v="3500"/>
    <n v="1.8648571428571428"/>
    <n v="6527"/>
    <x v="1"/>
    <x v="107"/>
    <n v="86"/>
    <x v="1"/>
    <x v="1"/>
    <x v="106"/>
    <n v="1525928400"/>
    <x v="0"/>
    <x v="1"/>
    <x v="3"/>
    <x v="3"/>
    <x v="3"/>
  </r>
  <r>
    <n v="108"/>
    <x v="108"/>
    <x v="108"/>
    <n v="1500"/>
    <n v="5.9526666666666666"/>
    <n v="8929"/>
    <x v="1"/>
    <x v="108"/>
    <n v="83"/>
    <x v="1"/>
    <x v="1"/>
    <x v="107"/>
    <n v="1336885200"/>
    <x v="0"/>
    <x v="0"/>
    <x v="4"/>
    <x v="4"/>
    <x v="4"/>
  </r>
  <r>
    <n v="109"/>
    <x v="109"/>
    <x v="109"/>
    <n v="5200"/>
    <n v="0.5921153846153846"/>
    <n v="3079"/>
    <x v="0"/>
    <x v="109"/>
    <n v="60"/>
    <x v="1"/>
    <x v="1"/>
    <x v="108"/>
    <n v="1389679200"/>
    <x v="0"/>
    <x v="0"/>
    <x v="19"/>
    <x v="4"/>
    <x v="19"/>
  </r>
  <r>
    <n v="110"/>
    <x v="110"/>
    <x v="110"/>
    <n v="142400"/>
    <n v="0.14962780898876404"/>
    <n v="21307"/>
    <x v="0"/>
    <x v="110"/>
    <n v="296"/>
    <x v="1"/>
    <x v="1"/>
    <x v="109"/>
    <n v="1538283600"/>
    <x v="0"/>
    <x v="0"/>
    <x v="0"/>
    <x v="0"/>
    <x v="0"/>
  </r>
  <r>
    <n v="111"/>
    <x v="111"/>
    <x v="111"/>
    <n v="61400"/>
    <n v="1.1995602605863191"/>
    <n v="73653"/>
    <x v="1"/>
    <x v="111"/>
    <n v="676"/>
    <x v="1"/>
    <x v="1"/>
    <x v="110"/>
    <n v="1348808400"/>
    <x v="0"/>
    <x v="0"/>
    <x v="15"/>
    <x v="5"/>
    <x v="15"/>
  </r>
  <r>
    <n v="112"/>
    <x v="112"/>
    <x v="112"/>
    <n v="4700"/>
    <n v="2.6882978723404256"/>
    <n v="12635"/>
    <x v="1"/>
    <x v="112"/>
    <n v="361"/>
    <x v="2"/>
    <x v="2"/>
    <x v="111"/>
    <n v="1410152400"/>
    <x v="0"/>
    <x v="0"/>
    <x v="2"/>
    <x v="2"/>
    <x v="2"/>
  </r>
  <r>
    <n v="113"/>
    <x v="113"/>
    <x v="113"/>
    <n v="3300"/>
    <n v="3.7687878787878786"/>
    <n v="12437"/>
    <x v="1"/>
    <x v="113"/>
    <n v="131"/>
    <x v="1"/>
    <x v="1"/>
    <x v="112"/>
    <n v="1505797200"/>
    <x v="0"/>
    <x v="0"/>
    <x v="0"/>
    <x v="0"/>
    <x v="0"/>
  </r>
  <r>
    <n v="114"/>
    <x v="114"/>
    <x v="114"/>
    <n v="1900"/>
    <n v="7.2715789473684209"/>
    <n v="13816"/>
    <x v="1"/>
    <x v="114"/>
    <n v="126"/>
    <x v="1"/>
    <x v="1"/>
    <x v="113"/>
    <n v="1554872400"/>
    <x v="0"/>
    <x v="1"/>
    <x v="8"/>
    <x v="2"/>
    <x v="8"/>
  </r>
  <r>
    <n v="115"/>
    <x v="115"/>
    <x v="115"/>
    <n v="166700"/>
    <n v="0.87211757648470301"/>
    <n v="145382"/>
    <x v="0"/>
    <x v="115"/>
    <n v="3304"/>
    <x v="6"/>
    <x v="6"/>
    <x v="114"/>
    <n v="1513922400"/>
    <x v="0"/>
    <x v="0"/>
    <x v="13"/>
    <x v="5"/>
    <x v="13"/>
  </r>
  <r>
    <n v="116"/>
    <x v="116"/>
    <x v="116"/>
    <n v="7200"/>
    <n v="0.88"/>
    <n v="6336"/>
    <x v="0"/>
    <x v="116"/>
    <n v="73"/>
    <x v="1"/>
    <x v="1"/>
    <x v="115"/>
    <n v="1442638800"/>
    <x v="0"/>
    <x v="0"/>
    <x v="3"/>
    <x v="3"/>
    <x v="3"/>
  </r>
  <r>
    <n v="117"/>
    <x v="117"/>
    <x v="117"/>
    <n v="4900"/>
    <n v="1.7393877551020409"/>
    <n v="8523"/>
    <x v="1"/>
    <x v="117"/>
    <n v="275"/>
    <x v="1"/>
    <x v="1"/>
    <x v="116"/>
    <n v="1317186000"/>
    <x v="0"/>
    <x v="0"/>
    <x v="19"/>
    <x v="4"/>
    <x v="19"/>
  </r>
  <r>
    <n v="118"/>
    <x v="118"/>
    <x v="118"/>
    <n v="5400"/>
    <n v="1.1761111111111111"/>
    <n v="6351"/>
    <x v="1"/>
    <x v="118"/>
    <n v="67"/>
    <x v="1"/>
    <x v="1"/>
    <x v="117"/>
    <n v="1391234400"/>
    <x v="0"/>
    <x v="0"/>
    <x v="14"/>
    <x v="7"/>
    <x v="14"/>
  </r>
  <r>
    <n v="119"/>
    <x v="119"/>
    <x v="119"/>
    <n v="5000"/>
    <n v="2.1496"/>
    <n v="10748"/>
    <x v="1"/>
    <x v="119"/>
    <n v="154"/>
    <x v="1"/>
    <x v="1"/>
    <x v="118"/>
    <n v="1404363600"/>
    <x v="0"/>
    <x v="1"/>
    <x v="4"/>
    <x v="4"/>
    <x v="4"/>
  </r>
  <r>
    <n v="120"/>
    <x v="120"/>
    <x v="120"/>
    <n v="75100"/>
    <n v="1.4949667110519307"/>
    <n v="112272"/>
    <x v="1"/>
    <x v="120"/>
    <n v="1782"/>
    <x v="1"/>
    <x v="1"/>
    <x v="119"/>
    <n v="1429592400"/>
    <x v="0"/>
    <x v="1"/>
    <x v="20"/>
    <x v="6"/>
    <x v="20"/>
  </r>
  <r>
    <n v="121"/>
    <x v="121"/>
    <x v="121"/>
    <n v="45300"/>
    <n v="2.1933995584988963"/>
    <n v="99361"/>
    <x v="1"/>
    <x v="121"/>
    <n v="903"/>
    <x v="1"/>
    <x v="1"/>
    <x v="33"/>
    <n v="1413608400"/>
    <x v="0"/>
    <x v="0"/>
    <x v="11"/>
    <x v="6"/>
    <x v="11"/>
  </r>
  <r>
    <n v="122"/>
    <x v="122"/>
    <x v="122"/>
    <n v="136800"/>
    <n v="0.64367690058479532"/>
    <n v="88055"/>
    <x v="0"/>
    <x v="122"/>
    <n v="3387"/>
    <x v="1"/>
    <x v="1"/>
    <x v="120"/>
    <n v="1419400800"/>
    <x v="0"/>
    <x v="0"/>
    <x v="13"/>
    <x v="5"/>
    <x v="13"/>
  </r>
  <r>
    <n v="123"/>
    <x v="123"/>
    <x v="123"/>
    <n v="177700"/>
    <n v="0.18622397298818233"/>
    <n v="33092"/>
    <x v="0"/>
    <x v="123"/>
    <n v="662"/>
    <x v="0"/>
    <x v="0"/>
    <x v="121"/>
    <n v="1448604000"/>
    <x v="1"/>
    <x v="0"/>
    <x v="3"/>
    <x v="3"/>
    <x v="3"/>
  </r>
  <r>
    <n v="124"/>
    <x v="124"/>
    <x v="124"/>
    <n v="2600"/>
    <n v="3.6776923076923076"/>
    <n v="9562"/>
    <x v="1"/>
    <x v="124"/>
    <n v="94"/>
    <x v="6"/>
    <x v="6"/>
    <x v="122"/>
    <n v="1562302800"/>
    <x v="0"/>
    <x v="0"/>
    <x v="14"/>
    <x v="7"/>
    <x v="14"/>
  </r>
  <r>
    <n v="125"/>
    <x v="125"/>
    <x v="125"/>
    <n v="5300"/>
    <n v="1.5990566037735849"/>
    <n v="8475"/>
    <x v="1"/>
    <x v="125"/>
    <n v="180"/>
    <x v="1"/>
    <x v="1"/>
    <x v="123"/>
    <n v="1537678800"/>
    <x v="0"/>
    <x v="0"/>
    <x v="3"/>
    <x v="3"/>
    <x v="3"/>
  </r>
  <r>
    <n v="126"/>
    <x v="126"/>
    <x v="126"/>
    <n v="180200"/>
    <n v="0.38633185349611543"/>
    <n v="69617"/>
    <x v="0"/>
    <x v="126"/>
    <n v="774"/>
    <x v="1"/>
    <x v="1"/>
    <x v="124"/>
    <n v="1473570000"/>
    <x v="0"/>
    <x v="1"/>
    <x v="3"/>
    <x v="3"/>
    <x v="3"/>
  </r>
  <r>
    <n v="127"/>
    <x v="127"/>
    <x v="127"/>
    <n v="103200"/>
    <n v="0.51421511627906979"/>
    <n v="53067"/>
    <x v="0"/>
    <x v="127"/>
    <n v="672"/>
    <x v="0"/>
    <x v="0"/>
    <x v="125"/>
    <n v="1273899600"/>
    <x v="0"/>
    <x v="0"/>
    <x v="3"/>
    <x v="3"/>
    <x v="3"/>
  </r>
  <r>
    <n v="128"/>
    <x v="128"/>
    <x v="128"/>
    <n v="70600"/>
    <n v="0.60334277620396604"/>
    <n v="42596"/>
    <x v="3"/>
    <x v="128"/>
    <n v="532"/>
    <x v="1"/>
    <x v="1"/>
    <x v="126"/>
    <n v="1284008400"/>
    <x v="0"/>
    <x v="0"/>
    <x v="1"/>
    <x v="1"/>
    <x v="1"/>
  </r>
  <r>
    <n v="129"/>
    <x v="129"/>
    <x v="129"/>
    <n v="148500"/>
    <n v="3.2026936026936029E-2"/>
    <n v="4756"/>
    <x v="3"/>
    <x v="129"/>
    <n v="55"/>
    <x v="2"/>
    <x v="2"/>
    <x v="127"/>
    <n v="1425103200"/>
    <x v="0"/>
    <x v="0"/>
    <x v="0"/>
    <x v="0"/>
    <x v="0"/>
  </r>
  <r>
    <n v="130"/>
    <x v="130"/>
    <x v="130"/>
    <n v="9600"/>
    <n v="1.5546875"/>
    <n v="14925"/>
    <x v="1"/>
    <x v="130"/>
    <n v="533"/>
    <x v="3"/>
    <x v="3"/>
    <x v="128"/>
    <n v="1320991200"/>
    <x v="0"/>
    <x v="0"/>
    <x v="6"/>
    <x v="4"/>
    <x v="6"/>
  </r>
  <r>
    <n v="131"/>
    <x v="131"/>
    <x v="131"/>
    <n v="164700"/>
    <n v="1.0085974499089254"/>
    <n v="166116"/>
    <x v="1"/>
    <x v="131"/>
    <n v="2443"/>
    <x v="4"/>
    <x v="4"/>
    <x v="129"/>
    <n v="1386828000"/>
    <x v="0"/>
    <x v="0"/>
    <x v="2"/>
    <x v="2"/>
    <x v="2"/>
  </r>
  <r>
    <n v="132"/>
    <x v="132"/>
    <x v="132"/>
    <n v="3300"/>
    <n v="1.1618181818181819"/>
    <n v="3834"/>
    <x v="1"/>
    <x v="132"/>
    <n v="89"/>
    <x v="1"/>
    <x v="1"/>
    <x v="130"/>
    <n v="1517119200"/>
    <x v="0"/>
    <x v="1"/>
    <x v="3"/>
    <x v="3"/>
    <x v="3"/>
  </r>
  <r>
    <n v="133"/>
    <x v="133"/>
    <x v="133"/>
    <n v="4500"/>
    <n v="3.1077777777777778"/>
    <n v="13985"/>
    <x v="1"/>
    <x v="133"/>
    <n v="159"/>
    <x v="1"/>
    <x v="1"/>
    <x v="131"/>
    <n v="1315026000"/>
    <x v="0"/>
    <x v="0"/>
    <x v="21"/>
    <x v="1"/>
    <x v="21"/>
  </r>
  <r>
    <n v="134"/>
    <x v="134"/>
    <x v="134"/>
    <n v="99500"/>
    <n v="0.89736683417085428"/>
    <n v="89288"/>
    <x v="0"/>
    <x v="134"/>
    <n v="940"/>
    <x v="5"/>
    <x v="5"/>
    <x v="132"/>
    <n v="1312693200"/>
    <x v="0"/>
    <x v="1"/>
    <x v="4"/>
    <x v="4"/>
    <x v="4"/>
  </r>
  <r>
    <n v="135"/>
    <x v="135"/>
    <x v="135"/>
    <n v="7700"/>
    <n v="0.71272727272727276"/>
    <n v="5488"/>
    <x v="0"/>
    <x v="135"/>
    <n v="117"/>
    <x v="1"/>
    <x v="1"/>
    <x v="133"/>
    <n v="1363064400"/>
    <x v="0"/>
    <x v="1"/>
    <x v="3"/>
    <x v="3"/>
    <x v="3"/>
  </r>
  <r>
    <n v="136"/>
    <x v="136"/>
    <x v="136"/>
    <n v="82800"/>
    <n v="3.2862318840579711E-2"/>
    <n v="2721"/>
    <x v="3"/>
    <x v="136"/>
    <n v="58"/>
    <x v="1"/>
    <x v="1"/>
    <x v="134"/>
    <n v="1403154000"/>
    <x v="0"/>
    <x v="1"/>
    <x v="6"/>
    <x v="4"/>
    <x v="6"/>
  </r>
  <r>
    <n v="137"/>
    <x v="137"/>
    <x v="137"/>
    <n v="1800"/>
    <n v="2.617777777777778"/>
    <n v="4712"/>
    <x v="1"/>
    <x v="137"/>
    <n v="50"/>
    <x v="1"/>
    <x v="1"/>
    <x v="135"/>
    <n v="1286859600"/>
    <x v="0"/>
    <x v="0"/>
    <x v="9"/>
    <x v="5"/>
    <x v="9"/>
  </r>
  <r>
    <n v="138"/>
    <x v="138"/>
    <x v="138"/>
    <n v="9600"/>
    <n v="0.96"/>
    <n v="9216"/>
    <x v="0"/>
    <x v="138"/>
    <n v="115"/>
    <x v="1"/>
    <x v="1"/>
    <x v="136"/>
    <n v="1349326800"/>
    <x v="0"/>
    <x v="0"/>
    <x v="20"/>
    <x v="6"/>
    <x v="20"/>
  </r>
  <r>
    <n v="139"/>
    <x v="139"/>
    <x v="139"/>
    <n v="92100"/>
    <n v="0.20896851248642778"/>
    <n v="19246"/>
    <x v="0"/>
    <x v="139"/>
    <n v="326"/>
    <x v="1"/>
    <x v="1"/>
    <x v="137"/>
    <n v="1430974800"/>
    <x v="0"/>
    <x v="1"/>
    <x v="8"/>
    <x v="2"/>
    <x v="8"/>
  </r>
  <r>
    <n v="140"/>
    <x v="140"/>
    <x v="140"/>
    <n v="5500"/>
    <n v="2.2316363636363636"/>
    <n v="12274"/>
    <x v="1"/>
    <x v="140"/>
    <n v="186"/>
    <x v="1"/>
    <x v="1"/>
    <x v="138"/>
    <n v="1519970400"/>
    <x v="0"/>
    <x v="0"/>
    <x v="4"/>
    <x v="4"/>
    <x v="4"/>
  </r>
  <r>
    <n v="141"/>
    <x v="141"/>
    <x v="141"/>
    <n v="64300"/>
    <n v="1.0159097978227061"/>
    <n v="65323"/>
    <x v="1"/>
    <x v="141"/>
    <n v="1071"/>
    <x v="1"/>
    <x v="1"/>
    <x v="139"/>
    <n v="1434603600"/>
    <x v="0"/>
    <x v="0"/>
    <x v="2"/>
    <x v="2"/>
    <x v="2"/>
  </r>
  <r>
    <n v="142"/>
    <x v="142"/>
    <x v="142"/>
    <n v="5000"/>
    <n v="2.3003999999999998"/>
    <n v="11502"/>
    <x v="1"/>
    <x v="142"/>
    <n v="117"/>
    <x v="1"/>
    <x v="1"/>
    <x v="107"/>
    <n v="1337230800"/>
    <x v="0"/>
    <x v="0"/>
    <x v="2"/>
    <x v="2"/>
    <x v="2"/>
  </r>
  <r>
    <n v="143"/>
    <x v="143"/>
    <x v="143"/>
    <n v="5400"/>
    <n v="1.355925925925926"/>
    <n v="7322"/>
    <x v="1"/>
    <x v="143"/>
    <n v="70"/>
    <x v="1"/>
    <x v="1"/>
    <x v="140"/>
    <n v="1279429200"/>
    <x v="0"/>
    <x v="0"/>
    <x v="7"/>
    <x v="1"/>
    <x v="7"/>
  </r>
  <r>
    <n v="144"/>
    <x v="144"/>
    <x v="144"/>
    <n v="9000"/>
    <n v="1.2909999999999999"/>
    <n v="11619"/>
    <x v="1"/>
    <x v="144"/>
    <n v="135"/>
    <x v="1"/>
    <x v="1"/>
    <x v="141"/>
    <n v="1561438800"/>
    <x v="0"/>
    <x v="0"/>
    <x v="3"/>
    <x v="3"/>
    <x v="3"/>
  </r>
  <r>
    <n v="145"/>
    <x v="145"/>
    <x v="145"/>
    <n v="25000"/>
    <n v="2.3651200000000001"/>
    <n v="59128"/>
    <x v="1"/>
    <x v="145"/>
    <n v="768"/>
    <x v="5"/>
    <x v="5"/>
    <x v="142"/>
    <n v="1410498000"/>
    <x v="0"/>
    <x v="0"/>
    <x v="8"/>
    <x v="2"/>
    <x v="8"/>
  </r>
  <r>
    <n v="146"/>
    <x v="146"/>
    <x v="146"/>
    <n v="8800"/>
    <n v="0.17249999999999999"/>
    <n v="1518"/>
    <x v="3"/>
    <x v="146"/>
    <n v="51"/>
    <x v="1"/>
    <x v="1"/>
    <x v="143"/>
    <n v="1322460000"/>
    <x v="0"/>
    <x v="0"/>
    <x v="3"/>
    <x v="3"/>
    <x v="3"/>
  </r>
  <r>
    <n v="147"/>
    <x v="147"/>
    <x v="147"/>
    <n v="8300"/>
    <n v="1.1249397590361445"/>
    <n v="9337"/>
    <x v="1"/>
    <x v="147"/>
    <n v="199"/>
    <x v="1"/>
    <x v="1"/>
    <x v="144"/>
    <n v="1466312400"/>
    <x v="0"/>
    <x v="1"/>
    <x v="3"/>
    <x v="3"/>
    <x v="3"/>
  </r>
  <r>
    <n v="148"/>
    <x v="148"/>
    <x v="148"/>
    <n v="9300"/>
    <n v="1.2102150537634409"/>
    <n v="11255"/>
    <x v="1"/>
    <x v="148"/>
    <n v="107"/>
    <x v="1"/>
    <x v="1"/>
    <x v="145"/>
    <n v="1501736400"/>
    <x v="0"/>
    <x v="0"/>
    <x v="8"/>
    <x v="2"/>
    <x v="8"/>
  </r>
  <r>
    <n v="149"/>
    <x v="149"/>
    <x v="149"/>
    <n v="6200"/>
    <n v="2.1987096774193549"/>
    <n v="13632"/>
    <x v="1"/>
    <x v="149"/>
    <n v="195"/>
    <x v="1"/>
    <x v="1"/>
    <x v="146"/>
    <n v="1361512800"/>
    <x v="0"/>
    <x v="0"/>
    <x v="7"/>
    <x v="1"/>
    <x v="7"/>
  </r>
  <r>
    <n v="150"/>
    <x v="150"/>
    <x v="150"/>
    <n v="100"/>
    <n v="0.01"/>
    <n v="1"/>
    <x v="0"/>
    <x v="100"/>
    <n v="1"/>
    <x v="1"/>
    <x v="1"/>
    <x v="147"/>
    <n v="1545026400"/>
    <x v="0"/>
    <x v="0"/>
    <x v="1"/>
    <x v="1"/>
    <x v="1"/>
  </r>
  <r>
    <n v="151"/>
    <x v="151"/>
    <x v="151"/>
    <n v="137200"/>
    <n v="0.64166909620991253"/>
    <n v="88037"/>
    <x v="0"/>
    <x v="150"/>
    <n v="1467"/>
    <x v="1"/>
    <x v="1"/>
    <x v="148"/>
    <n v="1406696400"/>
    <x v="0"/>
    <x v="0"/>
    <x v="5"/>
    <x v="1"/>
    <x v="5"/>
  </r>
  <r>
    <n v="152"/>
    <x v="152"/>
    <x v="152"/>
    <n v="41500"/>
    <n v="4.2306746987951804"/>
    <n v="175573"/>
    <x v="1"/>
    <x v="151"/>
    <n v="3376"/>
    <x v="1"/>
    <x v="1"/>
    <x v="149"/>
    <n v="1487916000"/>
    <x v="0"/>
    <x v="0"/>
    <x v="7"/>
    <x v="1"/>
    <x v="7"/>
  </r>
  <r>
    <n v="153"/>
    <x v="153"/>
    <x v="153"/>
    <n v="189400"/>
    <n v="0.92984160506863778"/>
    <n v="176112"/>
    <x v="0"/>
    <x v="152"/>
    <n v="5681"/>
    <x v="1"/>
    <x v="1"/>
    <x v="150"/>
    <n v="1351141200"/>
    <x v="0"/>
    <x v="0"/>
    <x v="3"/>
    <x v="3"/>
    <x v="3"/>
  </r>
  <r>
    <n v="154"/>
    <x v="154"/>
    <x v="154"/>
    <n v="171300"/>
    <n v="0.58756567425569173"/>
    <n v="100650"/>
    <x v="0"/>
    <x v="153"/>
    <n v="1059"/>
    <x v="1"/>
    <x v="1"/>
    <x v="151"/>
    <n v="1465016400"/>
    <x v="0"/>
    <x v="1"/>
    <x v="7"/>
    <x v="1"/>
    <x v="7"/>
  </r>
  <r>
    <n v="155"/>
    <x v="155"/>
    <x v="155"/>
    <n v="139500"/>
    <n v="0.65022222222222226"/>
    <n v="90706"/>
    <x v="0"/>
    <x v="154"/>
    <n v="1194"/>
    <x v="1"/>
    <x v="1"/>
    <x v="152"/>
    <n v="1270789200"/>
    <x v="0"/>
    <x v="0"/>
    <x v="3"/>
    <x v="3"/>
    <x v="3"/>
  </r>
  <r>
    <n v="156"/>
    <x v="156"/>
    <x v="156"/>
    <n v="36400"/>
    <n v="0.73939560439560437"/>
    <n v="26914"/>
    <x v="3"/>
    <x v="155"/>
    <n v="379"/>
    <x v="2"/>
    <x v="2"/>
    <x v="153"/>
    <n v="1572325200"/>
    <x v="0"/>
    <x v="0"/>
    <x v="1"/>
    <x v="1"/>
    <x v="1"/>
  </r>
  <r>
    <n v="157"/>
    <x v="157"/>
    <x v="157"/>
    <n v="4200"/>
    <n v="0.52666666666666662"/>
    <n v="2212"/>
    <x v="0"/>
    <x v="156"/>
    <n v="30"/>
    <x v="2"/>
    <x v="2"/>
    <x v="154"/>
    <n v="1389420000"/>
    <x v="0"/>
    <x v="0"/>
    <x v="14"/>
    <x v="7"/>
    <x v="14"/>
  </r>
  <r>
    <n v="158"/>
    <x v="158"/>
    <x v="158"/>
    <n v="2100"/>
    <n v="2.2095238095238097"/>
    <n v="4640"/>
    <x v="1"/>
    <x v="157"/>
    <n v="41"/>
    <x v="1"/>
    <x v="1"/>
    <x v="155"/>
    <n v="1449640800"/>
    <x v="0"/>
    <x v="0"/>
    <x v="1"/>
    <x v="1"/>
    <x v="1"/>
  </r>
  <r>
    <n v="159"/>
    <x v="159"/>
    <x v="159"/>
    <n v="191200"/>
    <n v="1.0001150627615063"/>
    <n v="191222"/>
    <x v="1"/>
    <x v="158"/>
    <n v="1821"/>
    <x v="1"/>
    <x v="1"/>
    <x v="156"/>
    <n v="1555218000"/>
    <x v="0"/>
    <x v="1"/>
    <x v="3"/>
    <x v="3"/>
    <x v="3"/>
  </r>
  <r>
    <n v="160"/>
    <x v="160"/>
    <x v="160"/>
    <n v="8000"/>
    <n v="1.6231249999999999"/>
    <n v="12985"/>
    <x v="1"/>
    <x v="159"/>
    <n v="164"/>
    <x v="1"/>
    <x v="1"/>
    <x v="157"/>
    <n v="1557723600"/>
    <x v="0"/>
    <x v="0"/>
    <x v="8"/>
    <x v="2"/>
    <x v="8"/>
  </r>
  <r>
    <n v="161"/>
    <x v="161"/>
    <x v="161"/>
    <n v="5500"/>
    <n v="0.78181818181818186"/>
    <n v="4300"/>
    <x v="0"/>
    <x v="160"/>
    <n v="75"/>
    <x v="1"/>
    <x v="1"/>
    <x v="158"/>
    <n v="1443502800"/>
    <x v="0"/>
    <x v="1"/>
    <x v="2"/>
    <x v="2"/>
    <x v="2"/>
  </r>
  <r>
    <n v="162"/>
    <x v="162"/>
    <x v="162"/>
    <n v="6100"/>
    <n v="1.4973770491803278"/>
    <n v="9134"/>
    <x v="1"/>
    <x v="161"/>
    <n v="157"/>
    <x v="5"/>
    <x v="5"/>
    <x v="159"/>
    <n v="1546840800"/>
    <x v="0"/>
    <x v="0"/>
    <x v="1"/>
    <x v="1"/>
    <x v="1"/>
  </r>
  <r>
    <n v="163"/>
    <x v="163"/>
    <x v="163"/>
    <n v="3500"/>
    <n v="2.5325714285714285"/>
    <n v="8864"/>
    <x v="1"/>
    <x v="162"/>
    <n v="246"/>
    <x v="1"/>
    <x v="1"/>
    <x v="160"/>
    <n v="1512712800"/>
    <x v="0"/>
    <x v="1"/>
    <x v="14"/>
    <x v="7"/>
    <x v="14"/>
  </r>
  <r>
    <n v="164"/>
    <x v="164"/>
    <x v="164"/>
    <n v="150500"/>
    <n v="1.0016943521594683"/>
    <n v="150755"/>
    <x v="1"/>
    <x v="163"/>
    <n v="1396"/>
    <x v="1"/>
    <x v="1"/>
    <x v="161"/>
    <n v="1507525200"/>
    <x v="0"/>
    <x v="0"/>
    <x v="3"/>
    <x v="3"/>
    <x v="3"/>
  </r>
  <r>
    <n v="165"/>
    <x v="165"/>
    <x v="165"/>
    <n v="90400"/>
    <n v="1.2199004424778761"/>
    <n v="110279"/>
    <x v="1"/>
    <x v="164"/>
    <n v="2506"/>
    <x v="1"/>
    <x v="1"/>
    <x v="162"/>
    <n v="1504328400"/>
    <x v="0"/>
    <x v="0"/>
    <x v="2"/>
    <x v="2"/>
    <x v="2"/>
  </r>
  <r>
    <n v="166"/>
    <x v="166"/>
    <x v="166"/>
    <n v="9800"/>
    <n v="1.3713265306122449"/>
    <n v="13439"/>
    <x v="1"/>
    <x v="165"/>
    <n v="244"/>
    <x v="1"/>
    <x v="1"/>
    <x v="163"/>
    <n v="1293343200"/>
    <x v="0"/>
    <x v="0"/>
    <x v="14"/>
    <x v="7"/>
    <x v="14"/>
  </r>
  <r>
    <n v="167"/>
    <x v="167"/>
    <x v="167"/>
    <n v="2600"/>
    <n v="4.155384615384615"/>
    <n v="10804"/>
    <x v="1"/>
    <x v="166"/>
    <n v="146"/>
    <x v="2"/>
    <x v="2"/>
    <x v="164"/>
    <n v="1371704400"/>
    <x v="0"/>
    <x v="0"/>
    <x v="3"/>
    <x v="3"/>
    <x v="3"/>
  </r>
  <r>
    <n v="168"/>
    <x v="168"/>
    <x v="168"/>
    <n v="128100"/>
    <n v="0.3130913348946136"/>
    <n v="40107"/>
    <x v="0"/>
    <x v="167"/>
    <n v="955"/>
    <x v="3"/>
    <x v="3"/>
    <x v="165"/>
    <n v="1552798800"/>
    <x v="0"/>
    <x v="1"/>
    <x v="7"/>
    <x v="1"/>
    <x v="7"/>
  </r>
  <r>
    <n v="169"/>
    <x v="169"/>
    <x v="169"/>
    <n v="23300"/>
    <n v="4.240815450643777"/>
    <n v="98811"/>
    <x v="1"/>
    <x v="168"/>
    <n v="1267"/>
    <x v="1"/>
    <x v="1"/>
    <x v="166"/>
    <n v="1342328400"/>
    <x v="0"/>
    <x v="1"/>
    <x v="12"/>
    <x v="4"/>
    <x v="12"/>
  </r>
  <r>
    <n v="170"/>
    <x v="170"/>
    <x v="170"/>
    <n v="188100"/>
    <n v="2.9388623072833599E-2"/>
    <n v="5528"/>
    <x v="0"/>
    <x v="169"/>
    <n v="67"/>
    <x v="1"/>
    <x v="1"/>
    <x v="167"/>
    <n v="1502341200"/>
    <x v="0"/>
    <x v="0"/>
    <x v="7"/>
    <x v="1"/>
    <x v="7"/>
  </r>
  <r>
    <n v="171"/>
    <x v="171"/>
    <x v="171"/>
    <n v="4900"/>
    <n v="0.1063265306122449"/>
    <n v="521"/>
    <x v="0"/>
    <x v="170"/>
    <n v="5"/>
    <x v="1"/>
    <x v="1"/>
    <x v="168"/>
    <n v="1397192400"/>
    <x v="0"/>
    <x v="0"/>
    <x v="18"/>
    <x v="5"/>
    <x v="18"/>
  </r>
  <r>
    <n v="172"/>
    <x v="172"/>
    <x v="172"/>
    <n v="800"/>
    <n v="0.82874999999999999"/>
    <n v="663"/>
    <x v="0"/>
    <x v="171"/>
    <n v="26"/>
    <x v="1"/>
    <x v="1"/>
    <x v="169"/>
    <n v="1407042000"/>
    <x v="0"/>
    <x v="1"/>
    <x v="4"/>
    <x v="4"/>
    <x v="4"/>
  </r>
  <r>
    <n v="173"/>
    <x v="173"/>
    <x v="173"/>
    <n v="96700"/>
    <n v="1.6301447776628748"/>
    <n v="157635"/>
    <x v="1"/>
    <x v="172"/>
    <n v="1561"/>
    <x v="1"/>
    <x v="1"/>
    <x v="170"/>
    <n v="1369371600"/>
    <x v="0"/>
    <x v="0"/>
    <x v="3"/>
    <x v="3"/>
    <x v="3"/>
  </r>
  <r>
    <n v="174"/>
    <x v="174"/>
    <x v="174"/>
    <n v="600"/>
    <n v="8.9466666666666672"/>
    <n v="5368"/>
    <x v="1"/>
    <x v="173"/>
    <n v="48"/>
    <x v="1"/>
    <x v="1"/>
    <x v="171"/>
    <n v="1444107600"/>
    <x v="0"/>
    <x v="1"/>
    <x v="8"/>
    <x v="2"/>
    <x v="8"/>
  </r>
  <r>
    <n v="175"/>
    <x v="175"/>
    <x v="175"/>
    <n v="181200"/>
    <n v="0.26191501103752757"/>
    <n v="47459"/>
    <x v="0"/>
    <x v="174"/>
    <n v="1130"/>
    <x v="1"/>
    <x v="1"/>
    <x v="172"/>
    <n v="1474261200"/>
    <x v="0"/>
    <x v="0"/>
    <x v="3"/>
    <x v="3"/>
    <x v="3"/>
  </r>
  <r>
    <n v="176"/>
    <x v="176"/>
    <x v="176"/>
    <n v="115000"/>
    <n v="0.74834782608695649"/>
    <n v="86060"/>
    <x v="0"/>
    <x v="175"/>
    <n v="782"/>
    <x v="1"/>
    <x v="1"/>
    <x v="173"/>
    <n v="1473656400"/>
    <x v="0"/>
    <x v="0"/>
    <x v="3"/>
    <x v="3"/>
    <x v="3"/>
  </r>
  <r>
    <n v="177"/>
    <x v="177"/>
    <x v="177"/>
    <n v="38800"/>
    <n v="4.1647680412371137"/>
    <n v="161593"/>
    <x v="1"/>
    <x v="176"/>
    <n v="2739"/>
    <x v="1"/>
    <x v="1"/>
    <x v="174"/>
    <n v="1291960800"/>
    <x v="0"/>
    <x v="0"/>
    <x v="3"/>
    <x v="3"/>
    <x v="3"/>
  </r>
  <r>
    <n v="178"/>
    <x v="178"/>
    <x v="178"/>
    <n v="7200"/>
    <n v="0.96208333333333329"/>
    <n v="6927"/>
    <x v="0"/>
    <x v="177"/>
    <n v="210"/>
    <x v="1"/>
    <x v="1"/>
    <x v="175"/>
    <n v="1506747600"/>
    <x v="0"/>
    <x v="0"/>
    <x v="0"/>
    <x v="0"/>
    <x v="0"/>
  </r>
  <r>
    <n v="179"/>
    <x v="179"/>
    <x v="179"/>
    <n v="44500"/>
    <n v="3.5771910112359548"/>
    <n v="159185"/>
    <x v="1"/>
    <x v="178"/>
    <n v="3537"/>
    <x v="0"/>
    <x v="0"/>
    <x v="176"/>
    <n v="1363582800"/>
    <x v="0"/>
    <x v="1"/>
    <x v="3"/>
    <x v="3"/>
    <x v="3"/>
  </r>
  <r>
    <n v="180"/>
    <x v="180"/>
    <x v="180"/>
    <n v="56000"/>
    <n v="3.0845714285714285"/>
    <n v="172736"/>
    <x v="1"/>
    <x v="179"/>
    <n v="2107"/>
    <x v="2"/>
    <x v="2"/>
    <x v="177"/>
    <n v="1269666000"/>
    <x v="0"/>
    <x v="0"/>
    <x v="8"/>
    <x v="2"/>
    <x v="8"/>
  </r>
  <r>
    <n v="181"/>
    <x v="181"/>
    <x v="181"/>
    <n v="8600"/>
    <n v="0.61802325581395345"/>
    <n v="5315"/>
    <x v="0"/>
    <x v="180"/>
    <n v="136"/>
    <x v="1"/>
    <x v="1"/>
    <x v="178"/>
    <n v="1508648400"/>
    <x v="0"/>
    <x v="0"/>
    <x v="2"/>
    <x v="2"/>
    <x v="2"/>
  </r>
  <r>
    <n v="182"/>
    <x v="182"/>
    <x v="182"/>
    <n v="27100"/>
    <n v="7.2232472324723247"/>
    <n v="195750"/>
    <x v="1"/>
    <x v="181"/>
    <n v="3318"/>
    <x v="3"/>
    <x v="3"/>
    <x v="179"/>
    <n v="1561957200"/>
    <x v="0"/>
    <x v="0"/>
    <x v="3"/>
    <x v="3"/>
    <x v="3"/>
  </r>
  <r>
    <n v="183"/>
    <x v="183"/>
    <x v="183"/>
    <n v="5100"/>
    <n v="0.69117647058823528"/>
    <n v="3525"/>
    <x v="0"/>
    <x v="182"/>
    <n v="86"/>
    <x v="0"/>
    <x v="0"/>
    <x v="180"/>
    <n v="1285131600"/>
    <x v="0"/>
    <x v="0"/>
    <x v="1"/>
    <x v="1"/>
    <x v="1"/>
  </r>
  <r>
    <n v="184"/>
    <x v="184"/>
    <x v="184"/>
    <n v="3600"/>
    <n v="2.9305555555555554"/>
    <n v="10550"/>
    <x v="1"/>
    <x v="183"/>
    <n v="340"/>
    <x v="1"/>
    <x v="1"/>
    <x v="181"/>
    <n v="1556946000"/>
    <x v="0"/>
    <x v="0"/>
    <x v="3"/>
    <x v="3"/>
    <x v="3"/>
  </r>
  <r>
    <n v="185"/>
    <x v="185"/>
    <x v="185"/>
    <n v="1000"/>
    <n v="0.71799999999999997"/>
    <n v="718"/>
    <x v="0"/>
    <x v="184"/>
    <n v="19"/>
    <x v="1"/>
    <x v="1"/>
    <x v="182"/>
    <n v="1527138000"/>
    <x v="0"/>
    <x v="0"/>
    <x v="19"/>
    <x v="4"/>
    <x v="19"/>
  </r>
  <r>
    <n v="186"/>
    <x v="186"/>
    <x v="186"/>
    <n v="88800"/>
    <n v="0.31934684684684683"/>
    <n v="28358"/>
    <x v="0"/>
    <x v="185"/>
    <n v="886"/>
    <x v="1"/>
    <x v="1"/>
    <x v="183"/>
    <n v="1402117200"/>
    <x v="0"/>
    <x v="0"/>
    <x v="3"/>
    <x v="3"/>
    <x v="3"/>
  </r>
  <r>
    <n v="187"/>
    <x v="187"/>
    <x v="187"/>
    <n v="60200"/>
    <n v="2.2987375415282392"/>
    <n v="138384"/>
    <x v="1"/>
    <x v="186"/>
    <n v="1442"/>
    <x v="0"/>
    <x v="0"/>
    <x v="184"/>
    <n v="1364014800"/>
    <x v="0"/>
    <x v="1"/>
    <x v="12"/>
    <x v="4"/>
    <x v="12"/>
  </r>
  <r>
    <n v="188"/>
    <x v="188"/>
    <x v="188"/>
    <n v="8200"/>
    <n v="0.3201219512195122"/>
    <n v="2625"/>
    <x v="0"/>
    <x v="187"/>
    <n v="35"/>
    <x v="6"/>
    <x v="6"/>
    <x v="185"/>
    <n v="1417586400"/>
    <x v="0"/>
    <x v="0"/>
    <x v="3"/>
    <x v="3"/>
    <x v="3"/>
  </r>
  <r>
    <n v="189"/>
    <x v="189"/>
    <x v="189"/>
    <n v="191300"/>
    <n v="0.23525352848928385"/>
    <n v="45004"/>
    <x v="3"/>
    <x v="188"/>
    <n v="441"/>
    <x v="1"/>
    <x v="1"/>
    <x v="186"/>
    <n v="1457071200"/>
    <x v="0"/>
    <x v="0"/>
    <x v="3"/>
    <x v="3"/>
    <x v="3"/>
  </r>
  <r>
    <n v="190"/>
    <x v="190"/>
    <x v="190"/>
    <n v="3700"/>
    <n v="0.68594594594594593"/>
    <n v="2538"/>
    <x v="0"/>
    <x v="189"/>
    <n v="24"/>
    <x v="1"/>
    <x v="1"/>
    <x v="187"/>
    <n v="1370408400"/>
    <x v="0"/>
    <x v="1"/>
    <x v="3"/>
    <x v="3"/>
    <x v="3"/>
  </r>
  <r>
    <n v="191"/>
    <x v="191"/>
    <x v="191"/>
    <n v="8400"/>
    <n v="0.37952380952380954"/>
    <n v="3188"/>
    <x v="0"/>
    <x v="190"/>
    <n v="86"/>
    <x v="6"/>
    <x v="6"/>
    <x v="188"/>
    <n v="1552626000"/>
    <x v="0"/>
    <x v="0"/>
    <x v="3"/>
    <x v="3"/>
    <x v="3"/>
  </r>
  <r>
    <n v="192"/>
    <x v="192"/>
    <x v="192"/>
    <n v="42600"/>
    <n v="0.19992957746478873"/>
    <n v="8517"/>
    <x v="0"/>
    <x v="191"/>
    <n v="243"/>
    <x v="1"/>
    <x v="1"/>
    <x v="189"/>
    <n v="1404190800"/>
    <x v="0"/>
    <x v="0"/>
    <x v="1"/>
    <x v="1"/>
    <x v="1"/>
  </r>
  <r>
    <n v="193"/>
    <x v="193"/>
    <x v="193"/>
    <n v="6600"/>
    <n v="0.45636363636363636"/>
    <n v="3012"/>
    <x v="0"/>
    <x v="192"/>
    <n v="65"/>
    <x v="1"/>
    <x v="1"/>
    <x v="190"/>
    <n v="1523509200"/>
    <x v="1"/>
    <x v="0"/>
    <x v="7"/>
    <x v="1"/>
    <x v="7"/>
  </r>
  <r>
    <n v="194"/>
    <x v="194"/>
    <x v="194"/>
    <n v="7100"/>
    <n v="1.227605633802817"/>
    <n v="8716"/>
    <x v="1"/>
    <x v="193"/>
    <n v="126"/>
    <x v="1"/>
    <x v="1"/>
    <x v="191"/>
    <n v="1443589200"/>
    <x v="0"/>
    <x v="0"/>
    <x v="16"/>
    <x v="1"/>
    <x v="16"/>
  </r>
  <r>
    <n v="195"/>
    <x v="195"/>
    <x v="195"/>
    <n v="15800"/>
    <n v="3.61753164556962"/>
    <n v="57157"/>
    <x v="1"/>
    <x v="194"/>
    <n v="524"/>
    <x v="1"/>
    <x v="1"/>
    <x v="192"/>
    <n v="1533445200"/>
    <x v="0"/>
    <x v="0"/>
    <x v="5"/>
    <x v="1"/>
    <x v="5"/>
  </r>
  <r>
    <n v="196"/>
    <x v="196"/>
    <x v="196"/>
    <n v="8200"/>
    <n v="0.63146341463414635"/>
    <n v="5178"/>
    <x v="0"/>
    <x v="195"/>
    <n v="100"/>
    <x v="3"/>
    <x v="3"/>
    <x v="173"/>
    <n v="1474520400"/>
    <x v="0"/>
    <x v="0"/>
    <x v="8"/>
    <x v="2"/>
    <x v="8"/>
  </r>
  <r>
    <n v="197"/>
    <x v="197"/>
    <x v="197"/>
    <n v="54700"/>
    <n v="2.9820475319926874"/>
    <n v="163118"/>
    <x v="1"/>
    <x v="196"/>
    <n v="1989"/>
    <x v="1"/>
    <x v="1"/>
    <x v="193"/>
    <n v="1499403600"/>
    <x v="0"/>
    <x v="0"/>
    <x v="6"/>
    <x v="4"/>
    <x v="6"/>
  </r>
  <r>
    <n v="198"/>
    <x v="198"/>
    <x v="198"/>
    <n v="63200"/>
    <n v="9.5585443037974685E-2"/>
    <n v="6041"/>
    <x v="0"/>
    <x v="197"/>
    <n v="168"/>
    <x v="1"/>
    <x v="1"/>
    <x v="194"/>
    <n v="1283576400"/>
    <x v="0"/>
    <x v="0"/>
    <x v="5"/>
    <x v="1"/>
    <x v="5"/>
  </r>
  <r>
    <n v="199"/>
    <x v="199"/>
    <x v="199"/>
    <n v="1800"/>
    <n v="0.5377777777777778"/>
    <n v="968"/>
    <x v="0"/>
    <x v="198"/>
    <n v="13"/>
    <x v="1"/>
    <x v="1"/>
    <x v="195"/>
    <n v="1436590800"/>
    <x v="0"/>
    <x v="0"/>
    <x v="1"/>
    <x v="1"/>
    <x v="1"/>
  </r>
  <r>
    <n v="200"/>
    <x v="200"/>
    <x v="200"/>
    <n v="100"/>
    <n v="0.02"/>
    <n v="2"/>
    <x v="0"/>
    <x v="50"/>
    <n v="1"/>
    <x v="0"/>
    <x v="0"/>
    <x v="152"/>
    <n v="1270443600"/>
    <x v="0"/>
    <x v="0"/>
    <x v="3"/>
    <x v="3"/>
    <x v="3"/>
  </r>
  <r>
    <n v="201"/>
    <x v="201"/>
    <x v="201"/>
    <n v="2100"/>
    <n v="6.8119047619047617"/>
    <n v="14305"/>
    <x v="1"/>
    <x v="199"/>
    <n v="157"/>
    <x v="1"/>
    <x v="1"/>
    <x v="196"/>
    <n v="1407819600"/>
    <x v="0"/>
    <x v="0"/>
    <x v="2"/>
    <x v="2"/>
    <x v="2"/>
  </r>
  <r>
    <n v="202"/>
    <x v="202"/>
    <x v="202"/>
    <n v="8300"/>
    <n v="0.78831325301204824"/>
    <n v="6543"/>
    <x v="3"/>
    <x v="200"/>
    <n v="82"/>
    <x v="1"/>
    <x v="1"/>
    <x v="197"/>
    <n v="1317877200"/>
    <x v="0"/>
    <x v="0"/>
    <x v="0"/>
    <x v="0"/>
    <x v="0"/>
  </r>
  <r>
    <n v="203"/>
    <x v="203"/>
    <x v="203"/>
    <n v="143900"/>
    <n v="1.3440792216817234"/>
    <n v="193413"/>
    <x v="1"/>
    <x v="201"/>
    <n v="4498"/>
    <x v="2"/>
    <x v="2"/>
    <x v="198"/>
    <n v="1484805600"/>
    <x v="0"/>
    <x v="0"/>
    <x v="3"/>
    <x v="3"/>
    <x v="3"/>
  </r>
  <r>
    <n v="204"/>
    <x v="204"/>
    <x v="204"/>
    <n v="75000"/>
    <n v="3.372E-2"/>
    <n v="2529"/>
    <x v="0"/>
    <x v="202"/>
    <n v="40"/>
    <x v="1"/>
    <x v="1"/>
    <x v="199"/>
    <n v="1302670800"/>
    <x v="0"/>
    <x v="0"/>
    <x v="17"/>
    <x v="1"/>
    <x v="17"/>
  </r>
  <r>
    <n v="205"/>
    <x v="205"/>
    <x v="205"/>
    <n v="1300"/>
    <n v="4.3184615384615386"/>
    <n v="5614"/>
    <x v="1"/>
    <x v="203"/>
    <n v="80"/>
    <x v="1"/>
    <x v="1"/>
    <x v="200"/>
    <n v="1540789200"/>
    <x v="1"/>
    <x v="0"/>
    <x v="3"/>
    <x v="3"/>
    <x v="3"/>
  </r>
  <r>
    <n v="206"/>
    <x v="206"/>
    <x v="206"/>
    <n v="9000"/>
    <n v="0.38844444444444443"/>
    <n v="3496"/>
    <x v="3"/>
    <x v="204"/>
    <n v="57"/>
    <x v="1"/>
    <x v="1"/>
    <x v="201"/>
    <n v="1268028000"/>
    <x v="0"/>
    <x v="0"/>
    <x v="13"/>
    <x v="5"/>
    <x v="13"/>
  </r>
  <r>
    <n v="207"/>
    <x v="207"/>
    <x v="207"/>
    <n v="1000"/>
    <n v="4.2569999999999997"/>
    <n v="4257"/>
    <x v="1"/>
    <x v="205"/>
    <n v="43"/>
    <x v="1"/>
    <x v="1"/>
    <x v="202"/>
    <n v="1537160400"/>
    <x v="0"/>
    <x v="1"/>
    <x v="1"/>
    <x v="1"/>
    <x v="1"/>
  </r>
  <r>
    <n v="208"/>
    <x v="208"/>
    <x v="208"/>
    <n v="196900"/>
    <n v="1.0112239715591671"/>
    <n v="199110"/>
    <x v="1"/>
    <x v="206"/>
    <n v="2053"/>
    <x v="1"/>
    <x v="1"/>
    <x v="203"/>
    <n v="1512280800"/>
    <x v="0"/>
    <x v="0"/>
    <x v="4"/>
    <x v="4"/>
    <x v="4"/>
  </r>
  <r>
    <n v="209"/>
    <x v="209"/>
    <x v="209"/>
    <n v="194500"/>
    <n v="0.21188688946015424"/>
    <n v="41212"/>
    <x v="2"/>
    <x v="207"/>
    <n v="808"/>
    <x v="2"/>
    <x v="2"/>
    <x v="204"/>
    <n v="1463115600"/>
    <x v="0"/>
    <x v="0"/>
    <x v="4"/>
    <x v="4"/>
    <x v="4"/>
  </r>
  <r>
    <n v="210"/>
    <x v="210"/>
    <x v="210"/>
    <n v="9400"/>
    <n v="0.67425531914893622"/>
    <n v="6338"/>
    <x v="0"/>
    <x v="208"/>
    <n v="226"/>
    <x v="3"/>
    <x v="3"/>
    <x v="205"/>
    <n v="1490850000"/>
    <x v="0"/>
    <x v="0"/>
    <x v="22"/>
    <x v="4"/>
    <x v="22"/>
  </r>
  <r>
    <n v="211"/>
    <x v="211"/>
    <x v="211"/>
    <n v="104400"/>
    <n v="0.9492337164750958"/>
    <n v="99100"/>
    <x v="0"/>
    <x v="209"/>
    <n v="1625"/>
    <x v="1"/>
    <x v="1"/>
    <x v="206"/>
    <n v="1379653200"/>
    <x v="0"/>
    <x v="0"/>
    <x v="3"/>
    <x v="3"/>
    <x v="3"/>
  </r>
  <r>
    <n v="212"/>
    <x v="212"/>
    <x v="212"/>
    <n v="8100"/>
    <n v="1.5185185185185186"/>
    <n v="12300"/>
    <x v="1"/>
    <x v="210"/>
    <n v="168"/>
    <x v="1"/>
    <x v="1"/>
    <x v="207"/>
    <n v="1580364000"/>
    <x v="0"/>
    <x v="0"/>
    <x v="3"/>
    <x v="3"/>
    <x v="3"/>
  </r>
  <r>
    <n v="213"/>
    <x v="213"/>
    <x v="213"/>
    <n v="87900"/>
    <n v="1.9516382252559727"/>
    <n v="171549"/>
    <x v="1"/>
    <x v="211"/>
    <n v="4289"/>
    <x v="1"/>
    <x v="1"/>
    <x v="208"/>
    <n v="1289714400"/>
    <x v="0"/>
    <x v="1"/>
    <x v="7"/>
    <x v="1"/>
    <x v="7"/>
  </r>
  <r>
    <n v="214"/>
    <x v="214"/>
    <x v="214"/>
    <n v="1400"/>
    <n v="10.231428571428571"/>
    <n v="14324"/>
    <x v="1"/>
    <x v="212"/>
    <n v="165"/>
    <x v="1"/>
    <x v="1"/>
    <x v="209"/>
    <n v="1282712400"/>
    <x v="0"/>
    <x v="0"/>
    <x v="1"/>
    <x v="1"/>
    <x v="1"/>
  </r>
  <r>
    <n v="215"/>
    <x v="215"/>
    <x v="215"/>
    <n v="156800"/>
    <n v="3.8418367346938778E-2"/>
    <n v="6024"/>
    <x v="0"/>
    <x v="213"/>
    <n v="143"/>
    <x v="1"/>
    <x v="1"/>
    <x v="210"/>
    <n v="1550210400"/>
    <x v="0"/>
    <x v="0"/>
    <x v="3"/>
    <x v="3"/>
    <x v="3"/>
  </r>
  <r>
    <n v="216"/>
    <x v="216"/>
    <x v="216"/>
    <n v="121700"/>
    <n v="1.5507066557107643"/>
    <n v="188721"/>
    <x v="1"/>
    <x v="214"/>
    <n v="1815"/>
    <x v="1"/>
    <x v="1"/>
    <x v="211"/>
    <n v="1322114400"/>
    <x v="0"/>
    <x v="0"/>
    <x v="3"/>
    <x v="3"/>
    <x v="3"/>
  </r>
  <r>
    <n v="217"/>
    <x v="217"/>
    <x v="217"/>
    <n v="129400"/>
    <n v="0.44753477588871715"/>
    <n v="57911"/>
    <x v="0"/>
    <x v="215"/>
    <n v="934"/>
    <x v="1"/>
    <x v="1"/>
    <x v="212"/>
    <n v="1557205200"/>
    <x v="0"/>
    <x v="0"/>
    <x v="22"/>
    <x v="4"/>
    <x v="22"/>
  </r>
  <r>
    <n v="218"/>
    <x v="218"/>
    <x v="218"/>
    <n v="5700"/>
    <n v="2.1594736842105262"/>
    <n v="12309"/>
    <x v="1"/>
    <x v="216"/>
    <n v="397"/>
    <x v="4"/>
    <x v="4"/>
    <x v="213"/>
    <n v="1323928800"/>
    <x v="0"/>
    <x v="1"/>
    <x v="12"/>
    <x v="4"/>
    <x v="12"/>
  </r>
  <r>
    <n v="219"/>
    <x v="219"/>
    <x v="219"/>
    <n v="41700"/>
    <n v="3.3212709832134291"/>
    <n v="138497"/>
    <x v="1"/>
    <x v="217"/>
    <n v="1539"/>
    <x v="1"/>
    <x v="1"/>
    <x v="214"/>
    <n v="1346130000"/>
    <x v="0"/>
    <x v="0"/>
    <x v="10"/>
    <x v="4"/>
    <x v="10"/>
  </r>
  <r>
    <n v="220"/>
    <x v="220"/>
    <x v="220"/>
    <n v="7900"/>
    <n v="8.4430379746835441E-2"/>
    <n v="667"/>
    <x v="0"/>
    <x v="218"/>
    <n v="17"/>
    <x v="1"/>
    <x v="1"/>
    <x v="215"/>
    <n v="1311051600"/>
    <x v="1"/>
    <x v="0"/>
    <x v="3"/>
    <x v="3"/>
    <x v="3"/>
  </r>
  <r>
    <n v="221"/>
    <x v="221"/>
    <x v="221"/>
    <n v="121500"/>
    <n v="0.9862551440329218"/>
    <n v="119830"/>
    <x v="0"/>
    <x v="219"/>
    <n v="2179"/>
    <x v="1"/>
    <x v="1"/>
    <x v="216"/>
    <n v="1340427600"/>
    <x v="1"/>
    <x v="0"/>
    <x v="0"/>
    <x v="0"/>
    <x v="0"/>
  </r>
  <r>
    <n v="222"/>
    <x v="222"/>
    <x v="222"/>
    <n v="4800"/>
    <n v="1.3797916666666667"/>
    <n v="6623"/>
    <x v="1"/>
    <x v="220"/>
    <n v="138"/>
    <x v="1"/>
    <x v="1"/>
    <x v="217"/>
    <n v="1412312400"/>
    <x v="0"/>
    <x v="0"/>
    <x v="14"/>
    <x v="7"/>
    <x v="14"/>
  </r>
  <r>
    <n v="223"/>
    <x v="223"/>
    <x v="223"/>
    <n v="87300"/>
    <n v="0.93810996563573879"/>
    <n v="81897"/>
    <x v="0"/>
    <x v="221"/>
    <n v="931"/>
    <x v="1"/>
    <x v="1"/>
    <x v="218"/>
    <n v="1459314000"/>
    <x v="0"/>
    <x v="0"/>
    <x v="3"/>
    <x v="3"/>
    <x v="3"/>
  </r>
  <r>
    <n v="224"/>
    <x v="224"/>
    <x v="224"/>
    <n v="46300"/>
    <n v="4.0363930885529156"/>
    <n v="186885"/>
    <x v="1"/>
    <x v="222"/>
    <n v="3594"/>
    <x v="1"/>
    <x v="1"/>
    <x v="219"/>
    <n v="1415426400"/>
    <x v="0"/>
    <x v="0"/>
    <x v="22"/>
    <x v="4"/>
    <x v="22"/>
  </r>
  <r>
    <n v="225"/>
    <x v="225"/>
    <x v="225"/>
    <n v="67800"/>
    <n v="2.6017404129793511"/>
    <n v="176398"/>
    <x v="1"/>
    <x v="223"/>
    <n v="5880"/>
    <x v="1"/>
    <x v="1"/>
    <x v="220"/>
    <n v="1399093200"/>
    <x v="1"/>
    <x v="0"/>
    <x v="1"/>
    <x v="1"/>
    <x v="1"/>
  </r>
  <r>
    <n v="226"/>
    <x v="102"/>
    <x v="226"/>
    <n v="3000"/>
    <n v="3.6663333333333332"/>
    <n v="10999"/>
    <x v="1"/>
    <x v="224"/>
    <n v="112"/>
    <x v="1"/>
    <x v="1"/>
    <x v="221"/>
    <n v="1273899600"/>
    <x v="0"/>
    <x v="0"/>
    <x v="14"/>
    <x v="7"/>
    <x v="14"/>
  </r>
  <r>
    <n v="227"/>
    <x v="226"/>
    <x v="227"/>
    <n v="60900"/>
    <n v="1.687208538587849"/>
    <n v="102751"/>
    <x v="1"/>
    <x v="225"/>
    <n v="943"/>
    <x v="1"/>
    <x v="1"/>
    <x v="222"/>
    <n v="1432184400"/>
    <x v="0"/>
    <x v="0"/>
    <x v="20"/>
    <x v="6"/>
    <x v="20"/>
  </r>
  <r>
    <n v="228"/>
    <x v="227"/>
    <x v="228"/>
    <n v="137900"/>
    <n v="1.1990717911530093"/>
    <n v="165352"/>
    <x v="1"/>
    <x v="226"/>
    <n v="2468"/>
    <x v="1"/>
    <x v="1"/>
    <x v="172"/>
    <n v="1474779600"/>
    <x v="0"/>
    <x v="0"/>
    <x v="10"/>
    <x v="4"/>
    <x v="10"/>
  </r>
  <r>
    <n v="229"/>
    <x v="228"/>
    <x v="229"/>
    <n v="85600"/>
    <n v="1.936892523364486"/>
    <n v="165798"/>
    <x v="1"/>
    <x v="227"/>
    <n v="2551"/>
    <x v="1"/>
    <x v="1"/>
    <x v="223"/>
    <n v="1500440400"/>
    <x v="0"/>
    <x v="1"/>
    <x v="20"/>
    <x v="6"/>
    <x v="20"/>
  </r>
  <r>
    <n v="230"/>
    <x v="229"/>
    <x v="230"/>
    <n v="2400"/>
    <n v="4.2016666666666671"/>
    <n v="10084"/>
    <x v="1"/>
    <x v="228"/>
    <n v="101"/>
    <x v="1"/>
    <x v="1"/>
    <x v="224"/>
    <n v="1575612000"/>
    <x v="0"/>
    <x v="0"/>
    <x v="11"/>
    <x v="6"/>
    <x v="11"/>
  </r>
  <r>
    <n v="231"/>
    <x v="230"/>
    <x v="231"/>
    <n v="7200"/>
    <n v="0.76708333333333334"/>
    <n v="5523"/>
    <x v="3"/>
    <x v="229"/>
    <n v="67"/>
    <x v="1"/>
    <x v="1"/>
    <x v="225"/>
    <n v="1374123600"/>
    <x v="0"/>
    <x v="0"/>
    <x v="3"/>
    <x v="3"/>
    <x v="3"/>
  </r>
  <r>
    <n v="232"/>
    <x v="231"/>
    <x v="232"/>
    <n v="3400"/>
    <n v="1.7126470588235294"/>
    <n v="5823"/>
    <x v="1"/>
    <x v="230"/>
    <n v="92"/>
    <x v="1"/>
    <x v="1"/>
    <x v="226"/>
    <n v="1469509200"/>
    <x v="0"/>
    <x v="0"/>
    <x v="3"/>
    <x v="3"/>
    <x v="3"/>
  </r>
  <r>
    <n v="233"/>
    <x v="232"/>
    <x v="233"/>
    <n v="3800"/>
    <n v="1.5789473684210527"/>
    <n v="6000"/>
    <x v="1"/>
    <x v="231"/>
    <n v="62"/>
    <x v="1"/>
    <x v="1"/>
    <x v="227"/>
    <n v="1309237200"/>
    <x v="0"/>
    <x v="0"/>
    <x v="10"/>
    <x v="4"/>
    <x v="10"/>
  </r>
  <r>
    <n v="234"/>
    <x v="233"/>
    <x v="234"/>
    <n v="7500"/>
    <n v="1.0908"/>
    <n v="8181"/>
    <x v="1"/>
    <x v="232"/>
    <n v="149"/>
    <x v="6"/>
    <x v="6"/>
    <x v="228"/>
    <n v="1503982800"/>
    <x v="0"/>
    <x v="1"/>
    <x v="11"/>
    <x v="6"/>
    <x v="11"/>
  </r>
  <r>
    <n v="235"/>
    <x v="234"/>
    <x v="235"/>
    <n v="8600"/>
    <n v="0.41732558139534881"/>
    <n v="3589"/>
    <x v="0"/>
    <x v="233"/>
    <n v="92"/>
    <x v="1"/>
    <x v="1"/>
    <x v="229"/>
    <n v="1487397600"/>
    <x v="0"/>
    <x v="0"/>
    <x v="10"/>
    <x v="4"/>
    <x v="10"/>
  </r>
  <r>
    <n v="236"/>
    <x v="235"/>
    <x v="236"/>
    <n v="39500"/>
    <n v="0.10944303797468355"/>
    <n v="4323"/>
    <x v="0"/>
    <x v="234"/>
    <n v="57"/>
    <x v="2"/>
    <x v="2"/>
    <x v="230"/>
    <n v="1562043600"/>
    <x v="0"/>
    <x v="1"/>
    <x v="1"/>
    <x v="1"/>
    <x v="1"/>
  </r>
  <r>
    <n v="237"/>
    <x v="236"/>
    <x v="237"/>
    <n v="9300"/>
    <n v="1.593763440860215"/>
    <n v="14822"/>
    <x v="1"/>
    <x v="235"/>
    <n v="329"/>
    <x v="1"/>
    <x v="1"/>
    <x v="231"/>
    <n v="1398574800"/>
    <x v="0"/>
    <x v="0"/>
    <x v="10"/>
    <x v="4"/>
    <x v="10"/>
  </r>
  <r>
    <n v="238"/>
    <x v="237"/>
    <x v="238"/>
    <n v="2400"/>
    <n v="4.2241666666666671"/>
    <n v="10138"/>
    <x v="1"/>
    <x v="236"/>
    <n v="97"/>
    <x v="3"/>
    <x v="3"/>
    <x v="232"/>
    <n v="1515391200"/>
    <x v="0"/>
    <x v="1"/>
    <x v="3"/>
    <x v="3"/>
    <x v="3"/>
  </r>
  <r>
    <n v="239"/>
    <x v="238"/>
    <x v="239"/>
    <n v="3200"/>
    <n v="0.97718749999999999"/>
    <n v="3127"/>
    <x v="0"/>
    <x v="237"/>
    <n v="41"/>
    <x v="1"/>
    <x v="1"/>
    <x v="233"/>
    <n v="1441170000"/>
    <x v="0"/>
    <x v="0"/>
    <x v="8"/>
    <x v="2"/>
    <x v="8"/>
  </r>
  <r>
    <n v="240"/>
    <x v="239"/>
    <x v="240"/>
    <n v="29400"/>
    <n v="4.1878911564625847"/>
    <n v="123124"/>
    <x v="1"/>
    <x v="238"/>
    <n v="1784"/>
    <x v="1"/>
    <x v="1"/>
    <x v="194"/>
    <n v="1281157200"/>
    <x v="0"/>
    <x v="0"/>
    <x v="3"/>
    <x v="3"/>
    <x v="3"/>
  </r>
  <r>
    <n v="241"/>
    <x v="240"/>
    <x v="241"/>
    <n v="168500"/>
    <n v="1.0191632047477746"/>
    <n v="171729"/>
    <x v="1"/>
    <x v="239"/>
    <n v="1684"/>
    <x v="2"/>
    <x v="2"/>
    <x v="234"/>
    <n v="1398229200"/>
    <x v="0"/>
    <x v="1"/>
    <x v="9"/>
    <x v="5"/>
    <x v="9"/>
  </r>
  <r>
    <n v="242"/>
    <x v="241"/>
    <x v="242"/>
    <n v="8400"/>
    <n v="1.2772619047619047"/>
    <n v="10729"/>
    <x v="1"/>
    <x v="240"/>
    <n v="250"/>
    <x v="1"/>
    <x v="1"/>
    <x v="235"/>
    <n v="1495256400"/>
    <x v="0"/>
    <x v="1"/>
    <x v="1"/>
    <x v="1"/>
    <x v="1"/>
  </r>
  <r>
    <n v="243"/>
    <x v="242"/>
    <x v="243"/>
    <n v="2300"/>
    <n v="4.4521739130434783"/>
    <n v="10240"/>
    <x v="1"/>
    <x v="241"/>
    <n v="238"/>
    <x v="1"/>
    <x v="1"/>
    <x v="236"/>
    <n v="1520402400"/>
    <x v="0"/>
    <x v="0"/>
    <x v="3"/>
    <x v="3"/>
    <x v="3"/>
  </r>
  <r>
    <n v="244"/>
    <x v="243"/>
    <x v="244"/>
    <n v="700"/>
    <n v="5.6971428571428575"/>
    <n v="3988"/>
    <x v="1"/>
    <x v="242"/>
    <n v="53"/>
    <x v="1"/>
    <x v="1"/>
    <x v="237"/>
    <n v="1409806800"/>
    <x v="0"/>
    <x v="0"/>
    <x v="3"/>
    <x v="3"/>
    <x v="3"/>
  </r>
  <r>
    <n v="245"/>
    <x v="244"/>
    <x v="245"/>
    <n v="2900"/>
    <n v="5.0934482758620687"/>
    <n v="14771"/>
    <x v="1"/>
    <x v="243"/>
    <n v="214"/>
    <x v="1"/>
    <x v="1"/>
    <x v="238"/>
    <n v="1396933200"/>
    <x v="0"/>
    <x v="0"/>
    <x v="3"/>
    <x v="3"/>
    <x v="3"/>
  </r>
  <r>
    <n v="246"/>
    <x v="245"/>
    <x v="246"/>
    <n v="4500"/>
    <n v="3.2553333333333332"/>
    <n v="14649"/>
    <x v="1"/>
    <x v="244"/>
    <n v="222"/>
    <x v="1"/>
    <x v="1"/>
    <x v="239"/>
    <n v="1376024400"/>
    <x v="0"/>
    <x v="0"/>
    <x v="2"/>
    <x v="2"/>
    <x v="2"/>
  </r>
  <r>
    <n v="247"/>
    <x v="246"/>
    <x v="247"/>
    <n v="19800"/>
    <n v="9.3261616161616168"/>
    <n v="184658"/>
    <x v="1"/>
    <x v="245"/>
    <n v="1884"/>
    <x v="1"/>
    <x v="1"/>
    <x v="240"/>
    <n v="1483682400"/>
    <x v="0"/>
    <x v="1"/>
    <x v="13"/>
    <x v="5"/>
    <x v="13"/>
  </r>
  <r>
    <n v="248"/>
    <x v="247"/>
    <x v="248"/>
    <n v="6200"/>
    <n v="2.1133870967741935"/>
    <n v="13103"/>
    <x v="1"/>
    <x v="246"/>
    <n v="218"/>
    <x v="2"/>
    <x v="2"/>
    <x v="241"/>
    <n v="1420437600"/>
    <x v="0"/>
    <x v="0"/>
    <x v="20"/>
    <x v="6"/>
    <x v="20"/>
  </r>
  <r>
    <n v="249"/>
    <x v="248"/>
    <x v="249"/>
    <n v="61500"/>
    <n v="2.7332520325203253"/>
    <n v="168095"/>
    <x v="1"/>
    <x v="247"/>
    <n v="6465"/>
    <x v="1"/>
    <x v="1"/>
    <x v="242"/>
    <n v="1420783200"/>
    <x v="0"/>
    <x v="0"/>
    <x v="18"/>
    <x v="5"/>
    <x v="18"/>
  </r>
  <r>
    <n v="250"/>
    <x v="249"/>
    <x v="250"/>
    <n v="100"/>
    <n v="0.03"/>
    <n v="3"/>
    <x v="0"/>
    <x v="248"/>
    <n v="1"/>
    <x v="1"/>
    <x v="1"/>
    <x v="67"/>
    <n v="1267423200"/>
    <x v="0"/>
    <x v="0"/>
    <x v="1"/>
    <x v="1"/>
    <x v="1"/>
  </r>
  <r>
    <n v="251"/>
    <x v="250"/>
    <x v="251"/>
    <n v="7100"/>
    <n v="0.54084507042253516"/>
    <n v="3840"/>
    <x v="0"/>
    <x v="249"/>
    <n v="101"/>
    <x v="1"/>
    <x v="1"/>
    <x v="243"/>
    <n v="1355205600"/>
    <x v="0"/>
    <x v="0"/>
    <x v="3"/>
    <x v="3"/>
    <x v="3"/>
  </r>
  <r>
    <n v="252"/>
    <x v="251"/>
    <x v="252"/>
    <n v="1000"/>
    <n v="6.2629999999999999"/>
    <n v="6263"/>
    <x v="1"/>
    <x v="250"/>
    <n v="59"/>
    <x v="1"/>
    <x v="1"/>
    <x v="244"/>
    <n v="1383109200"/>
    <x v="0"/>
    <x v="0"/>
    <x v="3"/>
    <x v="3"/>
    <x v="3"/>
  </r>
  <r>
    <n v="253"/>
    <x v="252"/>
    <x v="253"/>
    <n v="121500"/>
    <n v="0.8902139917695473"/>
    <n v="108161"/>
    <x v="0"/>
    <x v="251"/>
    <n v="1335"/>
    <x v="0"/>
    <x v="0"/>
    <x v="245"/>
    <n v="1303275600"/>
    <x v="0"/>
    <x v="0"/>
    <x v="6"/>
    <x v="4"/>
    <x v="6"/>
  </r>
  <r>
    <n v="254"/>
    <x v="253"/>
    <x v="254"/>
    <n v="4600"/>
    <n v="1.8489130434782608"/>
    <n v="8505"/>
    <x v="1"/>
    <x v="252"/>
    <n v="88"/>
    <x v="1"/>
    <x v="1"/>
    <x v="246"/>
    <n v="1487829600"/>
    <x v="0"/>
    <x v="0"/>
    <x v="9"/>
    <x v="5"/>
    <x v="9"/>
  </r>
  <r>
    <n v="255"/>
    <x v="254"/>
    <x v="255"/>
    <n v="80500"/>
    <n v="1.2016770186335404"/>
    <n v="96735"/>
    <x v="1"/>
    <x v="253"/>
    <n v="1697"/>
    <x v="1"/>
    <x v="1"/>
    <x v="247"/>
    <n v="1298268000"/>
    <x v="0"/>
    <x v="1"/>
    <x v="1"/>
    <x v="1"/>
    <x v="1"/>
  </r>
  <r>
    <n v="256"/>
    <x v="255"/>
    <x v="256"/>
    <n v="4100"/>
    <n v="0.23390243902439026"/>
    <n v="959"/>
    <x v="0"/>
    <x v="254"/>
    <n v="15"/>
    <x v="4"/>
    <x v="4"/>
    <x v="248"/>
    <n v="1456812000"/>
    <x v="0"/>
    <x v="0"/>
    <x v="1"/>
    <x v="1"/>
    <x v="1"/>
  </r>
  <r>
    <n v="257"/>
    <x v="256"/>
    <x v="257"/>
    <n v="5700"/>
    <n v="1.46"/>
    <n v="8322"/>
    <x v="1"/>
    <x v="255"/>
    <n v="92"/>
    <x v="1"/>
    <x v="1"/>
    <x v="249"/>
    <n v="1363669200"/>
    <x v="0"/>
    <x v="0"/>
    <x v="3"/>
    <x v="3"/>
    <x v="3"/>
  </r>
  <r>
    <n v="258"/>
    <x v="257"/>
    <x v="258"/>
    <n v="5000"/>
    <n v="2.6848000000000001"/>
    <n v="13424"/>
    <x v="1"/>
    <x v="256"/>
    <n v="186"/>
    <x v="1"/>
    <x v="1"/>
    <x v="250"/>
    <n v="1482904800"/>
    <x v="0"/>
    <x v="1"/>
    <x v="3"/>
    <x v="3"/>
    <x v="3"/>
  </r>
  <r>
    <n v="259"/>
    <x v="258"/>
    <x v="259"/>
    <n v="1800"/>
    <n v="5.9749999999999996"/>
    <n v="10755"/>
    <x v="1"/>
    <x v="257"/>
    <n v="138"/>
    <x v="1"/>
    <x v="1"/>
    <x v="251"/>
    <n v="1356588000"/>
    <x v="1"/>
    <x v="0"/>
    <x v="14"/>
    <x v="7"/>
    <x v="14"/>
  </r>
  <r>
    <n v="260"/>
    <x v="259"/>
    <x v="260"/>
    <n v="6300"/>
    <n v="1.5769841269841269"/>
    <n v="9935"/>
    <x v="1"/>
    <x v="258"/>
    <n v="261"/>
    <x v="1"/>
    <x v="1"/>
    <x v="136"/>
    <n v="1349845200"/>
    <x v="0"/>
    <x v="0"/>
    <x v="1"/>
    <x v="1"/>
    <x v="1"/>
  </r>
  <r>
    <n v="261"/>
    <x v="260"/>
    <x v="261"/>
    <n v="84300"/>
    <n v="0.31201660735468567"/>
    <n v="26303"/>
    <x v="0"/>
    <x v="259"/>
    <n v="454"/>
    <x v="1"/>
    <x v="1"/>
    <x v="252"/>
    <n v="1283058000"/>
    <x v="0"/>
    <x v="1"/>
    <x v="1"/>
    <x v="1"/>
    <x v="1"/>
  </r>
  <r>
    <n v="262"/>
    <x v="261"/>
    <x v="262"/>
    <n v="1700"/>
    <n v="3.1341176470588237"/>
    <n v="5328"/>
    <x v="1"/>
    <x v="260"/>
    <n v="107"/>
    <x v="1"/>
    <x v="1"/>
    <x v="253"/>
    <n v="1304226000"/>
    <x v="0"/>
    <x v="1"/>
    <x v="7"/>
    <x v="1"/>
    <x v="7"/>
  </r>
  <r>
    <n v="263"/>
    <x v="262"/>
    <x v="263"/>
    <n v="2900"/>
    <n v="3.7089655172413791"/>
    <n v="10756"/>
    <x v="1"/>
    <x v="261"/>
    <n v="199"/>
    <x v="1"/>
    <x v="1"/>
    <x v="254"/>
    <n v="1263016800"/>
    <x v="0"/>
    <x v="0"/>
    <x v="14"/>
    <x v="7"/>
    <x v="14"/>
  </r>
  <r>
    <n v="264"/>
    <x v="263"/>
    <x v="264"/>
    <n v="45600"/>
    <n v="3.6266447368421053"/>
    <n v="165375"/>
    <x v="1"/>
    <x v="262"/>
    <n v="5512"/>
    <x v="1"/>
    <x v="1"/>
    <x v="255"/>
    <n v="1362031200"/>
    <x v="0"/>
    <x v="0"/>
    <x v="3"/>
    <x v="3"/>
    <x v="3"/>
  </r>
  <r>
    <n v="265"/>
    <x v="264"/>
    <x v="265"/>
    <n v="4900"/>
    <n v="1.2308163265306122"/>
    <n v="6031"/>
    <x v="1"/>
    <x v="263"/>
    <n v="86"/>
    <x v="1"/>
    <x v="1"/>
    <x v="256"/>
    <n v="1455602400"/>
    <x v="0"/>
    <x v="0"/>
    <x v="3"/>
    <x v="3"/>
    <x v="3"/>
  </r>
  <r>
    <n v="266"/>
    <x v="265"/>
    <x v="266"/>
    <n v="111900"/>
    <n v="0.76766756032171579"/>
    <n v="85902"/>
    <x v="0"/>
    <x v="264"/>
    <n v="3182"/>
    <x v="6"/>
    <x v="6"/>
    <x v="257"/>
    <n v="1418191200"/>
    <x v="0"/>
    <x v="1"/>
    <x v="17"/>
    <x v="1"/>
    <x v="17"/>
  </r>
  <r>
    <n v="267"/>
    <x v="266"/>
    <x v="267"/>
    <n v="61600"/>
    <n v="2.3362012987012988"/>
    <n v="143910"/>
    <x v="1"/>
    <x v="265"/>
    <n v="2768"/>
    <x v="2"/>
    <x v="2"/>
    <x v="258"/>
    <n v="1352440800"/>
    <x v="0"/>
    <x v="0"/>
    <x v="3"/>
    <x v="3"/>
    <x v="3"/>
  </r>
  <r>
    <n v="268"/>
    <x v="267"/>
    <x v="268"/>
    <n v="1500"/>
    <n v="1.8053333333333332"/>
    <n v="2708"/>
    <x v="1"/>
    <x v="266"/>
    <n v="48"/>
    <x v="1"/>
    <x v="1"/>
    <x v="259"/>
    <n v="1353304800"/>
    <x v="0"/>
    <x v="0"/>
    <x v="4"/>
    <x v="4"/>
    <x v="4"/>
  </r>
  <r>
    <n v="269"/>
    <x v="268"/>
    <x v="269"/>
    <n v="3500"/>
    <n v="2.5262857142857142"/>
    <n v="8842"/>
    <x v="1"/>
    <x v="267"/>
    <n v="87"/>
    <x v="1"/>
    <x v="1"/>
    <x v="260"/>
    <n v="1550728800"/>
    <x v="0"/>
    <x v="0"/>
    <x v="19"/>
    <x v="4"/>
    <x v="19"/>
  </r>
  <r>
    <n v="270"/>
    <x v="269"/>
    <x v="270"/>
    <n v="173900"/>
    <n v="0.27176538240368026"/>
    <n v="47260"/>
    <x v="3"/>
    <x v="268"/>
    <n v="1890"/>
    <x v="1"/>
    <x v="1"/>
    <x v="261"/>
    <n v="1291442400"/>
    <x v="0"/>
    <x v="0"/>
    <x v="11"/>
    <x v="6"/>
    <x v="11"/>
  </r>
  <r>
    <n v="271"/>
    <x v="270"/>
    <x v="271"/>
    <n v="153700"/>
    <n v="1.2706571242680547E-2"/>
    <n v="1953"/>
    <x v="2"/>
    <x v="269"/>
    <n v="61"/>
    <x v="1"/>
    <x v="1"/>
    <x v="262"/>
    <n v="1452146400"/>
    <x v="0"/>
    <x v="0"/>
    <x v="14"/>
    <x v="7"/>
    <x v="14"/>
  </r>
  <r>
    <n v="272"/>
    <x v="271"/>
    <x v="272"/>
    <n v="51100"/>
    <n v="3.0400978473581213"/>
    <n v="155349"/>
    <x v="1"/>
    <x v="270"/>
    <n v="1894"/>
    <x v="1"/>
    <x v="1"/>
    <x v="263"/>
    <n v="1564894800"/>
    <x v="0"/>
    <x v="1"/>
    <x v="3"/>
    <x v="3"/>
    <x v="3"/>
  </r>
  <r>
    <n v="273"/>
    <x v="272"/>
    <x v="273"/>
    <n v="7800"/>
    <n v="1.3723076923076922"/>
    <n v="10704"/>
    <x v="1"/>
    <x v="271"/>
    <n v="282"/>
    <x v="0"/>
    <x v="0"/>
    <x v="264"/>
    <n v="1505883600"/>
    <x v="0"/>
    <x v="0"/>
    <x v="3"/>
    <x v="3"/>
    <x v="3"/>
  </r>
  <r>
    <n v="274"/>
    <x v="273"/>
    <x v="274"/>
    <n v="2400"/>
    <n v="0.32208333333333333"/>
    <n v="773"/>
    <x v="0"/>
    <x v="272"/>
    <n v="15"/>
    <x v="1"/>
    <x v="1"/>
    <x v="265"/>
    <n v="1510380000"/>
    <x v="0"/>
    <x v="0"/>
    <x v="3"/>
    <x v="3"/>
    <x v="3"/>
  </r>
  <r>
    <n v="275"/>
    <x v="274"/>
    <x v="275"/>
    <n v="3900"/>
    <n v="2.4151282051282053"/>
    <n v="9419"/>
    <x v="1"/>
    <x v="273"/>
    <n v="116"/>
    <x v="1"/>
    <x v="1"/>
    <x v="266"/>
    <n v="1555218000"/>
    <x v="0"/>
    <x v="0"/>
    <x v="18"/>
    <x v="5"/>
    <x v="18"/>
  </r>
  <r>
    <n v="276"/>
    <x v="275"/>
    <x v="276"/>
    <n v="5500"/>
    <n v="0.96799999999999997"/>
    <n v="5324"/>
    <x v="0"/>
    <x v="274"/>
    <n v="133"/>
    <x v="1"/>
    <x v="1"/>
    <x v="267"/>
    <n v="1335243600"/>
    <x v="0"/>
    <x v="1"/>
    <x v="11"/>
    <x v="6"/>
    <x v="11"/>
  </r>
  <r>
    <n v="277"/>
    <x v="276"/>
    <x v="277"/>
    <n v="700"/>
    <n v="10.664285714285715"/>
    <n v="7465"/>
    <x v="1"/>
    <x v="275"/>
    <n v="83"/>
    <x v="1"/>
    <x v="1"/>
    <x v="268"/>
    <n v="1279688400"/>
    <x v="0"/>
    <x v="0"/>
    <x v="3"/>
    <x v="3"/>
    <x v="3"/>
  </r>
  <r>
    <n v="278"/>
    <x v="277"/>
    <x v="278"/>
    <n v="2700"/>
    <n v="3.2588888888888889"/>
    <n v="8799"/>
    <x v="1"/>
    <x v="276"/>
    <n v="91"/>
    <x v="1"/>
    <x v="1"/>
    <x v="269"/>
    <n v="1356069600"/>
    <x v="0"/>
    <x v="0"/>
    <x v="2"/>
    <x v="2"/>
    <x v="2"/>
  </r>
  <r>
    <n v="279"/>
    <x v="278"/>
    <x v="279"/>
    <n v="8000"/>
    <n v="1.7070000000000001"/>
    <n v="13656"/>
    <x v="1"/>
    <x v="277"/>
    <n v="546"/>
    <x v="1"/>
    <x v="1"/>
    <x v="270"/>
    <n v="1536210000"/>
    <x v="0"/>
    <x v="0"/>
    <x v="3"/>
    <x v="3"/>
    <x v="3"/>
  </r>
  <r>
    <n v="280"/>
    <x v="279"/>
    <x v="280"/>
    <n v="2500"/>
    <n v="5.8144"/>
    <n v="14536"/>
    <x v="1"/>
    <x v="278"/>
    <n v="393"/>
    <x v="1"/>
    <x v="1"/>
    <x v="271"/>
    <n v="1511762400"/>
    <x v="0"/>
    <x v="0"/>
    <x v="10"/>
    <x v="4"/>
    <x v="10"/>
  </r>
  <r>
    <n v="281"/>
    <x v="280"/>
    <x v="281"/>
    <n v="164500"/>
    <n v="0.91520972644376897"/>
    <n v="150552"/>
    <x v="0"/>
    <x v="279"/>
    <n v="2062"/>
    <x v="1"/>
    <x v="1"/>
    <x v="272"/>
    <n v="1333256400"/>
    <x v="0"/>
    <x v="1"/>
    <x v="3"/>
    <x v="3"/>
    <x v="3"/>
  </r>
  <r>
    <n v="282"/>
    <x v="281"/>
    <x v="282"/>
    <n v="8400"/>
    <n v="1.0804761904761904"/>
    <n v="9076"/>
    <x v="1"/>
    <x v="280"/>
    <n v="133"/>
    <x v="1"/>
    <x v="1"/>
    <x v="73"/>
    <n v="1480744800"/>
    <x v="0"/>
    <x v="1"/>
    <x v="19"/>
    <x v="4"/>
    <x v="19"/>
  </r>
  <r>
    <n v="283"/>
    <x v="282"/>
    <x v="283"/>
    <n v="8100"/>
    <n v="0.18728395061728395"/>
    <n v="1517"/>
    <x v="0"/>
    <x v="281"/>
    <n v="29"/>
    <x v="3"/>
    <x v="3"/>
    <x v="273"/>
    <n v="1465016400"/>
    <x v="0"/>
    <x v="0"/>
    <x v="1"/>
    <x v="1"/>
    <x v="1"/>
  </r>
  <r>
    <n v="284"/>
    <x v="283"/>
    <x v="284"/>
    <n v="9800"/>
    <n v="0.83193877551020412"/>
    <n v="8153"/>
    <x v="0"/>
    <x v="282"/>
    <n v="132"/>
    <x v="1"/>
    <x v="1"/>
    <x v="274"/>
    <n v="1336280400"/>
    <x v="0"/>
    <x v="0"/>
    <x v="2"/>
    <x v="2"/>
    <x v="2"/>
  </r>
  <r>
    <n v="285"/>
    <x v="284"/>
    <x v="285"/>
    <n v="900"/>
    <n v="7.0633333333333335"/>
    <n v="6357"/>
    <x v="1"/>
    <x v="283"/>
    <n v="254"/>
    <x v="1"/>
    <x v="1"/>
    <x v="275"/>
    <n v="1476766800"/>
    <x v="0"/>
    <x v="0"/>
    <x v="3"/>
    <x v="3"/>
    <x v="3"/>
  </r>
  <r>
    <n v="286"/>
    <x v="285"/>
    <x v="286"/>
    <n v="112100"/>
    <n v="0.17446030330062445"/>
    <n v="19557"/>
    <x v="3"/>
    <x v="284"/>
    <n v="184"/>
    <x v="1"/>
    <x v="1"/>
    <x v="276"/>
    <n v="1480485600"/>
    <x v="0"/>
    <x v="0"/>
    <x v="3"/>
    <x v="3"/>
    <x v="3"/>
  </r>
  <r>
    <n v="287"/>
    <x v="286"/>
    <x v="287"/>
    <n v="6300"/>
    <n v="2.0973015873015872"/>
    <n v="13213"/>
    <x v="1"/>
    <x v="285"/>
    <n v="176"/>
    <x v="1"/>
    <x v="1"/>
    <x v="277"/>
    <n v="1430197200"/>
    <x v="0"/>
    <x v="0"/>
    <x v="5"/>
    <x v="1"/>
    <x v="5"/>
  </r>
  <r>
    <n v="288"/>
    <x v="287"/>
    <x v="288"/>
    <n v="5600"/>
    <n v="0.97785714285714287"/>
    <n v="5476"/>
    <x v="0"/>
    <x v="286"/>
    <n v="137"/>
    <x v="3"/>
    <x v="3"/>
    <x v="278"/>
    <n v="1331787600"/>
    <x v="0"/>
    <x v="1"/>
    <x v="16"/>
    <x v="1"/>
    <x v="16"/>
  </r>
  <r>
    <n v="289"/>
    <x v="288"/>
    <x v="289"/>
    <n v="800"/>
    <n v="16.842500000000001"/>
    <n v="13474"/>
    <x v="1"/>
    <x v="287"/>
    <n v="337"/>
    <x v="0"/>
    <x v="0"/>
    <x v="279"/>
    <n v="1438837200"/>
    <x v="0"/>
    <x v="0"/>
    <x v="3"/>
    <x v="3"/>
    <x v="3"/>
  </r>
  <r>
    <n v="290"/>
    <x v="289"/>
    <x v="290"/>
    <n v="168600"/>
    <n v="0.54402135231316728"/>
    <n v="91722"/>
    <x v="0"/>
    <x v="288"/>
    <n v="908"/>
    <x v="1"/>
    <x v="1"/>
    <x v="280"/>
    <n v="1370926800"/>
    <x v="0"/>
    <x v="1"/>
    <x v="4"/>
    <x v="4"/>
    <x v="4"/>
  </r>
  <r>
    <n v="291"/>
    <x v="290"/>
    <x v="291"/>
    <n v="1800"/>
    <n v="4.5661111111111108"/>
    <n v="8219"/>
    <x v="1"/>
    <x v="289"/>
    <n v="107"/>
    <x v="1"/>
    <x v="1"/>
    <x v="281"/>
    <n v="1319000400"/>
    <x v="1"/>
    <x v="0"/>
    <x v="2"/>
    <x v="2"/>
    <x v="2"/>
  </r>
  <r>
    <n v="292"/>
    <x v="291"/>
    <x v="292"/>
    <n v="7300"/>
    <n v="9.8219178082191785E-2"/>
    <n v="717"/>
    <x v="0"/>
    <x v="290"/>
    <n v="10"/>
    <x v="1"/>
    <x v="1"/>
    <x v="282"/>
    <n v="1333429200"/>
    <x v="0"/>
    <x v="0"/>
    <x v="0"/>
    <x v="0"/>
    <x v="0"/>
  </r>
  <r>
    <n v="293"/>
    <x v="292"/>
    <x v="293"/>
    <n v="6500"/>
    <n v="0.16384615384615384"/>
    <n v="1065"/>
    <x v="3"/>
    <x v="291"/>
    <n v="32"/>
    <x v="6"/>
    <x v="6"/>
    <x v="283"/>
    <n v="1287032400"/>
    <x v="0"/>
    <x v="0"/>
    <x v="3"/>
    <x v="3"/>
    <x v="3"/>
  </r>
  <r>
    <n v="294"/>
    <x v="293"/>
    <x v="294"/>
    <n v="600"/>
    <n v="13.396666666666667"/>
    <n v="8038"/>
    <x v="1"/>
    <x v="292"/>
    <n v="183"/>
    <x v="1"/>
    <x v="1"/>
    <x v="284"/>
    <n v="1541570400"/>
    <x v="0"/>
    <x v="0"/>
    <x v="3"/>
    <x v="3"/>
    <x v="3"/>
  </r>
  <r>
    <n v="295"/>
    <x v="294"/>
    <x v="295"/>
    <n v="192900"/>
    <n v="0.35650077760497667"/>
    <n v="68769"/>
    <x v="0"/>
    <x v="293"/>
    <n v="1910"/>
    <x v="5"/>
    <x v="5"/>
    <x v="285"/>
    <n v="1383976800"/>
    <x v="0"/>
    <x v="0"/>
    <x v="3"/>
    <x v="3"/>
    <x v="3"/>
  </r>
  <r>
    <n v="296"/>
    <x v="295"/>
    <x v="296"/>
    <n v="6100"/>
    <n v="0.54950819672131146"/>
    <n v="3352"/>
    <x v="0"/>
    <x v="294"/>
    <n v="38"/>
    <x v="2"/>
    <x v="2"/>
    <x v="286"/>
    <n v="1550556000"/>
    <x v="0"/>
    <x v="0"/>
    <x v="3"/>
    <x v="3"/>
    <x v="3"/>
  </r>
  <r>
    <n v="297"/>
    <x v="296"/>
    <x v="297"/>
    <n v="7200"/>
    <n v="0.94236111111111109"/>
    <n v="6785"/>
    <x v="0"/>
    <x v="295"/>
    <n v="104"/>
    <x v="2"/>
    <x v="2"/>
    <x v="287"/>
    <n v="1390456800"/>
    <x v="0"/>
    <x v="1"/>
    <x v="3"/>
    <x v="3"/>
    <x v="3"/>
  </r>
  <r>
    <n v="298"/>
    <x v="297"/>
    <x v="298"/>
    <n v="3500"/>
    <n v="1.4391428571428571"/>
    <n v="5037"/>
    <x v="1"/>
    <x v="296"/>
    <n v="72"/>
    <x v="1"/>
    <x v="1"/>
    <x v="288"/>
    <n v="1458018000"/>
    <x v="0"/>
    <x v="1"/>
    <x v="1"/>
    <x v="1"/>
    <x v="1"/>
  </r>
  <r>
    <n v="299"/>
    <x v="298"/>
    <x v="299"/>
    <n v="3800"/>
    <n v="0.51421052631578945"/>
    <n v="1954"/>
    <x v="0"/>
    <x v="297"/>
    <n v="49"/>
    <x v="1"/>
    <x v="1"/>
    <x v="289"/>
    <n v="1461819600"/>
    <x v="0"/>
    <x v="0"/>
    <x v="0"/>
    <x v="0"/>
    <x v="0"/>
  </r>
  <r>
    <n v="300"/>
    <x v="299"/>
    <x v="300"/>
    <n v="100"/>
    <n v="0.05"/>
    <n v="5"/>
    <x v="0"/>
    <x v="298"/>
    <n v="1"/>
    <x v="3"/>
    <x v="3"/>
    <x v="290"/>
    <n v="1504155600"/>
    <x v="0"/>
    <x v="1"/>
    <x v="9"/>
    <x v="5"/>
    <x v="9"/>
  </r>
  <r>
    <n v="301"/>
    <x v="300"/>
    <x v="301"/>
    <n v="900"/>
    <n v="13.446666666666667"/>
    <n v="12102"/>
    <x v="1"/>
    <x v="299"/>
    <n v="295"/>
    <x v="1"/>
    <x v="1"/>
    <x v="291"/>
    <n v="1426395600"/>
    <x v="0"/>
    <x v="0"/>
    <x v="4"/>
    <x v="4"/>
    <x v="4"/>
  </r>
  <r>
    <n v="302"/>
    <x v="301"/>
    <x v="302"/>
    <n v="76100"/>
    <n v="0.31844940867279897"/>
    <n v="24234"/>
    <x v="0"/>
    <x v="300"/>
    <n v="245"/>
    <x v="1"/>
    <x v="1"/>
    <x v="292"/>
    <n v="1537074000"/>
    <x v="0"/>
    <x v="0"/>
    <x v="3"/>
    <x v="3"/>
    <x v="3"/>
  </r>
  <r>
    <n v="303"/>
    <x v="302"/>
    <x v="303"/>
    <n v="3400"/>
    <n v="0.82617647058823529"/>
    <n v="2809"/>
    <x v="0"/>
    <x v="301"/>
    <n v="32"/>
    <x v="1"/>
    <x v="1"/>
    <x v="293"/>
    <n v="1452578400"/>
    <x v="0"/>
    <x v="0"/>
    <x v="7"/>
    <x v="1"/>
    <x v="7"/>
  </r>
  <r>
    <n v="304"/>
    <x v="303"/>
    <x v="304"/>
    <n v="2100"/>
    <n v="5.4614285714285717"/>
    <n v="11469"/>
    <x v="1"/>
    <x v="302"/>
    <n v="142"/>
    <x v="1"/>
    <x v="1"/>
    <x v="294"/>
    <n v="1474088400"/>
    <x v="0"/>
    <x v="0"/>
    <x v="4"/>
    <x v="4"/>
    <x v="4"/>
  </r>
  <r>
    <n v="305"/>
    <x v="304"/>
    <x v="305"/>
    <n v="2800"/>
    <n v="2.8621428571428571"/>
    <n v="8014"/>
    <x v="1"/>
    <x v="303"/>
    <n v="85"/>
    <x v="1"/>
    <x v="1"/>
    <x v="295"/>
    <n v="1461906000"/>
    <x v="0"/>
    <x v="0"/>
    <x v="3"/>
    <x v="3"/>
    <x v="3"/>
  </r>
  <r>
    <n v="306"/>
    <x v="305"/>
    <x v="306"/>
    <n v="6500"/>
    <n v="7.9076923076923072E-2"/>
    <n v="514"/>
    <x v="0"/>
    <x v="304"/>
    <n v="7"/>
    <x v="1"/>
    <x v="1"/>
    <x v="296"/>
    <n v="1500267600"/>
    <x v="0"/>
    <x v="1"/>
    <x v="3"/>
    <x v="3"/>
    <x v="3"/>
  </r>
  <r>
    <n v="307"/>
    <x v="306"/>
    <x v="307"/>
    <n v="32900"/>
    <n v="1.3213677811550153"/>
    <n v="43473"/>
    <x v="1"/>
    <x v="305"/>
    <n v="659"/>
    <x v="3"/>
    <x v="3"/>
    <x v="297"/>
    <n v="1340686800"/>
    <x v="0"/>
    <x v="1"/>
    <x v="13"/>
    <x v="5"/>
    <x v="13"/>
  </r>
  <r>
    <n v="308"/>
    <x v="307"/>
    <x v="308"/>
    <n v="118200"/>
    <n v="0.74077834179357027"/>
    <n v="87560"/>
    <x v="0"/>
    <x v="306"/>
    <n v="803"/>
    <x v="1"/>
    <x v="1"/>
    <x v="298"/>
    <n v="1303189200"/>
    <x v="0"/>
    <x v="0"/>
    <x v="3"/>
    <x v="3"/>
    <x v="3"/>
  </r>
  <r>
    <n v="309"/>
    <x v="308"/>
    <x v="309"/>
    <n v="4100"/>
    <n v="0.75292682926829269"/>
    <n v="3087"/>
    <x v="3"/>
    <x v="307"/>
    <n v="75"/>
    <x v="1"/>
    <x v="1"/>
    <x v="299"/>
    <n v="1318309200"/>
    <x v="0"/>
    <x v="1"/>
    <x v="7"/>
    <x v="1"/>
    <x v="7"/>
  </r>
  <r>
    <n v="310"/>
    <x v="309"/>
    <x v="310"/>
    <n v="7800"/>
    <n v="0.20333333333333334"/>
    <n v="1586"/>
    <x v="0"/>
    <x v="308"/>
    <n v="16"/>
    <x v="1"/>
    <x v="1"/>
    <x v="300"/>
    <n v="1272171600"/>
    <x v="0"/>
    <x v="0"/>
    <x v="11"/>
    <x v="6"/>
    <x v="11"/>
  </r>
  <r>
    <n v="311"/>
    <x v="310"/>
    <x v="311"/>
    <n v="6300"/>
    <n v="2.0336507936507937"/>
    <n v="12812"/>
    <x v="1"/>
    <x v="309"/>
    <n v="121"/>
    <x v="1"/>
    <x v="1"/>
    <x v="247"/>
    <n v="1298872800"/>
    <x v="0"/>
    <x v="0"/>
    <x v="3"/>
    <x v="3"/>
    <x v="3"/>
  </r>
  <r>
    <n v="312"/>
    <x v="311"/>
    <x v="312"/>
    <n v="59100"/>
    <n v="3.1022842639593908"/>
    <n v="183345"/>
    <x v="1"/>
    <x v="310"/>
    <n v="3742"/>
    <x v="1"/>
    <x v="1"/>
    <x v="244"/>
    <n v="1383282000"/>
    <x v="0"/>
    <x v="0"/>
    <x v="3"/>
    <x v="3"/>
    <x v="3"/>
  </r>
  <r>
    <n v="313"/>
    <x v="312"/>
    <x v="313"/>
    <n v="2200"/>
    <n v="3.9531818181818181"/>
    <n v="8697"/>
    <x v="1"/>
    <x v="311"/>
    <n v="223"/>
    <x v="1"/>
    <x v="1"/>
    <x v="301"/>
    <n v="1330495200"/>
    <x v="0"/>
    <x v="0"/>
    <x v="1"/>
    <x v="1"/>
    <x v="1"/>
  </r>
  <r>
    <n v="314"/>
    <x v="313"/>
    <x v="314"/>
    <n v="1400"/>
    <n v="2.9471428571428571"/>
    <n v="4126"/>
    <x v="1"/>
    <x v="312"/>
    <n v="133"/>
    <x v="1"/>
    <x v="1"/>
    <x v="188"/>
    <n v="1552798800"/>
    <x v="0"/>
    <x v="1"/>
    <x v="4"/>
    <x v="4"/>
    <x v="4"/>
  </r>
  <r>
    <n v="315"/>
    <x v="314"/>
    <x v="315"/>
    <n v="9500"/>
    <n v="0.33894736842105261"/>
    <n v="3220"/>
    <x v="0"/>
    <x v="313"/>
    <n v="31"/>
    <x v="1"/>
    <x v="1"/>
    <x v="302"/>
    <n v="1403413200"/>
    <x v="0"/>
    <x v="0"/>
    <x v="3"/>
    <x v="3"/>
    <x v="3"/>
  </r>
  <r>
    <n v="316"/>
    <x v="315"/>
    <x v="316"/>
    <n v="9600"/>
    <n v="0.66677083333333331"/>
    <n v="6401"/>
    <x v="0"/>
    <x v="314"/>
    <n v="108"/>
    <x v="6"/>
    <x v="6"/>
    <x v="303"/>
    <n v="1574229600"/>
    <x v="0"/>
    <x v="1"/>
    <x v="0"/>
    <x v="0"/>
    <x v="0"/>
  </r>
  <r>
    <n v="317"/>
    <x v="316"/>
    <x v="317"/>
    <n v="6600"/>
    <n v="0.19227272727272726"/>
    <n v="1269"/>
    <x v="0"/>
    <x v="315"/>
    <n v="30"/>
    <x v="1"/>
    <x v="1"/>
    <x v="304"/>
    <n v="1495861200"/>
    <x v="0"/>
    <x v="0"/>
    <x v="3"/>
    <x v="3"/>
    <x v="3"/>
  </r>
  <r>
    <n v="318"/>
    <x v="317"/>
    <x v="318"/>
    <n v="5700"/>
    <n v="0.15842105263157893"/>
    <n v="903"/>
    <x v="0"/>
    <x v="316"/>
    <n v="17"/>
    <x v="1"/>
    <x v="1"/>
    <x v="305"/>
    <n v="1392530400"/>
    <x v="0"/>
    <x v="0"/>
    <x v="1"/>
    <x v="1"/>
    <x v="1"/>
  </r>
  <r>
    <n v="319"/>
    <x v="318"/>
    <x v="319"/>
    <n v="8400"/>
    <n v="0.38702380952380955"/>
    <n v="3251"/>
    <x v="3"/>
    <x v="317"/>
    <n v="64"/>
    <x v="1"/>
    <x v="1"/>
    <x v="306"/>
    <n v="1283662800"/>
    <x v="0"/>
    <x v="0"/>
    <x v="2"/>
    <x v="2"/>
    <x v="2"/>
  </r>
  <r>
    <n v="320"/>
    <x v="319"/>
    <x v="320"/>
    <n v="84400"/>
    <n v="9.5876777251184833E-2"/>
    <n v="8092"/>
    <x v="0"/>
    <x v="318"/>
    <n v="80"/>
    <x v="1"/>
    <x v="1"/>
    <x v="307"/>
    <n v="1305781200"/>
    <x v="0"/>
    <x v="0"/>
    <x v="13"/>
    <x v="5"/>
    <x v="13"/>
  </r>
  <r>
    <n v="321"/>
    <x v="320"/>
    <x v="321"/>
    <n v="170400"/>
    <n v="0.94144366197183094"/>
    <n v="160422"/>
    <x v="0"/>
    <x v="319"/>
    <n v="2468"/>
    <x v="1"/>
    <x v="1"/>
    <x v="308"/>
    <n v="1302325200"/>
    <x v="0"/>
    <x v="0"/>
    <x v="12"/>
    <x v="4"/>
    <x v="12"/>
  </r>
  <r>
    <n v="322"/>
    <x v="321"/>
    <x v="322"/>
    <n v="117900"/>
    <n v="1.6656234096692113"/>
    <n v="196377"/>
    <x v="1"/>
    <x v="320"/>
    <n v="5168"/>
    <x v="1"/>
    <x v="1"/>
    <x v="309"/>
    <n v="1291788000"/>
    <x v="0"/>
    <x v="0"/>
    <x v="3"/>
    <x v="3"/>
    <x v="3"/>
  </r>
  <r>
    <n v="323"/>
    <x v="322"/>
    <x v="323"/>
    <n v="8900"/>
    <n v="0.24134831460674158"/>
    <n v="2148"/>
    <x v="0"/>
    <x v="321"/>
    <n v="26"/>
    <x v="4"/>
    <x v="4"/>
    <x v="310"/>
    <n v="1396069200"/>
    <x v="0"/>
    <x v="0"/>
    <x v="4"/>
    <x v="4"/>
    <x v="4"/>
  </r>
  <r>
    <n v="324"/>
    <x v="323"/>
    <x v="324"/>
    <n v="7100"/>
    <n v="1.6405633802816901"/>
    <n v="11648"/>
    <x v="1"/>
    <x v="322"/>
    <n v="307"/>
    <x v="1"/>
    <x v="1"/>
    <x v="311"/>
    <n v="1435899600"/>
    <x v="0"/>
    <x v="1"/>
    <x v="3"/>
    <x v="3"/>
    <x v="3"/>
  </r>
  <r>
    <n v="325"/>
    <x v="324"/>
    <x v="325"/>
    <n v="6500"/>
    <n v="0.90723076923076929"/>
    <n v="5897"/>
    <x v="0"/>
    <x v="323"/>
    <n v="73"/>
    <x v="1"/>
    <x v="1"/>
    <x v="79"/>
    <n v="1531112400"/>
    <x v="0"/>
    <x v="1"/>
    <x v="3"/>
    <x v="3"/>
    <x v="3"/>
  </r>
  <r>
    <n v="326"/>
    <x v="325"/>
    <x v="326"/>
    <n v="7200"/>
    <n v="0.46194444444444444"/>
    <n v="3326"/>
    <x v="0"/>
    <x v="324"/>
    <n v="128"/>
    <x v="1"/>
    <x v="1"/>
    <x v="312"/>
    <n v="1451628000"/>
    <x v="0"/>
    <x v="0"/>
    <x v="10"/>
    <x v="4"/>
    <x v="10"/>
  </r>
  <r>
    <n v="327"/>
    <x v="326"/>
    <x v="327"/>
    <n v="2600"/>
    <n v="0.38538461538461538"/>
    <n v="1002"/>
    <x v="0"/>
    <x v="325"/>
    <n v="33"/>
    <x v="1"/>
    <x v="1"/>
    <x v="313"/>
    <n v="1567314000"/>
    <x v="0"/>
    <x v="1"/>
    <x v="3"/>
    <x v="3"/>
    <x v="3"/>
  </r>
  <r>
    <n v="328"/>
    <x v="327"/>
    <x v="328"/>
    <n v="98700"/>
    <n v="1.3356231003039514"/>
    <n v="131826"/>
    <x v="1"/>
    <x v="326"/>
    <n v="2441"/>
    <x v="1"/>
    <x v="1"/>
    <x v="314"/>
    <n v="1544508000"/>
    <x v="0"/>
    <x v="0"/>
    <x v="1"/>
    <x v="1"/>
    <x v="1"/>
  </r>
  <r>
    <n v="329"/>
    <x v="328"/>
    <x v="329"/>
    <n v="93800"/>
    <n v="0.22896588486140726"/>
    <n v="21477"/>
    <x v="2"/>
    <x v="327"/>
    <n v="211"/>
    <x v="1"/>
    <x v="1"/>
    <x v="315"/>
    <n v="1482472800"/>
    <x v="0"/>
    <x v="0"/>
    <x v="11"/>
    <x v="6"/>
    <x v="11"/>
  </r>
  <r>
    <n v="330"/>
    <x v="329"/>
    <x v="330"/>
    <n v="33700"/>
    <n v="1.8495548961424333"/>
    <n v="62330"/>
    <x v="1"/>
    <x v="328"/>
    <n v="1385"/>
    <x v="4"/>
    <x v="4"/>
    <x v="316"/>
    <n v="1512799200"/>
    <x v="0"/>
    <x v="0"/>
    <x v="4"/>
    <x v="4"/>
    <x v="4"/>
  </r>
  <r>
    <n v="331"/>
    <x v="330"/>
    <x v="331"/>
    <n v="3300"/>
    <n v="4.4372727272727275"/>
    <n v="14643"/>
    <x v="1"/>
    <x v="329"/>
    <n v="190"/>
    <x v="1"/>
    <x v="1"/>
    <x v="317"/>
    <n v="1324360800"/>
    <x v="0"/>
    <x v="0"/>
    <x v="0"/>
    <x v="0"/>
    <x v="0"/>
  </r>
  <r>
    <n v="332"/>
    <x v="331"/>
    <x v="332"/>
    <n v="20700"/>
    <n v="1.999806763285024"/>
    <n v="41396"/>
    <x v="1"/>
    <x v="330"/>
    <n v="470"/>
    <x v="1"/>
    <x v="1"/>
    <x v="318"/>
    <n v="1364533200"/>
    <x v="0"/>
    <x v="0"/>
    <x v="8"/>
    <x v="2"/>
    <x v="8"/>
  </r>
  <r>
    <n v="333"/>
    <x v="332"/>
    <x v="333"/>
    <n v="9600"/>
    <n v="1.2395833333333333"/>
    <n v="11900"/>
    <x v="1"/>
    <x v="331"/>
    <n v="253"/>
    <x v="1"/>
    <x v="1"/>
    <x v="319"/>
    <n v="1545112800"/>
    <x v="0"/>
    <x v="0"/>
    <x v="3"/>
    <x v="3"/>
    <x v="3"/>
  </r>
  <r>
    <n v="334"/>
    <x v="333"/>
    <x v="334"/>
    <n v="66200"/>
    <n v="1.8661329305135952"/>
    <n v="123538"/>
    <x v="1"/>
    <x v="332"/>
    <n v="1113"/>
    <x v="1"/>
    <x v="1"/>
    <x v="32"/>
    <n v="1516168800"/>
    <x v="0"/>
    <x v="0"/>
    <x v="1"/>
    <x v="1"/>
    <x v="1"/>
  </r>
  <r>
    <n v="335"/>
    <x v="334"/>
    <x v="335"/>
    <n v="173800"/>
    <n v="1.1428538550057536"/>
    <n v="198628"/>
    <x v="1"/>
    <x v="333"/>
    <n v="2283"/>
    <x v="1"/>
    <x v="1"/>
    <x v="320"/>
    <n v="1574920800"/>
    <x v="0"/>
    <x v="0"/>
    <x v="1"/>
    <x v="1"/>
    <x v="1"/>
  </r>
  <r>
    <n v="336"/>
    <x v="335"/>
    <x v="336"/>
    <n v="70700"/>
    <n v="0.97032531824611035"/>
    <n v="68602"/>
    <x v="0"/>
    <x v="334"/>
    <n v="1072"/>
    <x v="1"/>
    <x v="1"/>
    <x v="321"/>
    <n v="1292479200"/>
    <x v="0"/>
    <x v="1"/>
    <x v="1"/>
    <x v="1"/>
    <x v="1"/>
  </r>
  <r>
    <n v="337"/>
    <x v="336"/>
    <x v="337"/>
    <n v="94500"/>
    <n v="1.2281904761904763"/>
    <n v="116064"/>
    <x v="1"/>
    <x v="335"/>
    <n v="1095"/>
    <x v="1"/>
    <x v="1"/>
    <x v="322"/>
    <n v="1573538400"/>
    <x v="0"/>
    <x v="0"/>
    <x v="3"/>
    <x v="3"/>
    <x v="3"/>
  </r>
  <r>
    <n v="338"/>
    <x v="337"/>
    <x v="338"/>
    <n v="69800"/>
    <n v="1.7914326647564469"/>
    <n v="125042"/>
    <x v="1"/>
    <x v="336"/>
    <n v="1690"/>
    <x v="1"/>
    <x v="1"/>
    <x v="323"/>
    <n v="1320382800"/>
    <x v="0"/>
    <x v="0"/>
    <x v="3"/>
    <x v="3"/>
    <x v="3"/>
  </r>
  <r>
    <n v="339"/>
    <x v="338"/>
    <x v="339"/>
    <n v="136300"/>
    <n v="0.79951577402787966"/>
    <n v="108974"/>
    <x v="3"/>
    <x v="337"/>
    <n v="1297"/>
    <x v="0"/>
    <x v="0"/>
    <x v="324"/>
    <n v="1502859600"/>
    <x v="0"/>
    <x v="0"/>
    <x v="3"/>
    <x v="3"/>
    <x v="3"/>
  </r>
  <r>
    <n v="340"/>
    <x v="339"/>
    <x v="340"/>
    <n v="37100"/>
    <n v="0.94242587601078165"/>
    <n v="34964"/>
    <x v="0"/>
    <x v="338"/>
    <n v="393"/>
    <x v="1"/>
    <x v="1"/>
    <x v="325"/>
    <n v="1323756000"/>
    <x v="0"/>
    <x v="0"/>
    <x v="14"/>
    <x v="7"/>
    <x v="14"/>
  </r>
  <r>
    <n v="341"/>
    <x v="340"/>
    <x v="341"/>
    <n v="114300"/>
    <n v="0.84669291338582675"/>
    <n v="96777"/>
    <x v="0"/>
    <x v="339"/>
    <n v="1257"/>
    <x v="1"/>
    <x v="1"/>
    <x v="326"/>
    <n v="1441342800"/>
    <x v="0"/>
    <x v="0"/>
    <x v="7"/>
    <x v="1"/>
    <x v="7"/>
  </r>
  <r>
    <n v="342"/>
    <x v="341"/>
    <x v="342"/>
    <n v="47900"/>
    <n v="0.66521920668058454"/>
    <n v="31864"/>
    <x v="0"/>
    <x v="340"/>
    <n v="328"/>
    <x v="1"/>
    <x v="1"/>
    <x v="327"/>
    <n v="1375333200"/>
    <x v="0"/>
    <x v="0"/>
    <x v="3"/>
    <x v="3"/>
    <x v="3"/>
  </r>
  <r>
    <n v="343"/>
    <x v="342"/>
    <x v="343"/>
    <n v="9000"/>
    <n v="0.53922222222222227"/>
    <n v="4853"/>
    <x v="0"/>
    <x v="341"/>
    <n v="147"/>
    <x v="1"/>
    <x v="1"/>
    <x v="328"/>
    <n v="1389420000"/>
    <x v="0"/>
    <x v="0"/>
    <x v="3"/>
    <x v="3"/>
    <x v="3"/>
  </r>
  <r>
    <n v="344"/>
    <x v="343"/>
    <x v="344"/>
    <n v="197600"/>
    <n v="0.41983299595141699"/>
    <n v="82959"/>
    <x v="0"/>
    <x v="342"/>
    <n v="830"/>
    <x v="1"/>
    <x v="1"/>
    <x v="329"/>
    <n v="1520056800"/>
    <x v="0"/>
    <x v="0"/>
    <x v="11"/>
    <x v="6"/>
    <x v="11"/>
  </r>
  <r>
    <n v="345"/>
    <x v="344"/>
    <x v="345"/>
    <n v="157600"/>
    <n v="0.14694796954314721"/>
    <n v="23159"/>
    <x v="0"/>
    <x v="343"/>
    <n v="331"/>
    <x v="4"/>
    <x v="4"/>
    <x v="330"/>
    <n v="1436504400"/>
    <x v="0"/>
    <x v="0"/>
    <x v="6"/>
    <x v="4"/>
    <x v="6"/>
  </r>
  <r>
    <n v="346"/>
    <x v="345"/>
    <x v="346"/>
    <n v="8000"/>
    <n v="0.34475"/>
    <n v="2758"/>
    <x v="0"/>
    <x v="344"/>
    <n v="25"/>
    <x v="1"/>
    <x v="1"/>
    <x v="331"/>
    <n v="1508302800"/>
    <x v="0"/>
    <x v="1"/>
    <x v="7"/>
    <x v="1"/>
    <x v="7"/>
  </r>
  <r>
    <n v="347"/>
    <x v="346"/>
    <x v="347"/>
    <n v="900"/>
    <n v="14.007777777777777"/>
    <n v="12607"/>
    <x v="1"/>
    <x v="345"/>
    <n v="191"/>
    <x v="1"/>
    <x v="1"/>
    <x v="332"/>
    <n v="1425708000"/>
    <x v="0"/>
    <x v="0"/>
    <x v="2"/>
    <x v="2"/>
    <x v="2"/>
  </r>
  <r>
    <n v="348"/>
    <x v="347"/>
    <x v="348"/>
    <n v="199000"/>
    <n v="0.71770351758793971"/>
    <n v="142823"/>
    <x v="0"/>
    <x v="346"/>
    <n v="3483"/>
    <x v="1"/>
    <x v="1"/>
    <x v="333"/>
    <n v="1488348000"/>
    <x v="0"/>
    <x v="0"/>
    <x v="0"/>
    <x v="0"/>
    <x v="0"/>
  </r>
  <r>
    <n v="349"/>
    <x v="348"/>
    <x v="349"/>
    <n v="180800"/>
    <n v="0.53074115044247783"/>
    <n v="95958"/>
    <x v="0"/>
    <x v="347"/>
    <n v="923"/>
    <x v="1"/>
    <x v="1"/>
    <x v="296"/>
    <n v="1502600400"/>
    <x v="0"/>
    <x v="0"/>
    <x v="3"/>
    <x v="3"/>
    <x v="3"/>
  </r>
  <r>
    <n v="350"/>
    <x v="349"/>
    <x v="350"/>
    <n v="100"/>
    <n v="0.05"/>
    <n v="5"/>
    <x v="0"/>
    <x v="298"/>
    <n v="1"/>
    <x v="1"/>
    <x v="1"/>
    <x v="334"/>
    <n v="1433653200"/>
    <x v="0"/>
    <x v="1"/>
    <x v="17"/>
    <x v="1"/>
    <x v="17"/>
  </r>
  <r>
    <n v="351"/>
    <x v="350"/>
    <x v="351"/>
    <n v="74100"/>
    <n v="1.2770715249662619"/>
    <n v="94631"/>
    <x v="1"/>
    <x v="348"/>
    <n v="2013"/>
    <x v="1"/>
    <x v="1"/>
    <x v="335"/>
    <n v="1441602000"/>
    <x v="0"/>
    <x v="0"/>
    <x v="1"/>
    <x v="1"/>
    <x v="1"/>
  </r>
  <r>
    <n v="352"/>
    <x v="351"/>
    <x v="352"/>
    <n v="2800"/>
    <n v="0.34892857142857142"/>
    <n v="977"/>
    <x v="0"/>
    <x v="349"/>
    <n v="33"/>
    <x v="0"/>
    <x v="0"/>
    <x v="336"/>
    <n v="1447567200"/>
    <x v="0"/>
    <x v="0"/>
    <x v="3"/>
    <x v="3"/>
    <x v="3"/>
  </r>
  <r>
    <n v="353"/>
    <x v="352"/>
    <x v="353"/>
    <n v="33600"/>
    <n v="4.105982142857143"/>
    <n v="137961"/>
    <x v="1"/>
    <x v="350"/>
    <n v="1703"/>
    <x v="1"/>
    <x v="1"/>
    <x v="337"/>
    <n v="1562389200"/>
    <x v="0"/>
    <x v="0"/>
    <x v="3"/>
    <x v="3"/>
    <x v="3"/>
  </r>
  <r>
    <n v="354"/>
    <x v="353"/>
    <x v="354"/>
    <n v="6100"/>
    <n v="1.2373770491803278"/>
    <n v="7548"/>
    <x v="1"/>
    <x v="351"/>
    <n v="80"/>
    <x v="3"/>
    <x v="3"/>
    <x v="338"/>
    <n v="1378789200"/>
    <x v="0"/>
    <x v="0"/>
    <x v="4"/>
    <x v="4"/>
    <x v="4"/>
  </r>
  <r>
    <n v="355"/>
    <x v="354"/>
    <x v="355"/>
    <n v="3800"/>
    <n v="0.58973684210526311"/>
    <n v="2241"/>
    <x v="2"/>
    <x v="352"/>
    <n v="86"/>
    <x v="1"/>
    <x v="1"/>
    <x v="339"/>
    <n v="1488520800"/>
    <x v="0"/>
    <x v="0"/>
    <x v="8"/>
    <x v="2"/>
    <x v="8"/>
  </r>
  <r>
    <n v="356"/>
    <x v="355"/>
    <x v="356"/>
    <n v="9300"/>
    <n v="0.36892473118279567"/>
    <n v="3431"/>
    <x v="0"/>
    <x v="353"/>
    <n v="40"/>
    <x v="6"/>
    <x v="6"/>
    <x v="340"/>
    <n v="1327298400"/>
    <x v="0"/>
    <x v="0"/>
    <x v="3"/>
    <x v="3"/>
    <x v="3"/>
  </r>
  <r>
    <n v="357"/>
    <x v="356"/>
    <x v="357"/>
    <n v="2300"/>
    <n v="1.8491304347826087"/>
    <n v="4253"/>
    <x v="1"/>
    <x v="354"/>
    <n v="41"/>
    <x v="1"/>
    <x v="1"/>
    <x v="341"/>
    <n v="1443416400"/>
    <x v="0"/>
    <x v="0"/>
    <x v="11"/>
    <x v="6"/>
    <x v="11"/>
  </r>
  <r>
    <n v="358"/>
    <x v="357"/>
    <x v="358"/>
    <n v="9700"/>
    <n v="0.11814432989690722"/>
    <n v="1146"/>
    <x v="0"/>
    <x v="355"/>
    <n v="23"/>
    <x v="0"/>
    <x v="0"/>
    <x v="342"/>
    <n v="1534136400"/>
    <x v="1"/>
    <x v="0"/>
    <x v="14"/>
    <x v="7"/>
    <x v="14"/>
  </r>
  <r>
    <n v="359"/>
    <x v="358"/>
    <x v="359"/>
    <n v="4000"/>
    <n v="2.9870000000000001"/>
    <n v="11948"/>
    <x v="1"/>
    <x v="356"/>
    <n v="187"/>
    <x v="1"/>
    <x v="1"/>
    <x v="343"/>
    <n v="1315026000"/>
    <x v="0"/>
    <x v="0"/>
    <x v="10"/>
    <x v="4"/>
    <x v="10"/>
  </r>
  <r>
    <n v="360"/>
    <x v="359"/>
    <x v="360"/>
    <n v="59700"/>
    <n v="2.2635175879396985"/>
    <n v="135132"/>
    <x v="1"/>
    <x v="357"/>
    <n v="2875"/>
    <x v="4"/>
    <x v="4"/>
    <x v="344"/>
    <n v="1295071200"/>
    <x v="0"/>
    <x v="1"/>
    <x v="3"/>
    <x v="3"/>
    <x v="3"/>
  </r>
  <r>
    <n v="361"/>
    <x v="360"/>
    <x v="361"/>
    <n v="5500"/>
    <n v="1.7356363636363636"/>
    <n v="9546"/>
    <x v="1"/>
    <x v="358"/>
    <n v="88"/>
    <x v="1"/>
    <x v="1"/>
    <x v="345"/>
    <n v="1509426000"/>
    <x v="0"/>
    <x v="0"/>
    <x v="3"/>
    <x v="3"/>
    <x v="3"/>
  </r>
  <r>
    <n v="362"/>
    <x v="361"/>
    <x v="362"/>
    <n v="3700"/>
    <n v="3.7175675675675675"/>
    <n v="13755"/>
    <x v="1"/>
    <x v="359"/>
    <n v="191"/>
    <x v="1"/>
    <x v="1"/>
    <x v="65"/>
    <n v="1299391200"/>
    <x v="0"/>
    <x v="0"/>
    <x v="1"/>
    <x v="1"/>
    <x v="1"/>
  </r>
  <r>
    <n v="363"/>
    <x v="362"/>
    <x v="363"/>
    <n v="5200"/>
    <n v="1.601923076923077"/>
    <n v="8330"/>
    <x v="1"/>
    <x v="360"/>
    <n v="139"/>
    <x v="1"/>
    <x v="1"/>
    <x v="346"/>
    <n v="1325052000"/>
    <x v="0"/>
    <x v="0"/>
    <x v="1"/>
    <x v="1"/>
    <x v="1"/>
  </r>
  <r>
    <n v="364"/>
    <x v="363"/>
    <x v="364"/>
    <n v="900"/>
    <n v="16.163333333333334"/>
    <n v="14547"/>
    <x v="1"/>
    <x v="361"/>
    <n v="186"/>
    <x v="1"/>
    <x v="1"/>
    <x v="347"/>
    <n v="1522818000"/>
    <x v="0"/>
    <x v="0"/>
    <x v="7"/>
    <x v="1"/>
    <x v="7"/>
  </r>
  <r>
    <n v="365"/>
    <x v="364"/>
    <x v="365"/>
    <n v="1600"/>
    <n v="7.3343749999999996"/>
    <n v="11735"/>
    <x v="1"/>
    <x v="362"/>
    <n v="112"/>
    <x v="2"/>
    <x v="2"/>
    <x v="348"/>
    <n v="1485324000"/>
    <x v="0"/>
    <x v="0"/>
    <x v="3"/>
    <x v="3"/>
    <x v="3"/>
  </r>
  <r>
    <n v="366"/>
    <x v="365"/>
    <x v="366"/>
    <n v="1800"/>
    <n v="5.9211111111111112"/>
    <n v="10658"/>
    <x v="1"/>
    <x v="363"/>
    <n v="101"/>
    <x v="1"/>
    <x v="1"/>
    <x v="349"/>
    <n v="1294120800"/>
    <x v="0"/>
    <x v="1"/>
    <x v="3"/>
    <x v="3"/>
    <x v="3"/>
  </r>
  <r>
    <n v="367"/>
    <x v="366"/>
    <x v="367"/>
    <n v="9900"/>
    <n v="0.18888888888888888"/>
    <n v="1870"/>
    <x v="0"/>
    <x v="364"/>
    <n v="75"/>
    <x v="1"/>
    <x v="1"/>
    <x v="350"/>
    <n v="1415685600"/>
    <x v="0"/>
    <x v="1"/>
    <x v="3"/>
    <x v="3"/>
    <x v="3"/>
  </r>
  <r>
    <n v="368"/>
    <x v="367"/>
    <x v="368"/>
    <n v="5200"/>
    <n v="2.7680769230769231"/>
    <n v="14394"/>
    <x v="1"/>
    <x v="365"/>
    <n v="206"/>
    <x v="4"/>
    <x v="4"/>
    <x v="351"/>
    <n v="1288933200"/>
    <x v="0"/>
    <x v="1"/>
    <x v="4"/>
    <x v="4"/>
    <x v="4"/>
  </r>
  <r>
    <n v="369"/>
    <x v="368"/>
    <x v="369"/>
    <n v="5400"/>
    <n v="2.730185185185185"/>
    <n v="14743"/>
    <x v="1"/>
    <x v="366"/>
    <n v="154"/>
    <x v="1"/>
    <x v="1"/>
    <x v="352"/>
    <n v="1363237200"/>
    <x v="0"/>
    <x v="1"/>
    <x v="19"/>
    <x v="4"/>
    <x v="19"/>
  </r>
  <r>
    <n v="370"/>
    <x v="369"/>
    <x v="370"/>
    <n v="112300"/>
    <n v="1.593633125556545"/>
    <n v="178965"/>
    <x v="1"/>
    <x v="367"/>
    <n v="5966"/>
    <x v="1"/>
    <x v="1"/>
    <x v="353"/>
    <n v="1555822800"/>
    <x v="0"/>
    <x v="0"/>
    <x v="3"/>
    <x v="3"/>
    <x v="3"/>
  </r>
  <r>
    <n v="371"/>
    <x v="370"/>
    <x v="371"/>
    <n v="189200"/>
    <n v="0.67869978858350954"/>
    <n v="128410"/>
    <x v="0"/>
    <x v="368"/>
    <n v="2176"/>
    <x v="1"/>
    <x v="1"/>
    <x v="354"/>
    <n v="1427778000"/>
    <x v="0"/>
    <x v="0"/>
    <x v="3"/>
    <x v="3"/>
    <x v="3"/>
  </r>
  <r>
    <n v="372"/>
    <x v="371"/>
    <x v="372"/>
    <n v="900"/>
    <n v="15.915555555555555"/>
    <n v="14324"/>
    <x v="1"/>
    <x v="369"/>
    <n v="169"/>
    <x v="1"/>
    <x v="1"/>
    <x v="355"/>
    <n v="1422424800"/>
    <x v="0"/>
    <x v="1"/>
    <x v="4"/>
    <x v="4"/>
    <x v="4"/>
  </r>
  <r>
    <n v="373"/>
    <x v="372"/>
    <x v="373"/>
    <n v="22500"/>
    <n v="7.3018222222222224"/>
    <n v="164291"/>
    <x v="1"/>
    <x v="370"/>
    <n v="2106"/>
    <x v="1"/>
    <x v="1"/>
    <x v="356"/>
    <n v="1503637200"/>
    <x v="0"/>
    <x v="0"/>
    <x v="3"/>
    <x v="3"/>
    <x v="3"/>
  </r>
  <r>
    <n v="374"/>
    <x v="373"/>
    <x v="374"/>
    <n v="167400"/>
    <n v="0.13185782556750297"/>
    <n v="22073"/>
    <x v="0"/>
    <x v="371"/>
    <n v="441"/>
    <x v="1"/>
    <x v="1"/>
    <x v="357"/>
    <n v="1547618400"/>
    <x v="0"/>
    <x v="1"/>
    <x v="4"/>
    <x v="4"/>
    <x v="4"/>
  </r>
  <r>
    <n v="375"/>
    <x v="374"/>
    <x v="375"/>
    <n v="2700"/>
    <n v="0.54777777777777781"/>
    <n v="1479"/>
    <x v="0"/>
    <x v="372"/>
    <n v="25"/>
    <x v="1"/>
    <x v="1"/>
    <x v="358"/>
    <n v="1449900000"/>
    <x v="0"/>
    <x v="0"/>
    <x v="7"/>
    <x v="1"/>
    <x v="7"/>
  </r>
  <r>
    <n v="376"/>
    <x v="375"/>
    <x v="376"/>
    <n v="3400"/>
    <n v="3.6102941176470589"/>
    <n v="12275"/>
    <x v="1"/>
    <x v="373"/>
    <n v="131"/>
    <x v="1"/>
    <x v="1"/>
    <x v="359"/>
    <n v="1405141200"/>
    <x v="0"/>
    <x v="0"/>
    <x v="1"/>
    <x v="1"/>
    <x v="1"/>
  </r>
  <r>
    <n v="377"/>
    <x v="376"/>
    <x v="377"/>
    <n v="49700"/>
    <n v="0.10257545271629778"/>
    <n v="5098"/>
    <x v="0"/>
    <x v="374"/>
    <n v="127"/>
    <x v="1"/>
    <x v="1"/>
    <x v="12"/>
    <n v="1572933600"/>
    <x v="0"/>
    <x v="0"/>
    <x v="3"/>
    <x v="3"/>
    <x v="3"/>
  </r>
  <r>
    <n v="378"/>
    <x v="377"/>
    <x v="378"/>
    <n v="178200"/>
    <n v="0.13962962962962963"/>
    <n v="24882"/>
    <x v="0"/>
    <x v="375"/>
    <n v="355"/>
    <x v="1"/>
    <x v="1"/>
    <x v="360"/>
    <n v="1530162000"/>
    <x v="0"/>
    <x v="0"/>
    <x v="4"/>
    <x v="4"/>
    <x v="4"/>
  </r>
  <r>
    <n v="379"/>
    <x v="378"/>
    <x v="379"/>
    <n v="7200"/>
    <n v="0.40444444444444444"/>
    <n v="2912"/>
    <x v="0"/>
    <x v="376"/>
    <n v="44"/>
    <x v="4"/>
    <x v="4"/>
    <x v="361"/>
    <n v="1320904800"/>
    <x v="0"/>
    <x v="0"/>
    <x v="3"/>
    <x v="3"/>
    <x v="3"/>
  </r>
  <r>
    <n v="380"/>
    <x v="379"/>
    <x v="380"/>
    <n v="2500"/>
    <n v="1.6032"/>
    <n v="4008"/>
    <x v="1"/>
    <x v="377"/>
    <n v="84"/>
    <x v="1"/>
    <x v="1"/>
    <x v="362"/>
    <n v="1372395600"/>
    <x v="0"/>
    <x v="0"/>
    <x v="3"/>
    <x v="3"/>
    <x v="3"/>
  </r>
  <r>
    <n v="381"/>
    <x v="380"/>
    <x v="381"/>
    <n v="5300"/>
    <n v="1.8394339622641509"/>
    <n v="9749"/>
    <x v="1"/>
    <x v="378"/>
    <n v="155"/>
    <x v="1"/>
    <x v="1"/>
    <x v="363"/>
    <n v="1437714000"/>
    <x v="0"/>
    <x v="0"/>
    <x v="3"/>
    <x v="3"/>
    <x v="3"/>
  </r>
  <r>
    <n v="382"/>
    <x v="381"/>
    <x v="382"/>
    <n v="9100"/>
    <n v="0.63769230769230767"/>
    <n v="5803"/>
    <x v="0"/>
    <x v="379"/>
    <n v="67"/>
    <x v="1"/>
    <x v="1"/>
    <x v="364"/>
    <n v="1509771600"/>
    <x v="0"/>
    <x v="0"/>
    <x v="14"/>
    <x v="7"/>
    <x v="14"/>
  </r>
  <r>
    <n v="383"/>
    <x v="382"/>
    <x v="383"/>
    <n v="6300"/>
    <n v="2.2538095238095237"/>
    <n v="14199"/>
    <x v="1"/>
    <x v="380"/>
    <n v="189"/>
    <x v="1"/>
    <x v="1"/>
    <x v="210"/>
    <n v="1550556000"/>
    <x v="0"/>
    <x v="1"/>
    <x v="0"/>
    <x v="0"/>
    <x v="0"/>
  </r>
  <r>
    <n v="384"/>
    <x v="383"/>
    <x v="384"/>
    <n v="114400"/>
    <n v="1.7200961538461539"/>
    <n v="196779"/>
    <x v="1"/>
    <x v="381"/>
    <n v="4799"/>
    <x v="1"/>
    <x v="1"/>
    <x v="365"/>
    <n v="1489039200"/>
    <x v="1"/>
    <x v="1"/>
    <x v="4"/>
    <x v="4"/>
    <x v="4"/>
  </r>
  <r>
    <n v="385"/>
    <x v="384"/>
    <x v="385"/>
    <n v="38900"/>
    <n v="1.4616709511568124"/>
    <n v="56859"/>
    <x v="1"/>
    <x v="382"/>
    <n v="1137"/>
    <x v="1"/>
    <x v="1"/>
    <x v="366"/>
    <n v="1556600400"/>
    <x v="0"/>
    <x v="0"/>
    <x v="9"/>
    <x v="5"/>
    <x v="9"/>
  </r>
  <r>
    <n v="386"/>
    <x v="385"/>
    <x v="386"/>
    <n v="135500"/>
    <n v="0.76423616236162362"/>
    <n v="103554"/>
    <x v="0"/>
    <x v="383"/>
    <n v="1068"/>
    <x v="1"/>
    <x v="1"/>
    <x v="367"/>
    <n v="1278565200"/>
    <x v="0"/>
    <x v="0"/>
    <x v="3"/>
    <x v="3"/>
    <x v="3"/>
  </r>
  <r>
    <n v="387"/>
    <x v="386"/>
    <x v="387"/>
    <n v="109000"/>
    <n v="0.39261467889908258"/>
    <n v="42795"/>
    <x v="0"/>
    <x v="384"/>
    <n v="424"/>
    <x v="1"/>
    <x v="1"/>
    <x v="368"/>
    <n v="1339909200"/>
    <x v="0"/>
    <x v="0"/>
    <x v="8"/>
    <x v="2"/>
    <x v="8"/>
  </r>
  <r>
    <n v="388"/>
    <x v="387"/>
    <x v="388"/>
    <n v="114800"/>
    <n v="0.11270034843205574"/>
    <n v="12938"/>
    <x v="3"/>
    <x v="385"/>
    <n v="145"/>
    <x v="5"/>
    <x v="5"/>
    <x v="369"/>
    <n v="1325829600"/>
    <x v="0"/>
    <x v="0"/>
    <x v="7"/>
    <x v="1"/>
    <x v="7"/>
  </r>
  <r>
    <n v="389"/>
    <x v="388"/>
    <x v="389"/>
    <n v="83000"/>
    <n v="1.2211084337349398"/>
    <n v="101352"/>
    <x v="1"/>
    <x v="386"/>
    <n v="1152"/>
    <x v="1"/>
    <x v="1"/>
    <x v="370"/>
    <n v="1290578400"/>
    <x v="0"/>
    <x v="0"/>
    <x v="3"/>
    <x v="3"/>
    <x v="3"/>
  </r>
  <r>
    <n v="390"/>
    <x v="389"/>
    <x v="390"/>
    <n v="2400"/>
    <n v="1.8654166666666667"/>
    <n v="4477"/>
    <x v="1"/>
    <x v="387"/>
    <n v="50"/>
    <x v="1"/>
    <x v="1"/>
    <x v="371"/>
    <n v="1380344400"/>
    <x v="0"/>
    <x v="0"/>
    <x v="14"/>
    <x v="7"/>
    <x v="14"/>
  </r>
  <r>
    <n v="391"/>
    <x v="390"/>
    <x v="391"/>
    <n v="60400"/>
    <n v="7.27317880794702E-2"/>
    <n v="4393"/>
    <x v="0"/>
    <x v="388"/>
    <n v="151"/>
    <x v="1"/>
    <x v="1"/>
    <x v="287"/>
    <n v="1389852000"/>
    <x v="0"/>
    <x v="0"/>
    <x v="9"/>
    <x v="5"/>
    <x v="9"/>
  </r>
  <r>
    <n v="392"/>
    <x v="391"/>
    <x v="392"/>
    <n v="102900"/>
    <n v="0.65642371234207963"/>
    <n v="67546"/>
    <x v="0"/>
    <x v="389"/>
    <n v="1608"/>
    <x v="1"/>
    <x v="1"/>
    <x v="372"/>
    <n v="1294466400"/>
    <x v="0"/>
    <x v="0"/>
    <x v="8"/>
    <x v="2"/>
    <x v="8"/>
  </r>
  <r>
    <n v="393"/>
    <x v="392"/>
    <x v="393"/>
    <n v="62800"/>
    <n v="2.2896178343949045"/>
    <n v="143788"/>
    <x v="1"/>
    <x v="390"/>
    <n v="3059"/>
    <x v="0"/>
    <x v="0"/>
    <x v="373"/>
    <n v="1500354000"/>
    <x v="0"/>
    <x v="0"/>
    <x v="17"/>
    <x v="1"/>
    <x v="17"/>
  </r>
  <r>
    <n v="394"/>
    <x v="393"/>
    <x v="394"/>
    <n v="800"/>
    <n v="4.6937499999999996"/>
    <n v="3755"/>
    <x v="1"/>
    <x v="391"/>
    <n v="34"/>
    <x v="1"/>
    <x v="1"/>
    <x v="374"/>
    <n v="1375938000"/>
    <x v="0"/>
    <x v="1"/>
    <x v="4"/>
    <x v="4"/>
    <x v="4"/>
  </r>
  <r>
    <n v="395"/>
    <x v="122"/>
    <x v="395"/>
    <n v="7100"/>
    <n v="1.3011267605633803"/>
    <n v="9238"/>
    <x v="1"/>
    <x v="392"/>
    <n v="220"/>
    <x v="1"/>
    <x v="1"/>
    <x v="375"/>
    <n v="1323410400"/>
    <x v="1"/>
    <x v="0"/>
    <x v="3"/>
    <x v="3"/>
    <x v="3"/>
  </r>
  <r>
    <n v="396"/>
    <x v="394"/>
    <x v="396"/>
    <n v="46100"/>
    <n v="1.6705422993492407"/>
    <n v="77012"/>
    <x v="1"/>
    <x v="393"/>
    <n v="1604"/>
    <x v="2"/>
    <x v="2"/>
    <x v="376"/>
    <n v="1539406800"/>
    <x v="0"/>
    <x v="0"/>
    <x v="6"/>
    <x v="4"/>
    <x v="6"/>
  </r>
  <r>
    <n v="397"/>
    <x v="395"/>
    <x v="397"/>
    <n v="8100"/>
    <n v="1.738641975308642"/>
    <n v="14083"/>
    <x v="1"/>
    <x v="394"/>
    <n v="454"/>
    <x v="1"/>
    <x v="1"/>
    <x v="377"/>
    <n v="1369803600"/>
    <x v="0"/>
    <x v="0"/>
    <x v="1"/>
    <x v="1"/>
    <x v="1"/>
  </r>
  <r>
    <n v="398"/>
    <x v="396"/>
    <x v="398"/>
    <n v="1700"/>
    <n v="7.1776470588235295"/>
    <n v="12202"/>
    <x v="1"/>
    <x v="395"/>
    <n v="123"/>
    <x v="6"/>
    <x v="6"/>
    <x v="378"/>
    <n v="1525928400"/>
    <x v="0"/>
    <x v="1"/>
    <x v="10"/>
    <x v="4"/>
    <x v="10"/>
  </r>
  <r>
    <n v="399"/>
    <x v="397"/>
    <x v="399"/>
    <n v="97300"/>
    <n v="0.63850976361767731"/>
    <n v="62127"/>
    <x v="0"/>
    <x v="396"/>
    <n v="941"/>
    <x v="1"/>
    <x v="1"/>
    <x v="379"/>
    <n v="1297231200"/>
    <x v="0"/>
    <x v="0"/>
    <x v="7"/>
    <x v="1"/>
    <x v="7"/>
  </r>
  <r>
    <n v="400"/>
    <x v="398"/>
    <x v="400"/>
    <n v="100"/>
    <n v="0.02"/>
    <n v="2"/>
    <x v="0"/>
    <x v="50"/>
    <n v="1"/>
    <x v="1"/>
    <x v="1"/>
    <x v="380"/>
    <n v="1378530000"/>
    <x v="0"/>
    <x v="1"/>
    <x v="14"/>
    <x v="7"/>
    <x v="14"/>
  </r>
  <r>
    <n v="401"/>
    <x v="399"/>
    <x v="401"/>
    <n v="900"/>
    <n v="15.302222222222222"/>
    <n v="13772"/>
    <x v="1"/>
    <x v="397"/>
    <n v="299"/>
    <x v="1"/>
    <x v="1"/>
    <x v="381"/>
    <n v="1572152400"/>
    <x v="0"/>
    <x v="0"/>
    <x v="3"/>
    <x v="3"/>
    <x v="3"/>
  </r>
  <r>
    <n v="402"/>
    <x v="400"/>
    <x v="402"/>
    <n v="7300"/>
    <n v="0.40356164383561643"/>
    <n v="2946"/>
    <x v="0"/>
    <x v="398"/>
    <n v="40"/>
    <x v="1"/>
    <x v="1"/>
    <x v="382"/>
    <n v="1329890400"/>
    <x v="0"/>
    <x v="1"/>
    <x v="12"/>
    <x v="4"/>
    <x v="12"/>
  </r>
  <r>
    <n v="403"/>
    <x v="401"/>
    <x v="403"/>
    <n v="195800"/>
    <n v="0.86220633299284988"/>
    <n v="168820"/>
    <x v="0"/>
    <x v="399"/>
    <n v="3015"/>
    <x v="0"/>
    <x v="0"/>
    <x v="125"/>
    <n v="1276750800"/>
    <x v="0"/>
    <x v="1"/>
    <x v="3"/>
    <x v="3"/>
    <x v="3"/>
  </r>
  <r>
    <n v="404"/>
    <x v="402"/>
    <x v="404"/>
    <n v="48900"/>
    <n v="3.1558486707566464"/>
    <n v="154321"/>
    <x v="1"/>
    <x v="400"/>
    <n v="2237"/>
    <x v="1"/>
    <x v="1"/>
    <x v="383"/>
    <n v="1510898400"/>
    <x v="0"/>
    <x v="0"/>
    <x v="3"/>
    <x v="3"/>
    <x v="3"/>
  </r>
  <r>
    <n v="405"/>
    <x v="403"/>
    <x v="405"/>
    <n v="29600"/>
    <n v="0.89618243243243245"/>
    <n v="26527"/>
    <x v="0"/>
    <x v="401"/>
    <n v="435"/>
    <x v="1"/>
    <x v="1"/>
    <x v="384"/>
    <n v="1532408400"/>
    <x v="0"/>
    <x v="0"/>
    <x v="3"/>
    <x v="3"/>
    <x v="3"/>
  </r>
  <r>
    <n v="406"/>
    <x v="404"/>
    <x v="406"/>
    <n v="39300"/>
    <n v="1.8214503816793892"/>
    <n v="71583"/>
    <x v="1"/>
    <x v="402"/>
    <n v="645"/>
    <x v="1"/>
    <x v="1"/>
    <x v="385"/>
    <n v="1360562400"/>
    <x v="1"/>
    <x v="0"/>
    <x v="4"/>
    <x v="4"/>
    <x v="4"/>
  </r>
  <r>
    <n v="407"/>
    <x v="405"/>
    <x v="407"/>
    <n v="3400"/>
    <n v="3.5588235294117645"/>
    <n v="12100"/>
    <x v="1"/>
    <x v="403"/>
    <n v="484"/>
    <x v="3"/>
    <x v="3"/>
    <x v="386"/>
    <n v="1571547600"/>
    <x v="0"/>
    <x v="0"/>
    <x v="3"/>
    <x v="3"/>
    <x v="3"/>
  </r>
  <r>
    <n v="408"/>
    <x v="406"/>
    <x v="408"/>
    <n v="9200"/>
    <n v="1.3183695652173912"/>
    <n v="12129"/>
    <x v="1"/>
    <x v="404"/>
    <n v="154"/>
    <x v="0"/>
    <x v="0"/>
    <x v="387"/>
    <n v="1468126800"/>
    <x v="0"/>
    <x v="0"/>
    <x v="4"/>
    <x v="4"/>
    <x v="4"/>
  </r>
  <r>
    <n v="409"/>
    <x v="97"/>
    <x v="409"/>
    <n v="135600"/>
    <n v="0.46315634218289087"/>
    <n v="62804"/>
    <x v="0"/>
    <x v="405"/>
    <n v="714"/>
    <x v="1"/>
    <x v="1"/>
    <x v="388"/>
    <n v="1492837200"/>
    <x v="0"/>
    <x v="0"/>
    <x v="1"/>
    <x v="1"/>
    <x v="1"/>
  </r>
  <r>
    <n v="410"/>
    <x v="407"/>
    <x v="410"/>
    <n v="153700"/>
    <n v="0.36132726089785294"/>
    <n v="55536"/>
    <x v="2"/>
    <x v="406"/>
    <n v="1111"/>
    <x v="1"/>
    <x v="1"/>
    <x v="277"/>
    <n v="1430197200"/>
    <x v="0"/>
    <x v="0"/>
    <x v="20"/>
    <x v="6"/>
    <x v="20"/>
  </r>
  <r>
    <n v="411"/>
    <x v="408"/>
    <x v="411"/>
    <n v="7800"/>
    <n v="1.0462820512820512"/>
    <n v="8161"/>
    <x v="1"/>
    <x v="407"/>
    <n v="82"/>
    <x v="1"/>
    <x v="1"/>
    <x v="389"/>
    <n v="1496206800"/>
    <x v="0"/>
    <x v="0"/>
    <x v="3"/>
    <x v="3"/>
    <x v="3"/>
  </r>
  <r>
    <n v="412"/>
    <x v="409"/>
    <x v="412"/>
    <n v="2100"/>
    <n v="6.6885714285714286"/>
    <n v="14046"/>
    <x v="1"/>
    <x v="408"/>
    <n v="134"/>
    <x v="1"/>
    <x v="1"/>
    <x v="390"/>
    <n v="1389592800"/>
    <x v="0"/>
    <x v="0"/>
    <x v="13"/>
    <x v="5"/>
    <x v="13"/>
  </r>
  <r>
    <n v="413"/>
    <x v="410"/>
    <x v="413"/>
    <n v="189500"/>
    <n v="0.62072823218997364"/>
    <n v="117628"/>
    <x v="2"/>
    <x v="409"/>
    <n v="1089"/>
    <x v="1"/>
    <x v="1"/>
    <x v="391"/>
    <n v="1545631200"/>
    <x v="0"/>
    <x v="0"/>
    <x v="10"/>
    <x v="4"/>
    <x v="10"/>
  </r>
  <r>
    <n v="414"/>
    <x v="411"/>
    <x v="414"/>
    <n v="188200"/>
    <n v="0.84699787460148779"/>
    <n v="159405"/>
    <x v="0"/>
    <x v="410"/>
    <n v="5497"/>
    <x v="1"/>
    <x v="1"/>
    <x v="392"/>
    <n v="1272430800"/>
    <x v="0"/>
    <x v="1"/>
    <x v="0"/>
    <x v="0"/>
    <x v="0"/>
  </r>
  <r>
    <n v="415"/>
    <x v="412"/>
    <x v="415"/>
    <n v="113500"/>
    <n v="0.11059030837004405"/>
    <n v="12552"/>
    <x v="0"/>
    <x v="411"/>
    <n v="418"/>
    <x v="1"/>
    <x v="1"/>
    <x v="393"/>
    <n v="1327903200"/>
    <x v="0"/>
    <x v="0"/>
    <x v="3"/>
    <x v="3"/>
    <x v="3"/>
  </r>
  <r>
    <n v="416"/>
    <x v="413"/>
    <x v="416"/>
    <n v="134600"/>
    <n v="0.43838781575037145"/>
    <n v="59007"/>
    <x v="0"/>
    <x v="412"/>
    <n v="1439"/>
    <x v="1"/>
    <x v="1"/>
    <x v="394"/>
    <n v="1296021600"/>
    <x v="0"/>
    <x v="1"/>
    <x v="4"/>
    <x v="4"/>
    <x v="4"/>
  </r>
  <r>
    <n v="417"/>
    <x v="414"/>
    <x v="417"/>
    <n v="1700"/>
    <n v="0.55470588235294116"/>
    <n v="943"/>
    <x v="0"/>
    <x v="413"/>
    <n v="15"/>
    <x v="1"/>
    <x v="1"/>
    <x v="395"/>
    <n v="1543298400"/>
    <x v="0"/>
    <x v="0"/>
    <x v="3"/>
    <x v="3"/>
    <x v="3"/>
  </r>
  <r>
    <n v="418"/>
    <x v="32"/>
    <x v="418"/>
    <n v="163700"/>
    <n v="0.57399511301160655"/>
    <n v="93963"/>
    <x v="0"/>
    <x v="414"/>
    <n v="1999"/>
    <x v="0"/>
    <x v="0"/>
    <x v="396"/>
    <n v="1336366800"/>
    <x v="0"/>
    <x v="0"/>
    <x v="4"/>
    <x v="4"/>
    <x v="4"/>
  </r>
  <r>
    <n v="419"/>
    <x v="415"/>
    <x v="419"/>
    <n v="113800"/>
    <n v="1.2343497363796134"/>
    <n v="140469"/>
    <x v="1"/>
    <x v="415"/>
    <n v="5203"/>
    <x v="1"/>
    <x v="1"/>
    <x v="397"/>
    <n v="1325052000"/>
    <x v="0"/>
    <x v="0"/>
    <x v="2"/>
    <x v="2"/>
    <x v="2"/>
  </r>
  <r>
    <n v="420"/>
    <x v="416"/>
    <x v="420"/>
    <n v="5000"/>
    <n v="1.2846"/>
    <n v="6423"/>
    <x v="1"/>
    <x v="416"/>
    <n v="94"/>
    <x v="1"/>
    <x v="1"/>
    <x v="398"/>
    <n v="1499576400"/>
    <x v="0"/>
    <x v="0"/>
    <x v="3"/>
    <x v="3"/>
    <x v="3"/>
  </r>
  <r>
    <n v="421"/>
    <x v="417"/>
    <x v="421"/>
    <n v="9400"/>
    <n v="0.63989361702127656"/>
    <n v="6015"/>
    <x v="0"/>
    <x v="417"/>
    <n v="118"/>
    <x v="1"/>
    <x v="1"/>
    <x v="399"/>
    <n v="1501304400"/>
    <x v="0"/>
    <x v="1"/>
    <x v="8"/>
    <x v="2"/>
    <x v="8"/>
  </r>
  <r>
    <n v="422"/>
    <x v="418"/>
    <x v="422"/>
    <n v="8700"/>
    <n v="1.2729885057471264"/>
    <n v="11075"/>
    <x v="1"/>
    <x v="418"/>
    <n v="205"/>
    <x v="1"/>
    <x v="1"/>
    <x v="400"/>
    <n v="1273208400"/>
    <x v="0"/>
    <x v="1"/>
    <x v="3"/>
    <x v="3"/>
    <x v="3"/>
  </r>
  <r>
    <n v="423"/>
    <x v="419"/>
    <x v="423"/>
    <n v="147800"/>
    <n v="0.10638024357239513"/>
    <n v="15723"/>
    <x v="0"/>
    <x v="419"/>
    <n v="162"/>
    <x v="1"/>
    <x v="1"/>
    <x v="116"/>
    <n v="1316840400"/>
    <x v="0"/>
    <x v="1"/>
    <x v="0"/>
    <x v="0"/>
    <x v="0"/>
  </r>
  <r>
    <n v="424"/>
    <x v="420"/>
    <x v="424"/>
    <n v="5100"/>
    <n v="0.40470588235294119"/>
    <n v="2064"/>
    <x v="0"/>
    <x v="420"/>
    <n v="83"/>
    <x v="1"/>
    <x v="1"/>
    <x v="401"/>
    <n v="1524546000"/>
    <x v="0"/>
    <x v="0"/>
    <x v="7"/>
    <x v="1"/>
    <x v="7"/>
  </r>
  <r>
    <n v="425"/>
    <x v="421"/>
    <x v="425"/>
    <n v="2700"/>
    <n v="2.8766666666666665"/>
    <n v="7767"/>
    <x v="1"/>
    <x v="421"/>
    <n v="92"/>
    <x v="1"/>
    <x v="1"/>
    <x v="402"/>
    <n v="1438578000"/>
    <x v="0"/>
    <x v="0"/>
    <x v="14"/>
    <x v="7"/>
    <x v="14"/>
  </r>
  <r>
    <n v="426"/>
    <x v="422"/>
    <x v="426"/>
    <n v="1800"/>
    <n v="5.7294444444444448"/>
    <n v="10313"/>
    <x v="1"/>
    <x v="422"/>
    <n v="219"/>
    <x v="1"/>
    <x v="1"/>
    <x v="403"/>
    <n v="1362549600"/>
    <x v="0"/>
    <x v="0"/>
    <x v="3"/>
    <x v="3"/>
    <x v="3"/>
  </r>
  <r>
    <n v="427"/>
    <x v="423"/>
    <x v="427"/>
    <n v="174500"/>
    <n v="1.1290429799426933"/>
    <n v="197018"/>
    <x v="1"/>
    <x v="423"/>
    <n v="2526"/>
    <x v="1"/>
    <x v="1"/>
    <x v="404"/>
    <n v="1413349200"/>
    <x v="0"/>
    <x v="1"/>
    <x v="3"/>
    <x v="3"/>
    <x v="3"/>
  </r>
  <r>
    <n v="428"/>
    <x v="424"/>
    <x v="428"/>
    <n v="101400"/>
    <n v="0.46387573964497042"/>
    <n v="47037"/>
    <x v="0"/>
    <x v="424"/>
    <n v="747"/>
    <x v="1"/>
    <x v="1"/>
    <x v="405"/>
    <n v="1298008800"/>
    <x v="0"/>
    <x v="0"/>
    <x v="10"/>
    <x v="4"/>
    <x v="10"/>
  </r>
  <r>
    <n v="429"/>
    <x v="425"/>
    <x v="429"/>
    <n v="191000"/>
    <n v="0.90675916230366493"/>
    <n v="173191"/>
    <x v="3"/>
    <x v="425"/>
    <n v="2138"/>
    <x v="1"/>
    <x v="1"/>
    <x v="406"/>
    <n v="1394427600"/>
    <x v="0"/>
    <x v="1"/>
    <x v="14"/>
    <x v="7"/>
    <x v="14"/>
  </r>
  <r>
    <n v="430"/>
    <x v="426"/>
    <x v="430"/>
    <n v="8100"/>
    <n v="0.67740740740740746"/>
    <n v="5487"/>
    <x v="0"/>
    <x v="426"/>
    <n v="84"/>
    <x v="1"/>
    <x v="1"/>
    <x v="407"/>
    <n v="1572670800"/>
    <x v="0"/>
    <x v="0"/>
    <x v="3"/>
    <x v="3"/>
    <x v="3"/>
  </r>
  <r>
    <n v="431"/>
    <x v="427"/>
    <x v="431"/>
    <n v="5100"/>
    <n v="1.9249019607843136"/>
    <n v="9817"/>
    <x v="1"/>
    <x v="427"/>
    <n v="94"/>
    <x v="1"/>
    <x v="1"/>
    <x v="408"/>
    <n v="1531112400"/>
    <x v="1"/>
    <x v="0"/>
    <x v="3"/>
    <x v="3"/>
    <x v="3"/>
  </r>
  <r>
    <n v="432"/>
    <x v="428"/>
    <x v="432"/>
    <n v="7700"/>
    <n v="0.82714285714285718"/>
    <n v="6369"/>
    <x v="0"/>
    <x v="428"/>
    <n v="91"/>
    <x v="1"/>
    <x v="1"/>
    <x v="409"/>
    <n v="1400734800"/>
    <x v="0"/>
    <x v="0"/>
    <x v="3"/>
    <x v="3"/>
    <x v="3"/>
  </r>
  <r>
    <n v="433"/>
    <x v="429"/>
    <x v="433"/>
    <n v="121400"/>
    <n v="0.54163920922570019"/>
    <n v="65755"/>
    <x v="0"/>
    <x v="429"/>
    <n v="792"/>
    <x v="1"/>
    <x v="1"/>
    <x v="410"/>
    <n v="1386741600"/>
    <x v="0"/>
    <x v="1"/>
    <x v="4"/>
    <x v="4"/>
    <x v="4"/>
  </r>
  <r>
    <n v="434"/>
    <x v="430"/>
    <x v="434"/>
    <n v="5400"/>
    <n v="0.16722222222222222"/>
    <n v="903"/>
    <x v="3"/>
    <x v="430"/>
    <n v="10"/>
    <x v="0"/>
    <x v="0"/>
    <x v="411"/>
    <n v="1481781600"/>
    <x v="1"/>
    <x v="0"/>
    <x v="3"/>
    <x v="3"/>
    <x v="3"/>
  </r>
  <r>
    <n v="435"/>
    <x v="431"/>
    <x v="435"/>
    <n v="152400"/>
    <n v="1.168766404199475"/>
    <n v="178120"/>
    <x v="1"/>
    <x v="431"/>
    <n v="1713"/>
    <x v="6"/>
    <x v="6"/>
    <x v="412"/>
    <n v="1419660000"/>
    <x v="0"/>
    <x v="1"/>
    <x v="3"/>
    <x v="3"/>
    <x v="3"/>
  </r>
  <r>
    <n v="436"/>
    <x v="432"/>
    <x v="436"/>
    <n v="1300"/>
    <n v="10.521538461538462"/>
    <n v="13678"/>
    <x v="1"/>
    <x v="432"/>
    <n v="249"/>
    <x v="1"/>
    <x v="1"/>
    <x v="413"/>
    <n v="1555822800"/>
    <x v="0"/>
    <x v="0"/>
    <x v="17"/>
    <x v="1"/>
    <x v="17"/>
  </r>
  <r>
    <n v="437"/>
    <x v="433"/>
    <x v="437"/>
    <n v="8100"/>
    <n v="1.2307407407407407"/>
    <n v="9969"/>
    <x v="1"/>
    <x v="433"/>
    <n v="192"/>
    <x v="1"/>
    <x v="1"/>
    <x v="414"/>
    <n v="1442379600"/>
    <x v="0"/>
    <x v="1"/>
    <x v="10"/>
    <x v="4"/>
    <x v="10"/>
  </r>
  <r>
    <n v="438"/>
    <x v="434"/>
    <x v="438"/>
    <n v="8300"/>
    <n v="1.7863855421686747"/>
    <n v="14827"/>
    <x v="1"/>
    <x v="434"/>
    <n v="247"/>
    <x v="1"/>
    <x v="1"/>
    <x v="415"/>
    <n v="1364965200"/>
    <x v="0"/>
    <x v="0"/>
    <x v="3"/>
    <x v="3"/>
    <x v="3"/>
  </r>
  <r>
    <n v="439"/>
    <x v="435"/>
    <x v="439"/>
    <n v="28400"/>
    <n v="3.5528169014084505"/>
    <n v="100900"/>
    <x v="1"/>
    <x v="435"/>
    <n v="2293"/>
    <x v="1"/>
    <x v="1"/>
    <x v="416"/>
    <n v="1479016800"/>
    <x v="0"/>
    <x v="0"/>
    <x v="22"/>
    <x v="4"/>
    <x v="22"/>
  </r>
  <r>
    <n v="440"/>
    <x v="436"/>
    <x v="440"/>
    <n v="102500"/>
    <n v="1.6190634146341463"/>
    <n v="165954"/>
    <x v="1"/>
    <x v="436"/>
    <n v="3131"/>
    <x v="1"/>
    <x v="1"/>
    <x v="417"/>
    <n v="1499662800"/>
    <x v="0"/>
    <x v="0"/>
    <x v="19"/>
    <x v="4"/>
    <x v="19"/>
  </r>
  <r>
    <n v="441"/>
    <x v="437"/>
    <x v="441"/>
    <n v="7000"/>
    <n v="0.24914285714285714"/>
    <n v="1744"/>
    <x v="0"/>
    <x v="437"/>
    <n v="32"/>
    <x v="1"/>
    <x v="1"/>
    <x v="418"/>
    <n v="1337835600"/>
    <x v="0"/>
    <x v="0"/>
    <x v="8"/>
    <x v="2"/>
    <x v="8"/>
  </r>
  <r>
    <n v="442"/>
    <x v="438"/>
    <x v="442"/>
    <n v="5400"/>
    <n v="1.9872222222222222"/>
    <n v="10731"/>
    <x v="1"/>
    <x v="438"/>
    <n v="143"/>
    <x v="6"/>
    <x v="6"/>
    <x v="419"/>
    <n v="1505710800"/>
    <x v="0"/>
    <x v="0"/>
    <x v="3"/>
    <x v="3"/>
    <x v="3"/>
  </r>
  <r>
    <n v="443"/>
    <x v="439"/>
    <x v="443"/>
    <n v="9300"/>
    <n v="0.34752688172043011"/>
    <n v="3232"/>
    <x v="3"/>
    <x v="439"/>
    <n v="90"/>
    <x v="1"/>
    <x v="1"/>
    <x v="420"/>
    <n v="1287464400"/>
    <x v="0"/>
    <x v="0"/>
    <x v="3"/>
    <x v="3"/>
    <x v="3"/>
  </r>
  <r>
    <n v="444"/>
    <x v="347"/>
    <x v="444"/>
    <n v="6200"/>
    <n v="1.7641935483870967"/>
    <n v="10938"/>
    <x v="1"/>
    <x v="440"/>
    <n v="296"/>
    <x v="1"/>
    <x v="1"/>
    <x v="421"/>
    <n v="1311656400"/>
    <x v="0"/>
    <x v="1"/>
    <x v="7"/>
    <x v="1"/>
    <x v="7"/>
  </r>
  <r>
    <n v="445"/>
    <x v="440"/>
    <x v="445"/>
    <n v="2100"/>
    <n v="5.1138095238095236"/>
    <n v="10739"/>
    <x v="1"/>
    <x v="441"/>
    <n v="170"/>
    <x v="1"/>
    <x v="1"/>
    <x v="422"/>
    <n v="1293170400"/>
    <x v="0"/>
    <x v="1"/>
    <x v="3"/>
    <x v="3"/>
    <x v="3"/>
  </r>
  <r>
    <n v="446"/>
    <x v="441"/>
    <x v="446"/>
    <n v="6800"/>
    <n v="0.82044117647058823"/>
    <n v="5579"/>
    <x v="0"/>
    <x v="442"/>
    <n v="186"/>
    <x v="1"/>
    <x v="1"/>
    <x v="423"/>
    <n v="1355983200"/>
    <x v="0"/>
    <x v="0"/>
    <x v="8"/>
    <x v="2"/>
    <x v="8"/>
  </r>
  <r>
    <n v="447"/>
    <x v="442"/>
    <x v="447"/>
    <n v="155200"/>
    <n v="0.24326030927835052"/>
    <n v="37754"/>
    <x v="3"/>
    <x v="443"/>
    <n v="439"/>
    <x v="4"/>
    <x v="4"/>
    <x v="424"/>
    <n v="1515045600"/>
    <x v="0"/>
    <x v="0"/>
    <x v="19"/>
    <x v="4"/>
    <x v="19"/>
  </r>
  <r>
    <n v="448"/>
    <x v="443"/>
    <x v="448"/>
    <n v="89900"/>
    <n v="0.50482758620689661"/>
    <n v="45384"/>
    <x v="0"/>
    <x v="444"/>
    <n v="605"/>
    <x v="1"/>
    <x v="1"/>
    <x v="425"/>
    <n v="1366088400"/>
    <x v="0"/>
    <x v="1"/>
    <x v="11"/>
    <x v="6"/>
    <x v="11"/>
  </r>
  <r>
    <n v="449"/>
    <x v="444"/>
    <x v="449"/>
    <n v="900"/>
    <n v="9.67"/>
    <n v="8703"/>
    <x v="1"/>
    <x v="445"/>
    <n v="86"/>
    <x v="3"/>
    <x v="3"/>
    <x v="426"/>
    <n v="1553317200"/>
    <x v="0"/>
    <x v="0"/>
    <x v="11"/>
    <x v="6"/>
    <x v="11"/>
  </r>
  <r>
    <n v="450"/>
    <x v="445"/>
    <x v="450"/>
    <n v="100"/>
    <n v="0.04"/>
    <n v="4"/>
    <x v="0"/>
    <x v="446"/>
    <n v="1"/>
    <x v="0"/>
    <x v="0"/>
    <x v="427"/>
    <n v="1542088800"/>
    <x v="0"/>
    <x v="0"/>
    <x v="10"/>
    <x v="4"/>
    <x v="10"/>
  </r>
  <r>
    <n v="451"/>
    <x v="446"/>
    <x v="451"/>
    <n v="148400"/>
    <n v="1.2284501347708894"/>
    <n v="182302"/>
    <x v="1"/>
    <x v="447"/>
    <n v="6286"/>
    <x v="1"/>
    <x v="1"/>
    <x v="428"/>
    <n v="1503118800"/>
    <x v="0"/>
    <x v="0"/>
    <x v="1"/>
    <x v="1"/>
    <x v="1"/>
  </r>
  <r>
    <n v="452"/>
    <x v="447"/>
    <x v="452"/>
    <n v="4800"/>
    <n v="0.63437500000000002"/>
    <n v="3045"/>
    <x v="0"/>
    <x v="448"/>
    <n v="31"/>
    <x v="1"/>
    <x v="1"/>
    <x v="429"/>
    <n v="1278478800"/>
    <x v="0"/>
    <x v="0"/>
    <x v="6"/>
    <x v="4"/>
    <x v="6"/>
  </r>
  <r>
    <n v="453"/>
    <x v="448"/>
    <x v="453"/>
    <n v="182400"/>
    <n v="0.56331688596491225"/>
    <n v="102749"/>
    <x v="0"/>
    <x v="449"/>
    <n v="1181"/>
    <x v="1"/>
    <x v="1"/>
    <x v="411"/>
    <n v="1484114400"/>
    <x v="0"/>
    <x v="0"/>
    <x v="22"/>
    <x v="4"/>
    <x v="22"/>
  </r>
  <r>
    <n v="454"/>
    <x v="449"/>
    <x v="454"/>
    <n v="4000"/>
    <n v="0.44074999999999998"/>
    <n v="1763"/>
    <x v="0"/>
    <x v="450"/>
    <n v="39"/>
    <x v="1"/>
    <x v="1"/>
    <x v="430"/>
    <n v="1385445600"/>
    <x v="0"/>
    <x v="1"/>
    <x v="6"/>
    <x v="4"/>
    <x v="6"/>
  </r>
  <r>
    <n v="455"/>
    <x v="450"/>
    <x v="455"/>
    <n v="116500"/>
    <n v="1.1837253218884121"/>
    <n v="137904"/>
    <x v="1"/>
    <x v="451"/>
    <n v="3727"/>
    <x v="1"/>
    <x v="1"/>
    <x v="431"/>
    <n v="1318741200"/>
    <x v="0"/>
    <x v="0"/>
    <x v="3"/>
    <x v="3"/>
    <x v="3"/>
  </r>
  <r>
    <n v="456"/>
    <x v="451"/>
    <x v="456"/>
    <n v="146400"/>
    <n v="1.041243169398907"/>
    <n v="152438"/>
    <x v="1"/>
    <x v="452"/>
    <n v="1605"/>
    <x v="1"/>
    <x v="1"/>
    <x v="432"/>
    <n v="1518242400"/>
    <x v="0"/>
    <x v="1"/>
    <x v="7"/>
    <x v="1"/>
    <x v="7"/>
  </r>
  <r>
    <n v="457"/>
    <x v="452"/>
    <x v="457"/>
    <n v="5000"/>
    <n v="0.26640000000000003"/>
    <n v="1332"/>
    <x v="0"/>
    <x v="453"/>
    <n v="46"/>
    <x v="1"/>
    <x v="1"/>
    <x v="433"/>
    <n v="1476594000"/>
    <x v="0"/>
    <x v="0"/>
    <x v="3"/>
    <x v="3"/>
    <x v="3"/>
  </r>
  <r>
    <n v="458"/>
    <x v="453"/>
    <x v="458"/>
    <n v="33800"/>
    <n v="3.5120118343195266"/>
    <n v="118706"/>
    <x v="1"/>
    <x v="454"/>
    <n v="2120"/>
    <x v="1"/>
    <x v="1"/>
    <x v="434"/>
    <n v="1273554000"/>
    <x v="0"/>
    <x v="0"/>
    <x v="3"/>
    <x v="3"/>
    <x v="3"/>
  </r>
  <r>
    <n v="459"/>
    <x v="454"/>
    <x v="459"/>
    <n v="6300"/>
    <n v="0.90063492063492068"/>
    <n v="5674"/>
    <x v="0"/>
    <x v="455"/>
    <n v="105"/>
    <x v="1"/>
    <x v="1"/>
    <x v="435"/>
    <n v="1421906400"/>
    <x v="0"/>
    <x v="0"/>
    <x v="4"/>
    <x v="4"/>
    <x v="4"/>
  </r>
  <r>
    <n v="460"/>
    <x v="455"/>
    <x v="460"/>
    <n v="2400"/>
    <n v="1.7162500000000001"/>
    <n v="4119"/>
    <x v="1"/>
    <x v="456"/>
    <n v="50"/>
    <x v="1"/>
    <x v="1"/>
    <x v="8"/>
    <n v="1281589200"/>
    <x v="0"/>
    <x v="0"/>
    <x v="3"/>
    <x v="3"/>
    <x v="3"/>
  </r>
  <r>
    <n v="461"/>
    <x v="456"/>
    <x v="461"/>
    <n v="98800"/>
    <n v="1.4104655870445344"/>
    <n v="139354"/>
    <x v="1"/>
    <x v="457"/>
    <n v="2080"/>
    <x v="1"/>
    <x v="1"/>
    <x v="436"/>
    <n v="1400389200"/>
    <x v="0"/>
    <x v="0"/>
    <x v="6"/>
    <x v="4"/>
    <x v="6"/>
  </r>
  <r>
    <n v="462"/>
    <x v="457"/>
    <x v="462"/>
    <n v="188800"/>
    <n v="0.30579449152542371"/>
    <n v="57734"/>
    <x v="0"/>
    <x v="458"/>
    <n v="535"/>
    <x v="1"/>
    <x v="1"/>
    <x v="385"/>
    <n v="1362808800"/>
    <x v="0"/>
    <x v="0"/>
    <x v="20"/>
    <x v="6"/>
    <x v="20"/>
  </r>
  <r>
    <n v="463"/>
    <x v="458"/>
    <x v="463"/>
    <n v="134300"/>
    <n v="1.0816455696202532"/>
    <n v="145265"/>
    <x v="1"/>
    <x v="459"/>
    <n v="2105"/>
    <x v="1"/>
    <x v="1"/>
    <x v="437"/>
    <n v="1388815200"/>
    <x v="0"/>
    <x v="0"/>
    <x v="10"/>
    <x v="4"/>
    <x v="10"/>
  </r>
  <r>
    <n v="464"/>
    <x v="459"/>
    <x v="464"/>
    <n v="71200"/>
    <n v="1.3345505617977529"/>
    <n v="95020"/>
    <x v="1"/>
    <x v="460"/>
    <n v="2436"/>
    <x v="1"/>
    <x v="1"/>
    <x v="438"/>
    <n v="1519538400"/>
    <x v="0"/>
    <x v="0"/>
    <x v="3"/>
    <x v="3"/>
    <x v="3"/>
  </r>
  <r>
    <n v="465"/>
    <x v="460"/>
    <x v="465"/>
    <n v="4700"/>
    <n v="1.8785106382978722"/>
    <n v="8829"/>
    <x v="1"/>
    <x v="461"/>
    <n v="80"/>
    <x v="1"/>
    <x v="1"/>
    <x v="439"/>
    <n v="1517810400"/>
    <x v="0"/>
    <x v="0"/>
    <x v="18"/>
    <x v="5"/>
    <x v="18"/>
  </r>
  <r>
    <n v="466"/>
    <x v="461"/>
    <x v="466"/>
    <n v="1200"/>
    <n v="3.32"/>
    <n v="3984"/>
    <x v="1"/>
    <x v="462"/>
    <n v="42"/>
    <x v="1"/>
    <x v="1"/>
    <x v="440"/>
    <n v="1370581200"/>
    <x v="0"/>
    <x v="1"/>
    <x v="8"/>
    <x v="2"/>
    <x v="8"/>
  </r>
  <r>
    <n v="467"/>
    <x v="462"/>
    <x v="467"/>
    <n v="1400"/>
    <n v="5.7521428571428572"/>
    <n v="8053"/>
    <x v="1"/>
    <x v="463"/>
    <n v="139"/>
    <x v="0"/>
    <x v="0"/>
    <x v="441"/>
    <n v="1448863200"/>
    <x v="0"/>
    <x v="1"/>
    <x v="2"/>
    <x v="2"/>
    <x v="2"/>
  </r>
  <r>
    <n v="468"/>
    <x v="463"/>
    <x v="468"/>
    <n v="4000"/>
    <n v="0.40500000000000003"/>
    <n v="1620"/>
    <x v="0"/>
    <x v="464"/>
    <n v="16"/>
    <x v="1"/>
    <x v="1"/>
    <x v="442"/>
    <n v="1556600400"/>
    <x v="0"/>
    <x v="0"/>
    <x v="3"/>
    <x v="3"/>
    <x v="3"/>
  </r>
  <r>
    <n v="469"/>
    <x v="464"/>
    <x v="469"/>
    <n v="5600"/>
    <n v="1.8442857142857143"/>
    <n v="10328"/>
    <x v="1"/>
    <x v="465"/>
    <n v="159"/>
    <x v="1"/>
    <x v="1"/>
    <x v="443"/>
    <n v="1432098000"/>
    <x v="0"/>
    <x v="0"/>
    <x v="6"/>
    <x v="4"/>
    <x v="6"/>
  </r>
  <r>
    <n v="470"/>
    <x v="465"/>
    <x v="470"/>
    <n v="3600"/>
    <n v="2.8580555555555556"/>
    <n v="10289"/>
    <x v="1"/>
    <x v="466"/>
    <n v="381"/>
    <x v="1"/>
    <x v="1"/>
    <x v="315"/>
    <n v="1482127200"/>
    <x v="0"/>
    <x v="0"/>
    <x v="8"/>
    <x v="2"/>
    <x v="8"/>
  </r>
  <r>
    <n v="471"/>
    <x v="197"/>
    <x v="471"/>
    <n v="3100"/>
    <n v="3.19"/>
    <n v="9889"/>
    <x v="1"/>
    <x v="467"/>
    <n v="194"/>
    <x v="4"/>
    <x v="4"/>
    <x v="444"/>
    <n v="1335934800"/>
    <x v="0"/>
    <x v="1"/>
    <x v="0"/>
    <x v="0"/>
    <x v="0"/>
  </r>
  <r>
    <n v="472"/>
    <x v="466"/>
    <x v="472"/>
    <n v="153800"/>
    <n v="0.39234070221066319"/>
    <n v="60342"/>
    <x v="0"/>
    <x v="468"/>
    <n v="575"/>
    <x v="1"/>
    <x v="1"/>
    <x v="445"/>
    <n v="1556946000"/>
    <x v="0"/>
    <x v="0"/>
    <x v="1"/>
    <x v="1"/>
    <x v="1"/>
  </r>
  <r>
    <n v="473"/>
    <x v="467"/>
    <x v="473"/>
    <n v="5000"/>
    <n v="1.7814000000000001"/>
    <n v="8907"/>
    <x v="1"/>
    <x v="469"/>
    <n v="106"/>
    <x v="1"/>
    <x v="1"/>
    <x v="446"/>
    <n v="1530075600"/>
    <x v="0"/>
    <x v="0"/>
    <x v="5"/>
    <x v="1"/>
    <x v="5"/>
  </r>
  <r>
    <n v="474"/>
    <x v="468"/>
    <x v="474"/>
    <n v="4000"/>
    <n v="3.6515"/>
    <n v="14606"/>
    <x v="1"/>
    <x v="470"/>
    <n v="142"/>
    <x v="1"/>
    <x v="1"/>
    <x v="447"/>
    <n v="1418796000"/>
    <x v="0"/>
    <x v="0"/>
    <x v="19"/>
    <x v="4"/>
    <x v="19"/>
  </r>
  <r>
    <n v="475"/>
    <x v="469"/>
    <x v="475"/>
    <n v="7400"/>
    <n v="1.1394594594594594"/>
    <n v="8432"/>
    <x v="1"/>
    <x v="471"/>
    <n v="211"/>
    <x v="1"/>
    <x v="1"/>
    <x v="448"/>
    <n v="1372482000"/>
    <x v="0"/>
    <x v="1"/>
    <x v="18"/>
    <x v="5"/>
    <x v="18"/>
  </r>
  <r>
    <n v="476"/>
    <x v="470"/>
    <x v="476"/>
    <n v="191500"/>
    <n v="0.29828720626631855"/>
    <n v="57122"/>
    <x v="0"/>
    <x v="472"/>
    <n v="1120"/>
    <x v="1"/>
    <x v="1"/>
    <x v="342"/>
    <n v="1534395600"/>
    <x v="0"/>
    <x v="0"/>
    <x v="13"/>
    <x v="5"/>
    <x v="13"/>
  </r>
  <r>
    <n v="477"/>
    <x v="471"/>
    <x v="477"/>
    <n v="8500"/>
    <n v="0.54270588235294115"/>
    <n v="4613"/>
    <x v="0"/>
    <x v="473"/>
    <n v="113"/>
    <x v="1"/>
    <x v="1"/>
    <x v="449"/>
    <n v="1311397200"/>
    <x v="0"/>
    <x v="0"/>
    <x v="22"/>
    <x v="4"/>
    <x v="22"/>
  </r>
  <r>
    <n v="478"/>
    <x v="472"/>
    <x v="478"/>
    <n v="68800"/>
    <n v="2.3634156976744185"/>
    <n v="162603"/>
    <x v="1"/>
    <x v="474"/>
    <n v="2756"/>
    <x v="1"/>
    <x v="1"/>
    <x v="450"/>
    <n v="1426914000"/>
    <x v="0"/>
    <x v="0"/>
    <x v="8"/>
    <x v="2"/>
    <x v="8"/>
  </r>
  <r>
    <n v="479"/>
    <x v="473"/>
    <x v="479"/>
    <n v="2400"/>
    <n v="5.1291666666666664"/>
    <n v="12310"/>
    <x v="1"/>
    <x v="475"/>
    <n v="173"/>
    <x v="4"/>
    <x v="4"/>
    <x v="451"/>
    <n v="1501477200"/>
    <x v="0"/>
    <x v="0"/>
    <x v="0"/>
    <x v="0"/>
    <x v="0"/>
  </r>
  <r>
    <n v="480"/>
    <x v="474"/>
    <x v="480"/>
    <n v="8600"/>
    <n v="1.0065116279069768"/>
    <n v="8656"/>
    <x v="1"/>
    <x v="476"/>
    <n v="87"/>
    <x v="1"/>
    <x v="1"/>
    <x v="452"/>
    <n v="1269061200"/>
    <x v="0"/>
    <x v="1"/>
    <x v="14"/>
    <x v="7"/>
    <x v="14"/>
  </r>
  <r>
    <n v="481"/>
    <x v="475"/>
    <x v="481"/>
    <n v="196600"/>
    <n v="0.81348423194303154"/>
    <n v="159931"/>
    <x v="0"/>
    <x v="477"/>
    <n v="1538"/>
    <x v="1"/>
    <x v="1"/>
    <x v="453"/>
    <n v="1415772000"/>
    <x v="0"/>
    <x v="1"/>
    <x v="3"/>
    <x v="3"/>
    <x v="3"/>
  </r>
  <r>
    <n v="482"/>
    <x v="476"/>
    <x v="482"/>
    <n v="4200"/>
    <n v="0.16404761904761905"/>
    <n v="689"/>
    <x v="0"/>
    <x v="478"/>
    <n v="9"/>
    <x v="1"/>
    <x v="1"/>
    <x v="454"/>
    <n v="1331013600"/>
    <x v="0"/>
    <x v="1"/>
    <x v="13"/>
    <x v="5"/>
    <x v="13"/>
  </r>
  <r>
    <n v="483"/>
    <x v="477"/>
    <x v="483"/>
    <n v="91400"/>
    <n v="0.52774617067833696"/>
    <n v="48236"/>
    <x v="0"/>
    <x v="479"/>
    <n v="554"/>
    <x v="1"/>
    <x v="1"/>
    <x v="455"/>
    <n v="1576735200"/>
    <x v="0"/>
    <x v="0"/>
    <x v="3"/>
    <x v="3"/>
    <x v="3"/>
  </r>
  <r>
    <n v="484"/>
    <x v="478"/>
    <x v="484"/>
    <n v="29600"/>
    <n v="2.6020608108108108"/>
    <n v="77021"/>
    <x v="1"/>
    <x v="480"/>
    <n v="1572"/>
    <x v="4"/>
    <x v="4"/>
    <x v="456"/>
    <n v="1411362000"/>
    <x v="0"/>
    <x v="1"/>
    <x v="0"/>
    <x v="0"/>
    <x v="0"/>
  </r>
  <r>
    <n v="485"/>
    <x v="479"/>
    <x v="485"/>
    <n v="90600"/>
    <n v="0.30732891832229581"/>
    <n v="27844"/>
    <x v="0"/>
    <x v="481"/>
    <n v="648"/>
    <x v="4"/>
    <x v="4"/>
    <x v="457"/>
    <n v="1563685200"/>
    <x v="0"/>
    <x v="0"/>
    <x v="3"/>
    <x v="3"/>
    <x v="3"/>
  </r>
  <r>
    <n v="486"/>
    <x v="480"/>
    <x v="486"/>
    <n v="5200"/>
    <n v="0.13500000000000001"/>
    <n v="702"/>
    <x v="0"/>
    <x v="482"/>
    <n v="21"/>
    <x v="4"/>
    <x v="4"/>
    <x v="458"/>
    <n v="1521867600"/>
    <x v="0"/>
    <x v="1"/>
    <x v="18"/>
    <x v="5"/>
    <x v="18"/>
  </r>
  <r>
    <n v="487"/>
    <x v="481"/>
    <x v="487"/>
    <n v="110300"/>
    <n v="1.7862556663644606"/>
    <n v="197024"/>
    <x v="1"/>
    <x v="483"/>
    <n v="2346"/>
    <x v="1"/>
    <x v="1"/>
    <x v="459"/>
    <n v="1495515600"/>
    <x v="0"/>
    <x v="0"/>
    <x v="3"/>
    <x v="3"/>
    <x v="3"/>
  </r>
  <r>
    <n v="488"/>
    <x v="482"/>
    <x v="488"/>
    <n v="5300"/>
    <n v="2.2005660377358489"/>
    <n v="11663"/>
    <x v="1"/>
    <x v="484"/>
    <n v="115"/>
    <x v="1"/>
    <x v="1"/>
    <x v="460"/>
    <n v="1455948000"/>
    <x v="0"/>
    <x v="0"/>
    <x v="3"/>
    <x v="3"/>
    <x v="3"/>
  </r>
  <r>
    <n v="489"/>
    <x v="483"/>
    <x v="489"/>
    <n v="9200"/>
    <n v="1.015108695652174"/>
    <n v="9339"/>
    <x v="1"/>
    <x v="485"/>
    <n v="85"/>
    <x v="6"/>
    <x v="6"/>
    <x v="461"/>
    <n v="1282366800"/>
    <x v="0"/>
    <x v="0"/>
    <x v="8"/>
    <x v="2"/>
    <x v="8"/>
  </r>
  <r>
    <n v="490"/>
    <x v="484"/>
    <x v="490"/>
    <n v="2400"/>
    <n v="1.915"/>
    <n v="4596"/>
    <x v="1"/>
    <x v="486"/>
    <n v="144"/>
    <x v="1"/>
    <x v="1"/>
    <x v="462"/>
    <n v="1574575200"/>
    <x v="0"/>
    <x v="0"/>
    <x v="23"/>
    <x v="8"/>
    <x v="23"/>
  </r>
  <r>
    <n v="491"/>
    <x v="485"/>
    <x v="491"/>
    <n v="56800"/>
    <n v="3.0534683098591549"/>
    <n v="173437"/>
    <x v="1"/>
    <x v="487"/>
    <n v="2443"/>
    <x v="1"/>
    <x v="1"/>
    <x v="463"/>
    <n v="1374901200"/>
    <x v="0"/>
    <x v="1"/>
    <x v="0"/>
    <x v="0"/>
    <x v="0"/>
  </r>
  <r>
    <n v="492"/>
    <x v="486"/>
    <x v="492"/>
    <n v="191000"/>
    <n v="0.23995287958115183"/>
    <n v="45831"/>
    <x v="3"/>
    <x v="488"/>
    <n v="595"/>
    <x v="1"/>
    <x v="1"/>
    <x v="464"/>
    <n v="1278910800"/>
    <x v="1"/>
    <x v="1"/>
    <x v="12"/>
    <x v="4"/>
    <x v="12"/>
  </r>
  <r>
    <n v="493"/>
    <x v="487"/>
    <x v="493"/>
    <n v="900"/>
    <n v="7.2377777777777776"/>
    <n v="6514"/>
    <x v="1"/>
    <x v="489"/>
    <n v="64"/>
    <x v="1"/>
    <x v="1"/>
    <x v="465"/>
    <n v="1562907600"/>
    <x v="0"/>
    <x v="0"/>
    <x v="14"/>
    <x v="7"/>
    <x v="14"/>
  </r>
  <r>
    <n v="494"/>
    <x v="488"/>
    <x v="494"/>
    <n v="2500"/>
    <n v="5.4736000000000002"/>
    <n v="13684"/>
    <x v="1"/>
    <x v="490"/>
    <n v="268"/>
    <x v="1"/>
    <x v="1"/>
    <x v="466"/>
    <n v="1332478800"/>
    <x v="0"/>
    <x v="0"/>
    <x v="8"/>
    <x v="2"/>
    <x v="8"/>
  </r>
  <r>
    <n v="495"/>
    <x v="489"/>
    <x v="495"/>
    <n v="3200"/>
    <n v="4.1449999999999996"/>
    <n v="13264"/>
    <x v="1"/>
    <x v="491"/>
    <n v="195"/>
    <x v="3"/>
    <x v="3"/>
    <x v="467"/>
    <n v="1402722000"/>
    <x v="0"/>
    <x v="0"/>
    <x v="3"/>
    <x v="3"/>
    <x v="3"/>
  </r>
  <r>
    <n v="496"/>
    <x v="490"/>
    <x v="496"/>
    <n v="183800"/>
    <n v="9.0696409140369975E-3"/>
    <n v="1667"/>
    <x v="0"/>
    <x v="492"/>
    <n v="54"/>
    <x v="1"/>
    <x v="1"/>
    <x v="468"/>
    <n v="1496811600"/>
    <x v="0"/>
    <x v="0"/>
    <x v="10"/>
    <x v="4"/>
    <x v="10"/>
  </r>
  <r>
    <n v="497"/>
    <x v="491"/>
    <x v="497"/>
    <n v="9800"/>
    <n v="0.34173469387755101"/>
    <n v="3349"/>
    <x v="0"/>
    <x v="493"/>
    <n v="120"/>
    <x v="1"/>
    <x v="1"/>
    <x v="469"/>
    <n v="1482213600"/>
    <x v="0"/>
    <x v="1"/>
    <x v="8"/>
    <x v="2"/>
    <x v="8"/>
  </r>
  <r>
    <n v="498"/>
    <x v="492"/>
    <x v="498"/>
    <n v="193400"/>
    <n v="0.239488107549121"/>
    <n v="46317"/>
    <x v="0"/>
    <x v="494"/>
    <n v="579"/>
    <x v="3"/>
    <x v="3"/>
    <x v="470"/>
    <n v="1420264800"/>
    <x v="0"/>
    <x v="0"/>
    <x v="2"/>
    <x v="2"/>
    <x v="2"/>
  </r>
  <r>
    <n v="499"/>
    <x v="493"/>
    <x v="499"/>
    <n v="163800"/>
    <n v="0.48072649572649573"/>
    <n v="78743"/>
    <x v="0"/>
    <x v="495"/>
    <n v="2072"/>
    <x v="1"/>
    <x v="1"/>
    <x v="471"/>
    <n v="1458450000"/>
    <x v="0"/>
    <x v="1"/>
    <x v="4"/>
    <x v="4"/>
    <x v="4"/>
  </r>
  <r>
    <n v="500"/>
    <x v="494"/>
    <x v="500"/>
    <n v="100"/>
    <n v="0"/>
    <n v="0"/>
    <x v="0"/>
    <x v="496"/>
    <n v="0"/>
    <x v="1"/>
    <x v="1"/>
    <x v="472"/>
    <n v="1369803600"/>
    <x v="0"/>
    <x v="1"/>
    <x v="3"/>
    <x v="3"/>
    <x v="3"/>
  </r>
  <r>
    <n v="501"/>
    <x v="495"/>
    <x v="501"/>
    <n v="153600"/>
    <n v="0.70145182291666663"/>
    <n v="107743"/>
    <x v="0"/>
    <x v="497"/>
    <n v="1796"/>
    <x v="1"/>
    <x v="1"/>
    <x v="473"/>
    <n v="1363237200"/>
    <x v="0"/>
    <x v="0"/>
    <x v="4"/>
    <x v="4"/>
    <x v="4"/>
  </r>
  <r>
    <n v="502"/>
    <x v="212"/>
    <x v="502"/>
    <n v="1300"/>
    <n v="5.2992307692307694"/>
    <n v="6889"/>
    <x v="1"/>
    <x v="498"/>
    <n v="186"/>
    <x v="2"/>
    <x v="2"/>
    <x v="474"/>
    <n v="1345870800"/>
    <x v="0"/>
    <x v="1"/>
    <x v="11"/>
    <x v="6"/>
    <x v="11"/>
  </r>
  <r>
    <n v="503"/>
    <x v="496"/>
    <x v="503"/>
    <n v="25500"/>
    <n v="1.8032549019607844"/>
    <n v="45983"/>
    <x v="1"/>
    <x v="499"/>
    <n v="460"/>
    <x v="1"/>
    <x v="1"/>
    <x v="72"/>
    <n v="1437454800"/>
    <x v="0"/>
    <x v="0"/>
    <x v="6"/>
    <x v="4"/>
    <x v="6"/>
  </r>
  <r>
    <n v="504"/>
    <x v="497"/>
    <x v="504"/>
    <n v="7500"/>
    <n v="0.92320000000000002"/>
    <n v="6924"/>
    <x v="0"/>
    <x v="500"/>
    <n v="62"/>
    <x v="6"/>
    <x v="6"/>
    <x v="443"/>
    <n v="1432011600"/>
    <x v="0"/>
    <x v="0"/>
    <x v="1"/>
    <x v="1"/>
    <x v="1"/>
  </r>
  <r>
    <n v="505"/>
    <x v="498"/>
    <x v="505"/>
    <n v="89900"/>
    <n v="0.13901001112347053"/>
    <n v="12497"/>
    <x v="0"/>
    <x v="501"/>
    <n v="347"/>
    <x v="1"/>
    <x v="1"/>
    <x v="475"/>
    <n v="1366347600"/>
    <x v="0"/>
    <x v="1"/>
    <x v="15"/>
    <x v="5"/>
    <x v="15"/>
  </r>
  <r>
    <n v="506"/>
    <x v="499"/>
    <x v="506"/>
    <n v="18000"/>
    <n v="9.2707777777777771"/>
    <n v="166874"/>
    <x v="1"/>
    <x v="502"/>
    <n v="2528"/>
    <x v="1"/>
    <x v="1"/>
    <x v="81"/>
    <n v="1512885600"/>
    <x v="0"/>
    <x v="1"/>
    <x v="3"/>
    <x v="3"/>
    <x v="3"/>
  </r>
  <r>
    <n v="507"/>
    <x v="500"/>
    <x v="507"/>
    <n v="2100"/>
    <n v="0.39857142857142858"/>
    <n v="837"/>
    <x v="0"/>
    <x v="503"/>
    <n v="19"/>
    <x v="1"/>
    <x v="1"/>
    <x v="476"/>
    <n v="1369717200"/>
    <x v="0"/>
    <x v="1"/>
    <x v="2"/>
    <x v="2"/>
    <x v="2"/>
  </r>
  <r>
    <n v="508"/>
    <x v="501"/>
    <x v="508"/>
    <n v="172700"/>
    <n v="1.1222929936305732"/>
    <n v="193820"/>
    <x v="1"/>
    <x v="504"/>
    <n v="3657"/>
    <x v="1"/>
    <x v="1"/>
    <x v="192"/>
    <n v="1534654800"/>
    <x v="0"/>
    <x v="0"/>
    <x v="3"/>
    <x v="3"/>
    <x v="3"/>
  </r>
  <r>
    <n v="509"/>
    <x v="173"/>
    <x v="509"/>
    <n v="168500"/>
    <n v="0.70925816023738875"/>
    <n v="119510"/>
    <x v="0"/>
    <x v="505"/>
    <n v="1258"/>
    <x v="1"/>
    <x v="1"/>
    <x v="477"/>
    <n v="1337058000"/>
    <x v="0"/>
    <x v="0"/>
    <x v="3"/>
    <x v="3"/>
    <x v="3"/>
  </r>
  <r>
    <n v="510"/>
    <x v="502"/>
    <x v="510"/>
    <n v="7800"/>
    <n v="1.1908974358974358"/>
    <n v="9289"/>
    <x v="1"/>
    <x v="506"/>
    <n v="131"/>
    <x v="2"/>
    <x v="2"/>
    <x v="478"/>
    <n v="1529816400"/>
    <x v="0"/>
    <x v="0"/>
    <x v="6"/>
    <x v="4"/>
    <x v="6"/>
  </r>
  <r>
    <n v="511"/>
    <x v="503"/>
    <x v="511"/>
    <n v="147800"/>
    <n v="0.24017591339648173"/>
    <n v="35498"/>
    <x v="0"/>
    <x v="507"/>
    <n v="362"/>
    <x v="1"/>
    <x v="1"/>
    <x v="479"/>
    <n v="1564894800"/>
    <x v="0"/>
    <x v="0"/>
    <x v="3"/>
    <x v="3"/>
    <x v="3"/>
  </r>
  <r>
    <n v="512"/>
    <x v="504"/>
    <x v="512"/>
    <n v="9100"/>
    <n v="1.3931868131868133"/>
    <n v="12678"/>
    <x v="1"/>
    <x v="508"/>
    <n v="239"/>
    <x v="1"/>
    <x v="1"/>
    <x v="480"/>
    <n v="1404622800"/>
    <x v="0"/>
    <x v="1"/>
    <x v="11"/>
    <x v="6"/>
    <x v="11"/>
  </r>
  <r>
    <n v="513"/>
    <x v="505"/>
    <x v="513"/>
    <n v="8300"/>
    <n v="0.39277108433734942"/>
    <n v="3260"/>
    <x v="3"/>
    <x v="509"/>
    <n v="35"/>
    <x v="1"/>
    <x v="1"/>
    <x v="180"/>
    <n v="1284181200"/>
    <x v="0"/>
    <x v="0"/>
    <x v="19"/>
    <x v="4"/>
    <x v="19"/>
  </r>
  <r>
    <n v="514"/>
    <x v="506"/>
    <x v="514"/>
    <n v="138700"/>
    <n v="0.22439077144917088"/>
    <n v="31123"/>
    <x v="3"/>
    <x v="510"/>
    <n v="528"/>
    <x v="5"/>
    <x v="5"/>
    <x v="481"/>
    <n v="1386741600"/>
    <x v="0"/>
    <x v="1"/>
    <x v="1"/>
    <x v="1"/>
    <x v="1"/>
  </r>
  <r>
    <n v="515"/>
    <x v="507"/>
    <x v="515"/>
    <n v="8600"/>
    <n v="0.55779069767441858"/>
    <n v="4797"/>
    <x v="0"/>
    <x v="511"/>
    <n v="133"/>
    <x v="0"/>
    <x v="0"/>
    <x v="482"/>
    <n v="1324792800"/>
    <x v="0"/>
    <x v="1"/>
    <x v="3"/>
    <x v="3"/>
    <x v="3"/>
  </r>
  <r>
    <n v="516"/>
    <x v="508"/>
    <x v="516"/>
    <n v="125400"/>
    <n v="0.42523125996810207"/>
    <n v="53324"/>
    <x v="0"/>
    <x v="512"/>
    <n v="846"/>
    <x v="1"/>
    <x v="1"/>
    <x v="194"/>
    <n v="1284354000"/>
    <x v="0"/>
    <x v="0"/>
    <x v="9"/>
    <x v="5"/>
    <x v="9"/>
  </r>
  <r>
    <n v="517"/>
    <x v="509"/>
    <x v="517"/>
    <n v="5900"/>
    <n v="1.1200000000000001"/>
    <n v="6608"/>
    <x v="1"/>
    <x v="513"/>
    <n v="78"/>
    <x v="1"/>
    <x v="1"/>
    <x v="483"/>
    <n v="1494392400"/>
    <x v="0"/>
    <x v="0"/>
    <x v="0"/>
    <x v="0"/>
    <x v="0"/>
  </r>
  <r>
    <n v="518"/>
    <x v="510"/>
    <x v="518"/>
    <n v="8800"/>
    <n v="7.0681818181818179E-2"/>
    <n v="622"/>
    <x v="0"/>
    <x v="514"/>
    <n v="10"/>
    <x v="1"/>
    <x v="1"/>
    <x v="484"/>
    <n v="1519538400"/>
    <x v="0"/>
    <x v="1"/>
    <x v="10"/>
    <x v="4"/>
    <x v="10"/>
  </r>
  <r>
    <n v="519"/>
    <x v="511"/>
    <x v="519"/>
    <n v="177700"/>
    <n v="1.0174563871693867"/>
    <n v="180802"/>
    <x v="1"/>
    <x v="515"/>
    <n v="1773"/>
    <x v="1"/>
    <x v="1"/>
    <x v="355"/>
    <n v="1421906400"/>
    <x v="0"/>
    <x v="1"/>
    <x v="1"/>
    <x v="1"/>
    <x v="1"/>
  </r>
  <r>
    <n v="520"/>
    <x v="512"/>
    <x v="520"/>
    <n v="800"/>
    <n v="4.2575000000000003"/>
    <n v="3406"/>
    <x v="1"/>
    <x v="516"/>
    <n v="32"/>
    <x v="1"/>
    <x v="1"/>
    <x v="485"/>
    <n v="1555909200"/>
    <x v="0"/>
    <x v="0"/>
    <x v="3"/>
    <x v="3"/>
    <x v="3"/>
  </r>
  <r>
    <n v="521"/>
    <x v="513"/>
    <x v="47"/>
    <n v="7600"/>
    <n v="1.4553947368421052"/>
    <n v="11061"/>
    <x v="1"/>
    <x v="517"/>
    <n v="369"/>
    <x v="1"/>
    <x v="1"/>
    <x v="486"/>
    <n v="1472446800"/>
    <x v="0"/>
    <x v="1"/>
    <x v="6"/>
    <x v="4"/>
    <x v="6"/>
  </r>
  <r>
    <n v="522"/>
    <x v="514"/>
    <x v="521"/>
    <n v="50500"/>
    <n v="0.32453465346534655"/>
    <n v="16389"/>
    <x v="0"/>
    <x v="518"/>
    <n v="191"/>
    <x v="1"/>
    <x v="1"/>
    <x v="487"/>
    <n v="1342328400"/>
    <x v="0"/>
    <x v="0"/>
    <x v="12"/>
    <x v="4"/>
    <x v="12"/>
  </r>
  <r>
    <n v="523"/>
    <x v="515"/>
    <x v="522"/>
    <n v="900"/>
    <n v="7.003333333333333"/>
    <n v="6303"/>
    <x v="1"/>
    <x v="519"/>
    <n v="89"/>
    <x v="1"/>
    <x v="1"/>
    <x v="488"/>
    <n v="1268114400"/>
    <x v="0"/>
    <x v="0"/>
    <x v="12"/>
    <x v="4"/>
    <x v="12"/>
  </r>
  <r>
    <n v="524"/>
    <x v="516"/>
    <x v="523"/>
    <n v="96700"/>
    <n v="0.83904860392967939"/>
    <n v="81136"/>
    <x v="0"/>
    <x v="520"/>
    <n v="1979"/>
    <x v="1"/>
    <x v="1"/>
    <x v="489"/>
    <n v="1273381200"/>
    <x v="0"/>
    <x v="0"/>
    <x v="3"/>
    <x v="3"/>
    <x v="3"/>
  </r>
  <r>
    <n v="525"/>
    <x v="517"/>
    <x v="524"/>
    <n v="2100"/>
    <n v="0.84190476190476193"/>
    <n v="1768"/>
    <x v="0"/>
    <x v="521"/>
    <n v="63"/>
    <x v="1"/>
    <x v="1"/>
    <x v="490"/>
    <n v="1290837600"/>
    <x v="0"/>
    <x v="0"/>
    <x v="8"/>
    <x v="2"/>
    <x v="8"/>
  </r>
  <r>
    <n v="526"/>
    <x v="518"/>
    <x v="525"/>
    <n v="8300"/>
    <n v="1.5595180722891566"/>
    <n v="12944"/>
    <x v="1"/>
    <x v="522"/>
    <n v="147"/>
    <x v="1"/>
    <x v="1"/>
    <x v="312"/>
    <n v="1454306400"/>
    <x v="0"/>
    <x v="1"/>
    <x v="3"/>
    <x v="3"/>
    <x v="3"/>
  </r>
  <r>
    <n v="527"/>
    <x v="519"/>
    <x v="526"/>
    <n v="189200"/>
    <n v="0.99619450317124736"/>
    <n v="188480"/>
    <x v="0"/>
    <x v="523"/>
    <n v="6080"/>
    <x v="0"/>
    <x v="0"/>
    <x v="491"/>
    <n v="1457762400"/>
    <x v="0"/>
    <x v="0"/>
    <x v="10"/>
    <x v="4"/>
    <x v="10"/>
  </r>
  <r>
    <n v="528"/>
    <x v="520"/>
    <x v="527"/>
    <n v="9000"/>
    <n v="0.80300000000000005"/>
    <n v="7227"/>
    <x v="0"/>
    <x v="524"/>
    <n v="80"/>
    <x v="4"/>
    <x v="4"/>
    <x v="492"/>
    <n v="1389074400"/>
    <x v="0"/>
    <x v="0"/>
    <x v="7"/>
    <x v="1"/>
    <x v="7"/>
  </r>
  <r>
    <n v="529"/>
    <x v="521"/>
    <x v="528"/>
    <n v="5100"/>
    <n v="0.11254901960784314"/>
    <n v="574"/>
    <x v="0"/>
    <x v="525"/>
    <n v="9"/>
    <x v="1"/>
    <x v="1"/>
    <x v="493"/>
    <n v="1402117200"/>
    <x v="0"/>
    <x v="0"/>
    <x v="11"/>
    <x v="6"/>
    <x v="11"/>
  </r>
  <r>
    <n v="530"/>
    <x v="522"/>
    <x v="529"/>
    <n v="105000"/>
    <n v="0.91740952380952379"/>
    <n v="96328"/>
    <x v="0"/>
    <x v="526"/>
    <n v="1784"/>
    <x v="1"/>
    <x v="1"/>
    <x v="494"/>
    <n v="1284440400"/>
    <x v="0"/>
    <x v="1"/>
    <x v="13"/>
    <x v="5"/>
    <x v="13"/>
  </r>
  <r>
    <n v="531"/>
    <x v="523"/>
    <x v="530"/>
    <n v="186700"/>
    <n v="0.95521156936261387"/>
    <n v="178338"/>
    <x v="2"/>
    <x v="527"/>
    <n v="3640"/>
    <x v="5"/>
    <x v="5"/>
    <x v="495"/>
    <n v="1388988000"/>
    <x v="0"/>
    <x v="0"/>
    <x v="11"/>
    <x v="6"/>
    <x v="11"/>
  </r>
  <r>
    <n v="532"/>
    <x v="524"/>
    <x v="531"/>
    <n v="1600"/>
    <n v="5.0287499999999996"/>
    <n v="8046"/>
    <x v="1"/>
    <x v="528"/>
    <n v="126"/>
    <x v="0"/>
    <x v="0"/>
    <x v="496"/>
    <n v="1516946400"/>
    <x v="0"/>
    <x v="0"/>
    <x v="3"/>
    <x v="3"/>
    <x v="3"/>
  </r>
  <r>
    <n v="533"/>
    <x v="525"/>
    <x v="532"/>
    <n v="115600"/>
    <n v="1.5924394463667819"/>
    <n v="184086"/>
    <x v="1"/>
    <x v="529"/>
    <n v="2218"/>
    <x v="4"/>
    <x v="4"/>
    <x v="497"/>
    <n v="1377752400"/>
    <x v="0"/>
    <x v="0"/>
    <x v="7"/>
    <x v="1"/>
    <x v="7"/>
  </r>
  <r>
    <n v="534"/>
    <x v="526"/>
    <x v="533"/>
    <n v="89100"/>
    <n v="0.15022446689113356"/>
    <n v="13385"/>
    <x v="0"/>
    <x v="530"/>
    <n v="243"/>
    <x v="1"/>
    <x v="1"/>
    <x v="498"/>
    <n v="1534568400"/>
    <x v="0"/>
    <x v="1"/>
    <x v="6"/>
    <x v="4"/>
    <x v="6"/>
  </r>
  <r>
    <n v="535"/>
    <x v="527"/>
    <x v="534"/>
    <n v="2600"/>
    <n v="4.820384615384615"/>
    <n v="12533"/>
    <x v="1"/>
    <x v="531"/>
    <n v="202"/>
    <x v="6"/>
    <x v="6"/>
    <x v="499"/>
    <n v="1528606800"/>
    <x v="0"/>
    <x v="1"/>
    <x v="3"/>
    <x v="3"/>
    <x v="3"/>
  </r>
  <r>
    <n v="536"/>
    <x v="528"/>
    <x v="535"/>
    <n v="9800"/>
    <n v="1.4996938775510205"/>
    <n v="14697"/>
    <x v="1"/>
    <x v="532"/>
    <n v="140"/>
    <x v="6"/>
    <x v="6"/>
    <x v="500"/>
    <n v="1284872400"/>
    <x v="0"/>
    <x v="0"/>
    <x v="13"/>
    <x v="5"/>
    <x v="13"/>
  </r>
  <r>
    <n v="537"/>
    <x v="529"/>
    <x v="536"/>
    <n v="84400"/>
    <n v="1.1722156398104266"/>
    <n v="98935"/>
    <x v="1"/>
    <x v="533"/>
    <n v="1052"/>
    <x v="3"/>
    <x v="3"/>
    <x v="501"/>
    <n v="1537592400"/>
    <x v="1"/>
    <x v="1"/>
    <x v="4"/>
    <x v="4"/>
    <x v="4"/>
  </r>
  <r>
    <n v="538"/>
    <x v="530"/>
    <x v="537"/>
    <n v="151300"/>
    <n v="0.37695968274950431"/>
    <n v="57034"/>
    <x v="0"/>
    <x v="534"/>
    <n v="1296"/>
    <x v="1"/>
    <x v="1"/>
    <x v="502"/>
    <n v="1381208400"/>
    <x v="0"/>
    <x v="0"/>
    <x v="20"/>
    <x v="6"/>
    <x v="20"/>
  </r>
  <r>
    <n v="539"/>
    <x v="531"/>
    <x v="538"/>
    <n v="9800"/>
    <n v="0.72653061224489801"/>
    <n v="7120"/>
    <x v="0"/>
    <x v="535"/>
    <n v="77"/>
    <x v="1"/>
    <x v="1"/>
    <x v="503"/>
    <n v="1562475600"/>
    <x v="0"/>
    <x v="1"/>
    <x v="0"/>
    <x v="0"/>
    <x v="0"/>
  </r>
  <r>
    <n v="540"/>
    <x v="532"/>
    <x v="539"/>
    <n v="5300"/>
    <n v="2.6598113207547169"/>
    <n v="14097"/>
    <x v="1"/>
    <x v="536"/>
    <n v="247"/>
    <x v="1"/>
    <x v="1"/>
    <x v="504"/>
    <n v="1527397200"/>
    <x v="0"/>
    <x v="0"/>
    <x v="14"/>
    <x v="7"/>
    <x v="14"/>
  </r>
  <r>
    <n v="541"/>
    <x v="533"/>
    <x v="540"/>
    <n v="178000"/>
    <n v="0.24205617977528091"/>
    <n v="43086"/>
    <x v="0"/>
    <x v="537"/>
    <n v="395"/>
    <x v="6"/>
    <x v="6"/>
    <x v="505"/>
    <n v="1436158800"/>
    <x v="0"/>
    <x v="0"/>
    <x v="20"/>
    <x v="6"/>
    <x v="20"/>
  </r>
  <r>
    <n v="542"/>
    <x v="534"/>
    <x v="541"/>
    <n v="77000"/>
    <n v="2.5064935064935064E-2"/>
    <n v="1930"/>
    <x v="0"/>
    <x v="538"/>
    <n v="49"/>
    <x v="4"/>
    <x v="4"/>
    <x v="506"/>
    <n v="1456034400"/>
    <x v="0"/>
    <x v="0"/>
    <x v="7"/>
    <x v="1"/>
    <x v="7"/>
  </r>
  <r>
    <n v="543"/>
    <x v="535"/>
    <x v="542"/>
    <n v="84900"/>
    <n v="0.1632979976442874"/>
    <n v="13864"/>
    <x v="0"/>
    <x v="539"/>
    <n v="180"/>
    <x v="1"/>
    <x v="1"/>
    <x v="507"/>
    <n v="1380171600"/>
    <x v="0"/>
    <x v="0"/>
    <x v="11"/>
    <x v="6"/>
    <x v="11"/>
  </r>
  <r>
    <n v="544"/>
    <x v="536"/>
    <x v="543"/>
    <n v="2800"/>
    <n v="2.7650000000000001"/>
    <n v="7742"/>
    <x v="1"/>
    <x v="540"/>
    <n v="84"/>
    <x v="1"/>
    <x v="1"/>
    <x v="508"/>
    <n v="1453356000"/>
    <x v="0"/>
    <x v="0"/>
    <x v="1"/>
    <x v="1"/>
    <x v="1"/>
  </r>
  <r>
    <n v="545"/>
    <x v="537"/>
    <x v="544"/>
    <n v="184800"/>
    <n v="0.88803571428571426"/>
    <n v="164109"/>
    <x v="0"/>
    <x v="541"/>
    <n v="2690"/>
    <x v="1"/>
    <x v="1"/>
    <x v="509"/>
    <n v="1578981600"/>
    <x v="0"/>
    <x v="0"/>
    <x v="3"/>
    <x v="3"/>
    <x v="3"/>
  </r>
  <r>
    <n v="546"/>
    <x v="538"/>
    <x v="545"/>
    <n v="4200"/>
    <n v="1.6357142857142857"/>
    <n v="6870"/>
    <x v="1"/>
    <x v="542"/>
    <n v="88"/>
    <x v="1"/>
    <x v="1"/>
    <x v="510"/>
    <n v="1537419600"/>
    <x v="0"/>
    <x v="1"/>
    <x v="3"/>
    <x v="3"/>
    <x v="3"/>
  </r>
  <r>
    <n v="547"/>
    <x v="539"/>
    <x v="546"/>
    <n v="1300"/>
    <n v="9.69"/>
    <n v="12597"/>
    <x v="1"/>
    <x v="543"/>
    <n v="156"/>
    <x v="1"/>
    <x v="1"/>
    <x v="511"/>
    <n v="1423202400"/>
    <x v="0"/>
    <x v="0"/>
    <x v="6"/>
    <x v="4"/>
    <x v="6"/>
  </r>
  <r>
    <n v="548"/>
    <x v="540"/>
    <x v="547"/>
    <n v="66100"/>
    <n v="2.7091376701966716"/>
    <n v="179074"/>
    <x v="1"/>
    <x v="544"/>
    <n v="2985"/>
    <x v="1"/>
    <x v="1"/>
    <x v="512"/>
    <n v="1460610000"/>
    <x v="0"/>
    <x v="0"/>
    <x v="3"/>
    <x v="3"/>
    <x v="3"/>
  </r>
  <r>
    <n v="549"/>
    <x v="541"/>
    <x v="548"/>
    <n v="29500"/>
    <n v="2.8421355932203389"/>
    <n v="83843"/>
    <x v="1"/>
    <x v="545"/>
    <n v="762"/>
    <x v="1"/>
    <x v="1"/>
    <x v="513"/>
    <n v="1370494800"/>
    <x v="0"/>
    <x v="0"/>
    <x v="8"/>
    <x v="2"/>
    <x v="8"/>
  </r>
  <r>
    <n v="550"/>
    <x v="542"/>
    <x v="549"/>
    <n v="100"/>
    <n v="0.04"/>
    <n v="4"/>
    <x v="3"/>
    <x v="446"/>
    <n v="1"/>
    <x v="5"/>
    <x v="5"/>
    <x v="514"/>
    <n v="1332306000"/>
    <x v="0"/>
    <x v="0"/>
    <x v="7"/>
    <x v="1"/>
    <x v="7"/>
  </r>
  <r>
    <n v="551"/>
    <x v="543"/>
    <x v="550"/>
    <n v="180100"/>
    <n v="0.58632981676846196"/>
    <n v="105598"/>
    <x v="0"/>
    <x v="546"/>
    <n v="2779"/>
    <x v="2"/>
    <x v="2"/>
    <x v="515"/>
    <n v="1422511200"/>
    <x v="0"/>
    <x v="1"/>
    <x v="2"/>
    <x v="2"/>
    <x v="2"/>
  </r>
  <r>
    <n v="552"/>
    <x v="544"/>
    <x v="551"/>
    <n v="9000"/>
    <n v="0.98511111111111116"/>
    <n v="8866"/>
    <x v="0"/>
    <x v="547"/>
    <n v="92"/>
    <x v="1"/>
    <x v="1"/>
    <x v="516"/>
    <n v="1480312800"/>
    <x v="0"/>
    <x v="0"/>
    <x v="3"/>
    <x v="3"/>
    <x v="3"/>
  </r>
  <r>
    <n v="553"/>
    <x v="545"/>
    <x v="552"/>
    <n v="170600"/>
    <n v="0.43975381008206332"/>
    <n v="75022"/>
    <x v="0"/>
    <x v="548"/>
    <n v="1028"/>
    <x v="1"/>
    <x v="1"/>
    <x v="517"/>
    <n v="1294034400"/>
    <x v="0"/>
    <x v="0"/>
    <x v="1"/>
    <x v="1"/>
    <x v="1"/>
  </r>
  <r>
    <n v="554"/>
    <x v="546"/>
    <x v="553"/>
    <n v="9500"/>
    <n v="1.5166315789473683"/>
    <n v="14408"/>
    <x v="1"/>
    <x v="549"/>
    <n v="554"/>
    <x v="0"/>
    <x v="0"/>
    <x v="518"/>
    <n v="1482645600"/>
    <x v="0"/>
    <x v="0"/>
    <x v="7"/>
    <x v="1"/>
    <x v="7"/>
  </r>
  <r>
    <n v="555"/>
    <x v="547"/>
    <x v="554"/>
    <n v="6300"/>
    <n v="2.2363492063492063"/>
    <n v="14089"/>
    <x v="1"/>
    <x v="550"/>
    <n v="135"/>
    <x v="3"/>
    <x v="3"/>
    <x v="519"/>
    <n v="1399093200"/>
    <x v="0"/>
    <x v="0"/>
    <x v="1"/>
    <x v="1"/>
    <x v="1"/>
  </r>
  <r>
    <n v="556"/>
    <x v="195"/>
    <x v="555"/>
    <n v="5200"/>
    <n v="2.3975"/>
    <n v="12467"/>
    <x v="1"/>
    <x v="551"/>
    <n v="122"/>
    <x v="1"/>
    <x v="1"/>
    <x v="520"/>
    <n v="1315890000"/>
    <x v="0"/>
    <x v="1"/>
    <x v="18"/>
    <x v="5"/>
    <x v="18"/>
  </r>
  <r>
    <n v="557"/>
    <x v="548"/>
    <x v="556"/>
    <n v="6000"/>
    <n v="1.9933333333333334"/>
    <n v="11960"/>
    <x v="1"/>
    <x v="552"/>
    <n v="221"/>
    <x v="1"/>
    <x v="1"/>
    <x v="521"/>
    <n v="1444021200"/>
    <x v="0"/>
    <x v="1"/>
    <x v="22"/>
    <x v="4"/>
    <x v="22"/>
  </r>
  <r>
    <n v="558"/>
    <x v="549"/>
    <x v="557"/>
    <n v="5800"/>
    <n v="1.373448275862069"/>
    <n v="7966"/>
    <x v="1"/>
    <x v="553"/>
    <n v="126"/>
    <x v="1"/>
    <x v="1"/>
    <x v="522"/>
    <n v="1460005200"/>
    <x v="0"/>
    <x v="0"/>
    <x v="3"/>
    <x v="3"/>
    <x v="3"/>
  </r>
  <r>
    <n v="559"/>
    <x v="550"/>
    <x v="558"/>
    <n v="105300"/>
    <n v="1.009696106362773"/>
    <n v="106321"/>
    <x v="1"/>
    <x v="554"/>
    <n v="1022"/>
    <x v="1"/>
    <x v="1"/>
    <x v="523"/>
    <n v="1470718800"/>
    <x v="0"/>
    <x v="0"/>
    <x v="3"/>
    <x v="3"/>
    <x v="3"/>
  </r>
  <r>
    <n v="560"/>
    <x v="551"/>
    <x v="559"/>
    <n v="20000"/>
    <n v="7.9416000000000002"/>
    <n v="158832"/>
    <x v="1"/>
    <x v="555"/>
    <n v="3177"/>
    <x v="1"/>
    <x v="1"/>
    <x v="524"/>
    <n v="1325052000"/>
    <x v="0"/>
    <x v="0"/>
    <x v="10"/>
    <x v="4"/>
    <x v="10"/>
  </r>
  <r>
    <n v="561"/>
    <x v="552"/>
    <x v="560"/>
    <n v="3000"/>
    <n v="3.6970000000000001"/>
    <n v="11091"/>
    <x v="1"/>
    <x v="556"/>
    <n v="198"/>
    <x v="5"/>
    <x v="5"/>
    <x v="525"/>
    <n v="1319000400"/>
    <x v="0"/>
    <x v="0"/>
    <x v="3"/>
    <x v="3"/>
    <x v="3"/>
  </r>
  <r>
    <n v="562"/>
    <x v="553"/>
    <x v="561"/>
    <n v="9900"/>
    <n v="0.12818181818181817"/>
    <n v="1269"/>
    <x v="0"/>
    <x v="557"/>
    <n v="26"/>
    <x v="5"/>
    <x v="5"/>
    <x v="188"/>
    <n v="1552539600"/>
    <x v="0"/>
    <x v="0"/>
    <x v="1"/>
    <x v="1"/>
    <x v="1"/>
  </r>
  <r>
    <n v="563"/>
    <x v="554"/>
    <x v="562"/>
    <n v="3700"/>
    <n v="1.3802702702702703"/>
    <n v="5107"/>
    <x v="1"/>
    <x v="558"/>
    <n v="85"/>
    <x v="2"/>
    <x v="2"/>
    <x v="526"/>
    <n v="1543816800"/>
    <x v="0"/>
    <x v="0"/>
    <x v="4"/>
    <x v="4"/>
    <x v="4"/>
  </r>
  <r>
    <n v="564"/>
    <x v="555"/>
    <x v="563"/>
    <n v="168700"/>
    <n v="0.83813278008298753"/>
    <n v="141393"/>
    <x v="0"/>
    <x v="559"/>
    <n v="1790"/>
    <x v="1"/>
    <x v="1"/>
    <x v="527"/>
    <n v="1427086800"/>
    <x v="0"/>
    <x v="0"/>
    <x v="3"/>
    <x v="3"/>
    <x v="3"/>
  </r>
  <r>
    <n v="565"/>
    <x v="556"/>
    <x v="564"/>
    <n v="94900"/>
    <n v="2.0460063224446787"/>
    <n v="194166"/>
    <x v="1"/>
    <x v="560"/>
    <n v="3596"/>
    <x v="1"/>
    <x v="1"/>
    <x v="528"/>
    <n v="1323064800"/>
    <x v="0"/>
    <x v="0"/>
    <x v="3"/>
    <x v="3"/>
    <x v="3"/>
  </r>
  <r>
    <n v="566"/>
    <x v="557"/>
    <x v="565"/>
    <n v="9300"/>
    <n v="0.44344086021505374"/>
    <n v="4124"/>
    <x v="0"/>
    <x v="561"/>
    <n v="37"/>
    <x v="1"/>
    <x v="1"/>
    <x v="522"/>
    <n v="1458277200"/>
    <x v="0"/>
    <x v="1"/>
    <x v="5"/>
    <x v="1"/>
    <x v="5"/>
  </r>
  <r>
    <n v="567"/>
    <x v="558"/>
    <x v="566"/>
    <n v="6800"/>
    <n v="2.1860294117647059"/>
    <n v="14865"/>
    <x v="1"/>
    <x v="562"/>
    <n v="244"/>
    <x v="1"/>
    <x v="1"/>
    <x v="529"/>
    <n v="1405141200"/>
    <x v="0"/>
    <x v="0"/>
    <x v="1"/>
    <x v="1"/>
    <x v="1"/>
  </r>
  <r>
    <n v="568"/>
    <x v="559"/>
    <x v="567"/>
    <n v="72400"/>
    <n v="1.8603314917127072"/>
    <n v="134688"/>
    <x v="1"/>
    <x v="563"/>
    <n v="5180"/>
    <x v="1"/>
    <x v="1"/>
    <x v="530"/>
    <n v="1283058000"/>
    <x v="0"/>
    <x v="0"/>
    <x v="3"/>
    <x v="3"/>
    <x v="3"/>
  </r>
  <r>
    <n v="569"/>
    <x v="560"/>
    <x v="568"/>
    <n v="20100"/>
    <n v="2.3733830845771142"/>
    <n v="47705"/>
    <x v="1"/>
    <x v="564"/>
    <n v="589"/>
    <x v="6"/>
    <x v="6"/>
    <x v="531"/>
    <n v="1295762400"/>
    <x v="0"/>
    <x v="0"/>
    <x v="10"/>
    <x v="4"/>
    <x v="10"/>
  </r>
  <r>
    <n v="570"/>
    <x v="561"/>
    <x v="569"/>
    <n v="31200"/>
    <n v="3.0565384615384614"/>
    <n v="95364"/>
    <x v="1"/>
    <x v="565"/>
    <n v="2725"/>
    <x v="1"/>
    <x v="1"/>
    <x v="515"/>
    <n v="1419573600"/>
    <x v="0"/>
    <x v="1"/>
    <x v="1"/>
    <x v="1"/>
    <x v="1"/>
  </r>
  <r>
    <n v="571"/>
    <x v="562"/>
    <x v="570"/>
    <n v="3500"/>
    <n v="0.94142857142857139"/>
    <n v="3295"/>
    <x v="0"/>
    <x v="566"/>
    <n v="35"/>
    <x v="6"/>
    <x v="6"/>
    <x v="532"/>
    <n v="1438750800"/>
    <x v="0"/>
    <x v="0"/>
    <x v="12"/>
    <x v="4"/>
    <x v="12"/>
  </r>
  <r>
    <n v="572"/>
    <x v="563"/>
    <x v="571"/>
    <n v="9000"/>
    <n v="0.54400000000000004"/>
    <n v="4896"/>
    <x v="3"/>
    <x v="567"/>
    <n v="94"/>
    <x v="1"/>
    <x v="1"/>
    <x v="533"/>
    <n v="1444798800"/>
    <x v="0"/>
    <x v="1"/>
    <x v="1"/>
    <x v="1"/>
    <x v="1"/>
  </r>
  <r>
    <n v="573"/>
    <x v="564"/>
    <x v="572"/>
    <n v="6700"/>
    <n v="1.1188059701492536"/>
    <n v="7496"/>
    <x v="1"/>
    <x v="568"/>
    <n v="300"/>
    <x v="1"/>
    <x v="1"/>
    <x v="409"/>
    <n v="1399179600"/>
    <x v="0"/>
    <x v="0"/>
    <x v="23"/>
    <x v="8"/>
    <x v="23"/>
  </r>
  <r>
    <n v="574"/>
    <x v="565"/>
    <x v="573"/>
    <n v="2700"/>
    <n v="3.6914814814814814"/>
    <n v="9967"/>
    <x v="1"/>
    <x v="569"/>
    <n v="144"/>
    <x v="1"/>
    <x v="1"/>
    <x v="534"/>
    <n v="1576562400"/>
    <x v="0"/>
    <x v="1"/>
    <x v="0"/>
    <x v="0"/>
    <x v="0"/>
  </r>
  <r>
    <n v="575"/>
    <x v="566"/>
    <x v="574"/>
    <n v="83300"/>
    <n v="0.62930372148859548"/>
    <n v="52421"/>
    <x v="0"/>
    <x v="570"/>
    <n v="558"/>
    <x v="1"/>
    <x v="1"/>
    <x v="53"/>
    <n v="1400821200"/>
    <x v="0"/>
    <x v="1"/>
    <x v="3"/>
    <x v="3"/>
    <x v="3"/>
  </r>
  <r>
    <n v="576"/>
    <x v="567"/>
    <x v="575"/>
    <n v="9700"/>
    <n v="0.6492783505154639"/>
    <n v="6298"/>
    <x v="0"/>
    <x v="571"/>
    <n v="64"/>
    <x v="1"/>
    <x v="1"/>
    <x v="535"/>
    <n v="1510984800"/>
    <x v="0"/>
    <x v="0"/>
    <x v="3"/>
    <x v="3"/>
    <x v="3"/>
  </r>
  <r>
    <n v="577"/>
    <x v="568"/>
    <x v="576"/>
    <n v="8200"/>
    <n v="0.18853658536585366"/>
    <n v="1546"/>
    <x v="3"/>
    <x v="572"/>
    <n v="37"/>
    <x v="1"/>
    <x v="1"/>
    <x v="536"/>
    <n v="1302066000"/>
    <x v="0"/>
    <x v="0"/>
    <x v="17"/>
    <x v="1"/>
    <x v="17"/>
  </r>
  <r>
    <n v="578"/>
    <x v="569"/>
    <x v="577"/>
    <n v="96500"/>
    <n v="0.1675440414507772"/>
    <n v="16168"/>
    <x v="0"/>
    <x v="573"/>
    <n v="245"/>
    <x v="1"/>
    <x v="1"/>
    <x v="537"/>
    <n v="1322978400"/>
    <x v="0"/>
    <x v="0"/>
    <x v="22"/>
    <x v="4"/>
    <x v="22"/>
  </r>
  <r>
    <n v="579"/>
    <x v="570"/>
    <x v="578"/>
    <n v="6200"/>
    <n v="1.0111290322580646"/>
    <n v="6269"/>
    <x v="1"/>
    <x v="574"/>
    <n v="87"/>
    <x v="1"/>
    <x v="1"/>
    <x v="538"/>
    <n v="1313730000"/>
    <x v="0"/>
    <x v="0"/>
    <x v="17"/>
    <x v="1"/>
    <x v="17"/>
  </r>
  <r>
    <n v="580"/>
    <x v="251"/>
    <x v="579"/>
    <n v="43800"/>
    <n v="3.4150228310502282"/>
    <n v="149578"/>
    <x v="1"/>
    <x v="575"/>
    <n v="3116"/>
    <x v="1"/>
    <x v="1"/>
    <x v="539"/>
    <n v="1394085600"/>
    <x v="0"/>
    <x v="0"/>
    <x v="3"/>
    <x v="3"/>
    <x v="3"/>
  </r>
  <r>
    <n v="581"/>
    <x v="571"/>
    <x v="580"/>
    <n v="6000"/>
    <n v="0.64016666666666666"/>
    <n v="3841"/>
    <x v="0"/>
    <x v="576"/>
    <n v="71"/>
    <x v="1"/>
    <x v="1"/>
    <x v="540"/>
    <n v="1305349200"/>
    <x v="0"/>
    <x v="0"/>
    <x v="2"/>
    <x v="2"/>
    <x v="2"/>
  </r>
  <r>
    <n v="582"/>
    <x v="572"/>
    <x v="581"/>
    <n v="8700"/>
    <n v="0.5208045977011494"/>
    <n v="4531"/>
    <x v="0"/>
    <x v="577"/>
    <n v="42"/>
    <x v="1"/>
    <x v="1"/>
    <x v="505"/>
    <n v="1434344400"/>
    <x v="0"/>
    <x v="1"/>
    <x v="11"/>
    <x v="6"/>
    <x v="11"/>
  </r>
  <r>
    <n v="583"/>
    <x v="573"/>
    <x v="582"/>
    <n v="18900"/>
    <n v="3.2240211640211642"/>
    <n v="60934"/>
    <x v="1"/>
    <x v="578"/>
    <n v="909"/>
    <x v="1"/>
    <x v="1"/>
    <x v="541"/>
    <n v="1331186400"/>
    <x v="0"/>
    <x v="0"/>
    <x v="4"/>
    <x v="4"/>
    <x v="4"/>
  </r>
  <r>
    <n v="584"/>
    <x v="8"/>
    <x v="583"/>
    <n v="86400"/>
    <n v="1.1950810185185186"/>
    <n v="103255"/>
    <x v="1"/>
    <x v="579"/>
    <n v="1613"/>
    <x v="1"/>
    <x v="1"/>
    <x v="542"/>
    <n v="1336539600"/>
    <x v="0"/>
    <x v="0"/>
    <x v="2"/>
    <x v="2"/>
    <x v="2"/>
  </r>
  <r>
    <n v="585"/>
    <x v="574"/>
    <x v="584"/>
    <n v="8900"/>
    <n v="1.4679775280898877"/>
    <n v="13065"/>
    <x v="1"/>
    <x v="580"/>
    <n v="136"/>
    <x v="1"/>
    <x v="1"/>
    <x v="543"/>
    <n v="1269752400"/>
    <x v="0"/>
    <x v="0"/>
    <x v="18"/>
    <x v="5"/>
    <x v="18"/>
  </r>
  <r>
    <n v="586"/>
    <x v="575"/>
    <x v="585"/>
    <n v="700"/>
    <n v="9.5057142857142853"/>
    <n v="6654"/>
    <x v="1"/>
    <x v="581"/>
    <n v="130"/>
    <x v="1"/>
    <x v="1"/>
    <x v="544"/>
    <n v="1291615200"/>
    <x v="0"/>
    <x v="0"/>
    <x v="1"/>
    <x v="1"/>
    <x v="1"/>
  </r>
  <r>
    <n v="587"/>
    <x v="576"/>
    <x v="586"/>
    <n v="9400"/>
    <n v="0.72893617021276591"/>
    <n v="6852"/>
    <x v="0"/>
    <x v="582"/>
    <n v="156"/>
    <x v="0"/>
    <x v="0"/>
    <x v="35"/>
    <n v="1552366800"/>
    <x v="0"/>
    <x v="1"/>
    <x v="0"/>
    <x v="0"/>
    <x v="0"/>
  </r>
  <r>
    <n v="588"/>
    <x v="577"/>
    <x v="587"/>
    <n v="157600"/>
    <n v="0.7900824873096447"/>
    <n v="124517"/>
    <x v="0"/>
    <x v="583"/>
    <n v="1368"/>
    <x v="4"/>
    <x v="4"/>
    <x v="152"/>
    <n v="1272171600"/>
    <x v="0"/>
    <x v="0"/>
    <x v="3"/>
    <x v="3"/>
    <x v="3"/>
  </r>
  <r>
    <n v="589"/>
    <x v="578"/>
    <x v="588"/>
    <n v="7900"/>
    <n v="0.64721518987341775"/>
    <n v="5113"/>
    <x v="0"/>
    <x v="584"/>
    <n v="102"/>
    <x v="1"/>
    <x v="1"/>
    <x v="545"/>
    <n v="1436677200"/>
    <x v="0"/>
    <x v="0"/>
    <x v="4"/>
    <x v="4"/>
    <x v="4"/>
  </r>
  <r>
    <n v="590"/>
    <x v="579"/>
    <x v="589"/>
    <n v="7100"/>
    <n v="0.82028169014084507"/>
    <n v="5824"/>
    <x v="0"/>
    <x v="585"/>
    <n v="86"/>
    <x v="2"/>
    <x v="2"/>
    <x v="546"/>
    <n v="1420092000"/>
    <x v="0"/>
    <x v="0"/>
    <x v="15"/>
    <x v="5"/>
    <x v="15"/>
  </r>
  <r>
    <n v="591"/>
    <x v="580"/>
    <x v="590"/>
    <n v="600"/>
    <n v="10.376666666666667"/>
    <n v="6226"/>
    <x v="1"/>
    <x v="586"/>
    <n v="102"/>
    <x v="1"/>
    <x v="1"/>
    <x v="547"/>
    <n v="1279947600"/>
    <x v="0"/>
    <x v="0"/>
    <x v="11"/>
    <x v="6"/>
    <x v="11"/>
  </r>
  <r>
    <n v="592"/>
    <x v="581"/>
    <x v="591"/>
    <n v="156800"/>
    <n v="0.12910076530612244"/>
    <n v="20243"/>
    <x v="0"/>
    <x v="587"/>
    <n v="253"/>
    <x v="1"/>
    <x v="1"/>
    <x v="548"/>
    <n v="1402203600"/>
    <x v="0"/>
    <x v="0"/>
    <x v="3"/>
    <x v="3"/>
    <x v="3"/>
  </r>
  <r>
    <n v="593"/>
    <x v="582"/>
    <x v="592"/>
    <n v="121600"/>
    <n v="1.5484210526315789"/>
    <n v="188288"/>
    <x v="1"/>
    <x v="588"/>
    <n v="4006"/>
    <x v="1"/>
    <x v="1"/>
    <x v="549"/>
    <n v="1396933200"/>
    <x v="0"/>
    <x v="0"/>
    <x v="10"/>
    <x v="4"/>
    <x v="10"/>
  </r>
  <r>
    <n v="594"/>
    <x v="583"/>
    <x v="593"/>
    <n v="157300"/>
    <n v="7.0991735537190084E-2"/>
    <n v="11167"/>
    <x v="0"/>
    <x v="589"/>
    <n v="157"/>
    <x v="1"/>
    <x v="1"/>
    <x v="550"/>
    <n v="1467262800"/>
    <x v="0"/>
    <x v="1"/>
    <x v="3"/>
    <x v="3"/>
    <x v="3"/>
  </r>
  <r>
    <n v="595"/>
    <x v="584"/>
    <x v="594"/>
    <n v="70300"/>
    <n v="2.0852773826458035"/>
    <n v="146595"/>
    <x v="1"/>
    <x v="590"/>
    <n v="1629"/>
    <x v="1"/>
    <x v="1"/>
    <x v="551"/>
    <n v="1270530000"/>
    <x v="0"/>
    <x v="1"/>
    <x v="3"/>
    <x v="3"/>
    <x v="3"/>
  </r>
  <r>
    <n v="596"/>
    <x v="585"/>
    <x v="595"/>
    <n v="7900"/>
    <n v="0.99683544303797467"/>
    <n v="7875"/>
    <x v="0"/>
    <x v="591"/>
    <n v="183"/>
    <x v="1"/>
    <x v="1"/>
    <x v="552"/>
    <n v="1457762400"/>
    <x v="0"/>
    <x v="1"/>
    <x v="6"/>
    <x v="4"/>
    <x v="6"/>
  </r>
  <r>
    <n v="597"/>
    <x v="586"/>
    <x v="596"/>
    <n v="73800"/>
    <n v="2.0159756097560977"/>
    <n v="148779"/>
    <x v="1"/>
    <x v="592"/>
    <n v="2188"/>
    <x v="1"/>
    <x v="1"/>
    <x v="462"/>
    <n v="1575525600"/>
    <x v="0"/>
    <x v="0"/>
    <x v="3"/>
    <x v="3"/>
    <x v="3"/>
  </r>
  <r>
    <n v="598"/>
    <x v="587"/>
    <x v="597"/>
    <n v="108500"/>
    <n v="1.6209032258064515"/>
    <n v="175868"/>
    <x v="1"/>
    <x v="593"/>
    <n v="2409"/>
    <x v="6"/>
    <x v="6"/>
    <x v="553"/>
    <n v="1279083600"/>
    <x v="0"/>
    <x v="0"/>
    <x v="1"/>
    <x v="1"/>
    <x v="1"/>
  </r>
  <r>
    <n v="599"/>
    <x v="588"/>
    <x v="598"/>
    <n v="140300"/>
    <n v="3.6436208125445471E-2"/>
    <n v="5112"/>
    <x v="0"/>
    <x v="594"/>
    <n v="82"/>
    <x v="3"/>
    <x v="3"/>
    <x v="554"/>
    <n v="1424412000"/>
    <x v="0"/>
    <x v="0"/>
    <x v="4"/>
    <x v="4"/>
    <x v="4"/>
  </r>
  <r>
    <n v="600"/>
    <x v="589"/>
    <x v="599"/>
    <n v="100"/>
    <n v="0.05"/>
    <n v="5"/>
    <x v="0"/>
    <x v="298"/>
    <n v="1"/>
    <x v="4"/>
    <x v="4"/>
    <x v="555"/>
    <n v="1376197200"/>
    <x v="0"/>
    <x v="0"/>
    <x v="0"/>
    <x v="0"/>
    <x v="0"/>
  </r>
  <r>
    <n v="601"/>
    <x v="590"/>
    <x v="600"/>
    <n v="6300"/>
    <n v="2.0663492063492064"/>
    <n v="13018"/>
    <x v="1"/>
    <x v="595"/>
    <n v="194"/>
    <x v="1"/>
    <x v="1"/>
    <x v="548"/>
    <n v="1402894800"/>
    <x v="1"/>
    <x v="0"/>
    <x v="8"/>
    <x v="2"/>
    <x v="8"/>
  </r>
  <r>
    <n v="602"/>
    <x v="591"/>
    <x v="601"/>
    <n v="71100"/>
    <n v="1.2823628691983122"/>
    <n v="91176"/>
    <x v="1"/>
    <x v="596"/>
    <n v="1140"/>
    <x v="1"/>
    <x v="1"/>
    <x v="62"/>
    <n v="1434430800"/>
    <x v="0"/>
    <x v="0"/>
    <x v="3"/>
    <x v="3"/>
    <x v="3"/>
  </r>
  <r>
    <n v="603"/>
    <x v="592"/>
    <x v="602"/>
    <n v="5300"/>
    <n v="1.1966037735849056"/>
    <n v="6342"/>
    <x v="1"/>
    <x v="597"/>
    <n v="102"/>
    <x v="1"/>
    <x v="1"/>
    <x v="556"/>
    <n v="1557896400"/>
    <x v="0"/>
    <x v="0"/>
    <x v="3"/>
    <x v="3"/>
    <x v="3"/>
  </r>
  <r>
    <n v="604"/>
    <x v="593"/>
    <x v="603"/>
    <n v="88700"/>
    <n v="1.7073055242390078"/>
    <n v="151438"/>
    <x v="1"/>
    <x v="598"/>
    <n v="2857"/>
    <x v="1"/>
    <x v="1"/>
    <x v="557"/>
    <n v="1297490400"/>
    <x v="0"/>
    <x v="0"/>
    <x v="3"/>
    <x v="3"/>
    <x v="3"/>
  </r>
  <r>
    <n v="605"/>
    <x v="594"/>
    <x v="604"/>
    <n v="3300"/>
    <n v="1.8721212121212121"/>
    <n v="6178"/>
    <x v="1"/>
    <x v="599"/>
    <n v="107"/>
    <x v="1"/>
    <x v="1"/>
    <x v="27"/>
    <n v="1447394400"/>
    <x v="0"/>
    <x v="0"/>
    <x v="9"/>
    <x v="5"/>
    <x v="9"/>
  </r>
  <r>
    <n v="606"/>
    <x v="595"/>
    <x v="605"/>
    <n v="3400"/>
    <n v="1.8838235294117647"/>
    <n v="6405"/>
    <x v="1"/>
    <x v="600"/>
    <n v="160"/>
    <x v="4"/>
    <x v="4"/>
    <x v="558"/>
    <n v="1458277200"/>
    <x v="0"/>
    <x v="0"/>
    <x v="1"/>
    <x v="1"/>
    <x v="1"/>
  </r>
  <r>
    <n v="607"/>
    <x v="596"/>
    <x v="606"/>
    <n v="137600"/>
    <n v="1.3129869186046512"/>
    <n v="180667"/>
    <x v="1"/>
    <x v="601"/>
    <n v="2230"/>
    <x v="1"/>
    <x v="1"/>
    <x v="559"/>
    <n v="1395723600"/>
    <x v="0"/>
    <x v="0"/>
    <x v="0"/>
    <x v="0"/>
    <x v="0"/>
  </r>
  <r>
    <n v="608"/>
    <x v="597"/>
    <x v="607"/>
    <n v="3900"/>
    <n v="2.8397435897435899"/>
    <n v="11075"/>
    <x v="1"/>
    <x v="602"/>
    <n v="316"/>
    <x v="1"/>
    <x v="1"/>
    <x v="426"/>
    <n v="1552197600"/>
    <x v="0"/>
    <x v="1"/>
    <x v="17"/>
    <x v="1"/>
    <x v="17"/>
  </r>
  <r>
    <n v="609"/>
    <x v="598"/>
    <x v="608"/>
    <n v="10000"/>
    <n v="1.2041999999999999"/>
    <n v="12042"/>
    <x v="1"/>
    <x v="603"/>
    <n v="117"/>
    <x v="1"/>
    <x v="1"/>
    <x v="560"/>
    <n v="1549087200"/>
    <x v="0"/>
    <x v="0"/>
    <x v="22"/>
    <x v="4"/>
    <x v="22"/>
  </r>
  <r>
    <n v="610"/>
    <x v="599"/>
    <x v="609"/>
    <n v="42800"/>
    <n v="4.1905607476635511"/>
    <n v="179356"/>
    <x v="1"/>
    <x v="604"/>
    <n v="6406"/>
    <x v="1"/>
    <x v="1"/>
    <x v="561"/>
    <n v="1356847200"/>
    <x v="0"/>
    <x v="0"/>
    <x v="3"/>
    <x v="3"/>
    <x v="3"/>
  </r>
  <r>
    <n v="611"/>
    <x v="600"/>
    <x v="610"/>
    <n v="8200"/>
    <n v="0.13853658536585367"/>
    <n v="1136"/>
    <x v="3"/>
    <x v="605"/>
    <n v="15"/>
    <x v="1"/>
    <x v="1"/>
    <x v="562"/>
    <n v="1375765200"/>
    <x v="0"/>
    <x v="0"/>
    <x v="3"/>
    <x v="3"/>
    <x v="3"/>
  </r>
  <r>
    <n v="612"/>
    <x v="601"/>
    <x v="611"/>
    <n v="6200"/>
    <n v="1.3943548387096774"/>
    <n v="8645"/>
    <x v="1"/>
    <x v="606"/>
    <n v="192"/>
    <x v="1"/>
    <x v="1"/>
    <x v="563"/>
    <n v="1289800800"/>
    <x v="0"/>
    <x v="0"/>
    <x v="5"/>
    <x v="1"/>
    <x v="5"/>
  </r>
  <r>
    <n v="613"/>
    <x v="602"/>
    <x v="612"/>
    <n v="1100"/>
    <n v="1.74"/>
    <n v="1914"/>
    <x v="1"/>
    <x v="607"/>
    <n v="26"/>
    <x v="0"/>
    <x v="0"/>
    <x v="564"/>
    <n v="1504501200"/>
    <x v="0"/>
    <x v="0"/>
    <x v="3"/>
    <x v="3"/>
    <x v="3"/>
  </r>
  <r>
    <n v="614"/>
    <x v="603"/>
    <x v="613"/>
    <n v="26500"/>
    <n v="1.5549056603773586"/>
    <n v="41205"/>
    <x v="1"/>
    <x v="608"/>
    <n v="723"/>
    <x v="1"/>
    <x v="1"/>
    <x v="565"/>
    <n v="1485669600"/>
    <x v="0"/>
    <x v="0"/>
    <x v="3"/>
    <x v="3"/>
    <x v="3"/>
  </r>
  <r>
    <n v="615"/>
    <x v="604"/>
    <x v="614"/>
    <n v="8500"/>
    <n v="1.7044705882352942"/>
    <n v="14488"/>
    <x v="1"/>
    <x v="609"/>
    <n v="170"/>
    <x v="6"/>
    <x v="6"/>
    <x v="566"/>
    <n v="1462770000"/>
    <x v="0"/>
    <x v="0"/>
    <x v="3"/>
    <x v="3"/>
    <x v="3"/>
  </r>
  <r>
    <n v="616"/>
    <x v="605"/>
    <x v="615"/>
    <n v="6400"/>
    <n v="1.8951562500000001"/>
    <n v="12129"/>
    <x v="1"/>
    <x v="610"/>
    <n v="238"/>
    <x v="4"/>
    <x v="4"/>
    <x v="567"/>
    <n v="1379739600"/>
    <x v="0"/>
    <x v="1"/>
    <x v="7"/>
    <x v="1"/>
    <x v="7"/>
  </r>
  <r>
    <n v="617"/>
    <x v="606"/>
    <x v="616"/>
    <n v="1400"/>
    <n v="2.4971428571428573"/>
    <n v="3496"/>
    <x v="1"/>
    <x v="611"/>
    <n v="55"/>
    <x v="1"/>
    <x v="1"/>
    <x v="568"/>
    <n v="1402722000"/>
    <x v="0"/>
    <x v="0"/>
    <x v="3"/>
    <x v="3"/>
    <x v="3"/>
  </r>
  <r>
    <n v="618"/>
    <x v="607"/>
    <x v="617"/>
    <n v="198600"/>
    <n v="0.48860523665659616"/>
    <n v="97037"/>
    <x v="0"/>
    <x v="612"/>
    <n v="1198"/>
    <x v="1"/>
    <x v="1"/>
    <x v="569"/>
    <n v="1369285200"/>
    <x v="0"/>
    <x v="0"/>
    <x v="9"/>
    <x v="5"/>
    <x v="9"/>
  </r>
  <r>
    <n v="619"/>
    <x v="608"/>
    <x v="618"/>
    <n v="195900"/>
    <n v="0.28461970393057684"/>
    <n v="55757"/>
    <x v="0"/>
    <x v="613"/>
    <n v="648"/>
    <x v="1"/>
    <x v="1"/>
    <x v="570"/>
    <n v="1304744400"/>
    <x v="1"/>
    <x v="1"/>
    <x v="3"/>
    <x v="3"/>
    <x v="3"/>
  </r>
  <r>
    <n v="620"/>
    <x v="609"/>
    <x v="619"/>
    <n v="4300"/>
    <n v="2.6802325581395348"/>
    <n v="11525"/>
    <x v="1"/>
    <x v="614"/>
    <n v="128"/>
    <x v="2"/>
    <x v="2"/>
    <x v="571"/>
    <n v="1468299600"/>
    <x v="0"/>
    <x v="0"/>
    <x v="14"/>
    <x v="7"/>
    <x v="14"/>
  </r>
  <r>
    <n v="621"/>
    <x v="610"/>
    <x v="620"/>
    <n v="25600"/>
    <n v="6.1980078125000002"/>
    <n v="158669"/>
    <x v="1"/>
    <x v="615"/>
    <n v="2144"/>
    <x v="1"/>
    <x v="1"/>
    <x v="572"/>
    <n v="1474174800"/>
    <x v="0"/>
    <x v="0"/>
    <x v="3"/>
    <x v="3"/>
    <x v="3"/>
  </r>
  <r>
    <n v="622"/>
    <x v="611"/>
    <x v="621"/>
    <n v="189000"/>
    <n v="3.1301587301587303E-2"/>
    <n v="5916"/>
    <x v="0"/>
    <x v="616"/>
    <n v="64"/>
    <x v="1"/>
    <x v="1"/>
    <x v="573"/>
    <n v="1526014800"/>
    <x v="0"/>
    <x v="0"/>
    <x v="7"/>
    <x v="1"/>
    <x v="7"/>
  </r>
  <r>
    <n v="623"/>
    <x v="612"/>
    <x v="622"/>
    <n v="94300"/>
    <n v="1.5992152704135738"/>
    <n v="150806"/>
    <x v="1"/>
    <x v="617"/>
    <n v="2693"/>
    <x v="4"/>
    <x v="4"/>
    <x v="574"/>
    <n v="1437454800"/>
    <x v="0"/>
    <x v="0"/>
    <x v="3"/>
    <x v="3"/>
    <x v="3"/>
  </r>
  <r>
    <n v="624"/>
    <x v="613"/>
    <x v="623"/>
    <n v="5100"/>
    <n v="2.793921568627451"/>
    <n v="14249"/>
    <x v="1"/>
    <x v="618"/>
    <n v="432"/>
    <x v="1"/>
    <x v="1"/>
    <x v="511"/>
    <n v="1422684000"/>
    <x v="0"/>
    <x v="0"/>
    <x v="14"/>
    <x v="7"/>
    <x v="14"/>
  </r>
  <r>
    <n v="625"/>
    <x v="614"/>
    <x v="624"/>
    <n v="7500"/>
    <n v="0.77373333333333338"/>
    <n v="5803"/>
    <x v="0"/>
    <x v="619"/>
    <n v="62"/>
    <x v="1"/>
    <x v="1"/>
    <x v="575"/>
    <n v="1581314400"/>
    <x v="0"/>
    <x v="0"/>
    <x v="3"/>
    <x v="3"/>
    <x v="3"/>
  </r>
  <r>
    <n v="626"/>
    <x v="615"/>
    <x v="625"/>
    <n v="6400"/>
    <n v="2.0632812500000002"/>
    <n v="13205"/>
    <x v="1"/>
    <x v="620"/>
    <n v="189"/>
    <x v="1"/>
    <x v="1"/>
    <x v="576"/>
    <n v="1286427600"/>
    <x v="0"/>
    <x v="1"/>
    <x v="3"/>
    <x v="3"/>
    <x v="3"/>
  </r>
  <r>
    <n v="627"/>
    <x v="616"/>
    <x v="626"/>
    <n v="1600"/>
    <n v="6.9424999999999999"/>
    <n v="11108"/>
    <x v="1"/>
    <x v="621"/>
    <n v="154"/>
    <x v="4"/>
    <x v="4"/>
    <x v="577"/>
    <n v="1278738000"/>
    <x v="1"/>
    <x v="0"/>
    <x v="0"/>
    <x v="0"/>
    <x v="0"/>
  </r>
  <r>
    <n v="628"/>
    <x v="617"/>
    <x v="627"/>
    <n v="1900"/>
    <n v="1.5178947368421052"/>
    <n v="2884"/>
    <x v="1"/>
    <x v="622"/>
    <n v="96"/>
    <x v="1"/>
    <x v="1"/>
    <x v="578"/>
    <n v="1286427600"/>
    <x v="0"/>
    <x v="0"/>
    <x v="7"/>
    <x v="1"/>
    <x v="7"/>
  </r>
  <r>
    <n v="629"/>
    <x v="618"/>
    <x v="628"/>
    <n v="85900"/>
    <n v="0.64582072176949945"/>
    <n v="55476"/>
    <x v="0"/>
    <x v="623"/>
    <n v="750"/>
    <x v="1"/>
    <x v="1"/>
    <x v="579"/>
    <n v="1467954000"/>
    <x v="0"/>
    <x v="1"/>
    <x v="3"/>
    <x v="3"/>
    <x v="3"/>
  </r>
  <r>
    <n v="630"/>
    <x v="619"/>
    <x v="629"/>
    <n v="9500"/>
    <n v="0.62873684210526315"/>
    <n v="5973"/>
    <x v="3"/>
    <x v="624"/>
    <n v="87"/>
    <x v="1"/>
    <x v="1"/>
    <x v="580"/>
    <n v="1557637200"/>
    <x v="0"/>
    <x v="1"/>
    <x v="3"/>
    <x v="3"/>
    <x v="3"/>
  </r>
  <r>
    <n v="631"/>
    <x v="620"/>
    <x v="630"/>
    <n v="59200"/>
    <n v="3.1039864864864866"/>
    <n v="183756"/>
    <x v="1"/>
    <x v="625"/>
    <n v="3063"/>
    <x v="1"/>
    <x v="1"/>
    <x v="581"/>
    <n v="1553922000"/>
    <x v="0"/>
    <x v="0"/>
    <x v="3"/>
    <x v="3"/>
    <x v="3"/>
  </r>
  <r>
    <n v="632"/>
    <x v="621"/>
    <x v="631"/>
    <n v="72100"/>
    <n v="0.42859916782246882"/>
    <n v="30902"/>
    <x v="2"/>
    <x v="626"/>
    <n v="278"/>
    <x v="1"/>
    <x v="1"/>
    <x v="582"/>
    <n v="1416463200"/>
    <x v="0"/>
    <x v="0"/>
    <x v="3"/>
    <x v="3"/>
    <x v="3"/>
  </r>
  <r>
    <n v="633"/>
    <x v="622"/>
    <x v="632"/>
    <n v="6700"/>
    <n v="0.83119402985074631"/>
    <n v="5569"/>
    <x v="0"/>
    <x v="627"/>
    <n v="105"/>
    <x v="1"/>
    <x v="1"/>
    <x v="336"/>
    <n v="1447221600"/>
    <x v="0"/>
    <x v="0"/>
    <x v="10"/>
    <x v="4"/>
    <x v="10"/>
  </r>
  <r>
    <n v="634"/>
    <x v="623"/>
    <x v="633"/>
    <n v="118200"/>
    <n v="0.78531302876480547"/>
    <n v="92824"/>
    <x v="3"/>
    <x v="628"/>
    <n v="1658"/>
    <x v="1"/>
    <x v="1"/>
    <x v="583"/>
    <n v="1491627600"/>
    <x v="0"/>
    <x v="0"/>
    <x v="19"/>
    <x v="4"/>
    <x v="19"/>
  </r>
  <r>
    <n v="635"/>
    <x v="624"/>
    <x v="634"/>
    <n v="139000"/>
    <n v="1.1409352517985611"/>
    <n v="158590"/>
    <x v="1"/>
    <x v="629"/>
    <n v="2266"/>
    <x v="1"/>
    <x v="1"/>
    <x v="584"/>
    <n v="1363150800"/>
    <x v="0"/>
    <x v="0"/>
    <x v="19"/>
    <x v="4"/>
    <x v="19"/>
  </r>
  <r>
    <n v="636"/>
    <x v="625"/>
    <x v="635"/>
    <n v="197700"/>
    <n v="0.64537683358624176"/>
    <n v="127591"/>
    <x v="0"/>
    <x v="630"/>
    <n v="2604"/>
    <x v="3"/>
    <x v="3"/>
    <x v="585"/>
    <n v="1330754400"/>
    <x v="0"/>
    <x v="1"/>
    <x v="10"/>
    <x v="4"/>
    <x v="10"/>
  </r>
  <r>
    <n v="637"/>
    <x v="626"/>
    <x v="636"/>
    <n v="8500"/>
    <n v="0.79411764705882348"/>
    <n v="6750"/>
    <x v="0"/>
    <x v="631"/>
    <n v="65"/>
    <x v="1"/>
    <x v="1"/>
    <x v="586"/>
    <n v="1479794400"/>
    <x v="0"/>
    <x v="0"/>
    <x v="3"/>
    <x v="3"/>
    <x v="3"/>
  </r>
  <r>
    <n v="638"/>
    <x v="627"/>
    <x v="637"/>
    <n v="81600"/>
    <n v="0.11419117647058824"/>
    <n v="9318"/>
    <x v="0"/>
    <x v="632"/>
    <n v="94"/>
    <x v="1"/>
    <x v="1"/>
    <x v="587"/>
    <n v="1281243600"/>
    <x v="0"/>
    <x v="1"/>
    <x v="3"/>
    <x v="3"/>
    <x v="3"/>
  </r>
  <r>
    <n v="639"/>
    <x v="628"/>
    <x v="638"/>
    <n v="8600"/>
    <n v="0.56186046511627907"/>
    <n v="4832"/>
    <x v="2"/>
    <x v="633"/>
    <n v="45"/>
    <x v="1"/>
    <x v="1"/>
    <x v="588"/>
    <n v="1532754000"/>
    <x v="0"/>
    <x v="1"/>
    <x v="6"/>
    <x v="4"/>
    <x v="6"/>
  </r>
  <r>
    <n v="640"/>
    <x v="629"/>
    <x v="639"/>
    <n v="119800"/>
    <n v="0.16501669449081802"/>
    <n v="19769"/>
    <x v="0"/>
    <x v="634"/>
    <n v="257"/>
    <x v="1"/>
    <x v="1"/>
    <x v="589"/>
    <n v="1453356000"/>
    <x v="0"/>
    <x v="0"/>
    <x v="3"/>
    <x v="3"/>
    <x v="3"/>
  </r>
  <r>
    <n v="641"/>
    <x v="630"/>
    <x v="640"/>
    <n v="9400"/>
    <n v="1.1996808510638297"/>
    <n v="11277"/>
    <x v="1"/>
    <x v="635"/>
    <n v="194"/>
    <x v="5"/>
    <x v="5"/>
    <x v="590"/>
    <n v="1489986000"/>
    <x v="0"/>
    <x v="0"/>
    <x v="3"/>
    <x v="3"/>
    <x v="3"/>
  </r>
  <r>
    <n v="642"/>
    <x v="631"/>
    <x v="641"/>
    <n v="9200"/>
    <n v="1.4545652173913044"/>
    <n v="13382"/>
    <x v="1"/>
    <x v="636"/>
    <n v="129"/>
    <x v="0"/>
    <x v="0"/>
    <x v="591"/>
    <n v="1545804000"/>
    <x v="0"/>
    <x v="0"/>
    <x v="8"/>
    <x v="2"/>
    <x v="8"/>
  </r>
  <r>
    <n v="643"/>
    <x v="632"/>
    <x v="642"/>
    <n v="14900"/>
    <n v="2.2138255033557046"/>
    <n v="32986"/>
    <x v="1"/>
    <x v="637"/>
    <n v="375"/>
    <x v="1"/>
    <x v="1"/>
    <x v="592"/>
    <n v="1489899600"/>
    <x v="0"/>
    <x v="0"/>
    <x v="3"/>
    <x v="3"/>
    <x v="3"/>
  </r>
  <r>
    <n v="644"/>
    <x v="633"/>
    <x v="643"/>
    <n v="169400"/>
    <n v="0.48396694214876035"/>
    <n v="81984"/>
    <x v="0"/>
    <x v="638"/>
    <n v="2928"/>
    <x v="0"/>
    <x v="0"/>
    <x v="593"/>
    <n v="1546495200"/>
    <x v="0"/>
    <x v="0"/>
    <x v="3"/>
    <x v="3"/>
    <x v="3"/>
  </r>
  <r>
    <n v="645"/>
    <x v="634"/>
    <x v="644"/>
    <n v="192100"/>
    <n v="0.92911504424778757"/>
    <n v="178483"/>
    <x v="0"/>
    <x v="639"/>
    <n v="4697"/>
    <x v="1"/>
    <x v="1"/>
    <x v="594"/>
    <n v="1539752400"/>
    <x v="0"/>
    <x v="1"/>
    <x v="1"/>
    <x v="1"/>
    <x v="1"/>
  </r>
  <r>
    <n v="646"/>
    <x v="635"/>
    <x v="645"/>
    <n v="98700"/>
    <n v="0.88599797365754818"/>
    <n v="87448"/>
    <x v="0"/>
    <x v="640"/>
    <n v="2915"/>
    <x v="1"/>
    <x v="1"/>
    <x v="595"/>
    <n v="1364101200"/>
    <x v="0"/>
    <x v="0"/>
    <x v="11"/>
    <x v="6"/>
    <x v="11"/>
  </r>
  <r>
    <n v="647"/>
    <x v="636"/>
    <x v="646"/>
    <n v="4500"/>
    <n v="0.41399999999999998"/>
    <n v="1863"/>
    <x v="0"/>
    <x v="641"/>
    <n v="18"/>
    <x v="1"/>
    <x v="1"/>
    <x v="596"/>
    <n v="1525323600"/>
    <x v="0"/>
    <x v="0"/>
    <x v="18"/>
    <x v="5"/>
    <x v="18"/>
  </r>
  <r>
    <n v="648"/>
    <x v="637"/>
    <x v="647"/>
    <n v="98600"/>
    <n v="0.63056795131845844"/>
    <n v="62174"/>
    <x v="3"/>
    <x v="642"/>
    <n v="723"/>
    <x v="1"/>
    <x v="1"/>
    <x v="597"/>
    <n v="1500872400"/>
    <x v="1"/>
    <x v="0"/>
    <x v="0"/>
    <x v="0"/>
    <x v="0"/>
  </r>
  <r>
    <n v="649"/>
    <x v="638"/>
    <x v="648"/>
    <n v="121700"/>
    <n v="0.48482333607230893"/>
    <n v="59003"/>
    <x v="0"/>
    <x v="643"/>
    <n v="602"/>
    <x v="5"/>
    <x v="5"/>
    <x v="598"/>
    <n v="1288501200"/>
    <x v="1"/>
    <x v="1"/>
    <x v="3"/>
    <x v="3"/>
    <x v="3"/>
  </r>
  <r>
    <n v="650"/>
    <x v="639"/>
    <x v="649"/>
    <n v="100"/>
    <n v="0.02"/>
    <n v="2"/>
    <x v="0"/>
    <x v="50"/>
    <n v="1"/>
    <x v="1"/>
    <x v="1"/>
    <x v="599"/>
    <n v="1407128400"/>
    <x v="0"/>
    <x v="0"/>
    <x v="17"/>
    <x v="1"/>
    <x v="17"/>
  </r>
  <r>
    <n v="651"/>
    <x v="640"/>
    <x v="650"/>
    <n v="196700"/>
    <n v="0.88479410269445857"/>
    <n v="174039"/>
    <x v="0"/>
    <x v="644"/>
    <n v="3868"/>
    <x v="6"/>
    <x v="6"/>
    <x v="600"/>
    <n v="1394344800"/>
    <x v="0"/>
    <x v="0"/>
    <x v="12"/>
    <x v="4"/>
    <x v="12"/>
  </r>
  <r>
    <n v="652"/>
    <x v="641"/>
    <x v="651"/>
    <n v="10000"/>
    <n v="1.2684"/>
    <n v="12684"/>
    <x v="1"/>
    <x v="645"/>
    <n v="409"/>
    <x v="1"/>
    <x v="1"/>
    <x v="601"/>
    <n v="1474088400"/>
    <x v="0"/>
    <x v="0"/>
    <x v="2"/>
    <x v="2"/>
    <x v="2"/>
  </r>
  <r>
    <n v="653"/>
    <x v="642"/>
    <x v="652"/>
    <n v="600"/>
    <n v="23.388333333333332"/>
    <n v="14033"/>
    <x v="1"/>
    <x v="646"/>
    <n v="234"/>
    <x v="1"/>
    <x v="1"/>
    <x v="602"/>
    <n v="1460264400"/>
    <x v="0"/>
    <x v="0"/>
    <x v="2"/>
    <x v="2"/>
    <x v="2"/>
  </r>
  <r>
    <n v="654"/>
    <x v="643"/>
    <x v="653"/>
    <n v="35000"/>
    <n v="5.0838857142857146"/>
    <n v="177936"/>
    <x v="1"/>
    <x v="647"/>
    <n v="3016"/>
    <x v="1"/>
    <x v="1"/>
    <x v="335"/>
    <n v="1440824400"/>
    <x v="0"/>
    <x v="0"/>
    <x v="16"/>
    <x v="1"/>
    <x v="16"/>
  </r>
  <r>
    <n v="655"/>
    <x v="644"/>
    <x v="654"/>
    <n v="6900"/>
    <n v="1.9147826086956521"/>
    <n v="13212"/>
    <x v="1"/>
    <x v="648"/>
    <n v="264"/>
    <x v="1"/>
    <x v="1"/>
    <x v="603"/>
    <n v="1489554000"/>
    <x v="1"/>
    <x v="0"/>
    <x v="14"/>
    <x v="7"/>
    <x v="14"/>
  </r>
  <r>
    <n v="656"/>
    <x v="645"/>
    <x v="655"/>
    <n v="118400"/>
    <n v="0.42127533783783783"/>
    <n v="49879"/>
    <x v="0"/>
    <x v="649"/>
    <n v="504"/>
    <x v="2"/>
    <x v="2"/>
    <x v="604"/>
    <n v="1514872800"/>
    <x v="0"/>
    <x v="0"/>
    <x v="0"/>
    <x v="0"/>
    <x v="0"/>
  </r>
  <r>
    <n v="657"/>
    <x v="646"/>
    <x v="656"/>
    <n v="10000"/>
    <n v="8.2400000000000001E-2"/>
    <n v="824"/>
    <x v="0"/>
    <x v="650"/>
    <n v="14"/>
    <x v="1"/>
    <x v="1"/>
    <x v="605"/>
    <n v="1515736800"/>
    <x v="0"/>
    <x v="0"/>
    <x v="22"/>
    <x v="4"/>
    <x v="22"/>
  </r>
  <r>
    <n v="658"/>
    <x v="647"/>
    <x v="657"/>
    <n v="52600"/>
    <n v="0.60064638783269964"/>
    <n v="31594"/>
    <x v="3"/>
    <x v="651"/>
    <n v="390"/>
    <x v="1"/>
    <x v="1"/>
    <x v="606"/>
    <n v="1442898000"/>
    <x v="0"/>
    <x v="0"/>
    <x v="1"/>
    <x v="1"/>
    <x v="1"/>
  </r>
  <r>
    <n v="659"/>
    <x v="648"/>
    <x v="658"/>
    <n v="120700"/>
    <n v="0.47232808616404309"/>
    <n v="57010"/>
    <x v="0"/>
    <x v="652"/>
    <n v="750"/>
    <x v="4"/>
    <x v="4"/>
    <x v="65"/>
    <n v="1296194400"/>
    <x v="0"/>
    <x v="0"/>
    <x v="4"/>
    <x v="4"/>
    <x v="4"/>
  </r>
  <r>
    <n v="660"/>
    <x v="649"/>
    <x v="659"/>
    <n v="9100"/>
    <n v="0.81736263736263737"/>
    <n v="7438"/>
    <x v="0"/>
    <x v="653"/>
    <n v="77"/>
    <x v="1"/>
    <x v="1"/>
    <x v="607"/>
    <n v="1440910800"/>
    <x v="1"/>
    <x v="0"/>
    <x v="3"/>
    <x v="3"/>
    <x v="3"/>
  </r>
  <r>
    <n v="661"/>
    <x v="650"/>
    <x v="660"/>
    <n v="106800"/>
    <n v="0.54187265917603"/>
    <n v="57872"/>
    <x v="0"/>
    <x v="654"/>
    <n v="752"/>
    <x v="3"/>
    <x v="3"/>
    <x v="608"/>
    <n v="1335502800"/>
    <x v="0"/>
    <x v="0"/>
    <x v="17"/>
    <x v="1"/>
    <x v="17"/>
  </r>
  <r>
    <n v="662"/>
    <x v="651"/>
    <x v="661"/>
    <n v="9100"/>
    <n v="0.97868131868131869"/>
    <n v="8906"/>
    <x v="0"/>
    <x v="655"/>
    <n v="131"/>
    <x v="1"/>
    <x v="1"/>
    <x v="609"/>
    <n v="1544680800"/>
    <x v="0"/>
    <x v="0"/>
    <x v="3"/>
    <x v="3"/>
    <x v="3"/>
  </r>
  <r>
    <n v="663"/>
    <x v="652"/>
    <x v="662"/>
    <n v="10000"/>
    <n v="0.77239999999999998"/>
    <n v="7724"/>
    <x v="0"/>
    <x v="656"/>
    <n v="87"/>
    <x v="1"/>
    <x v="1"/>
    <x v="610"/>
    <n v="1288414800"/>
    <x v="0"/>
    <x v="0"/>
    <x v="3"/>
    <x v="3"/>
    <x v="3"/>
  </r>
  <r>
    <n v="664"/>
    <x v="327"/>
    <x v="663"/>
    <n v="79400"/>
    <n v="0.33464735516372796"/>
    <n v="26571"/>
    <x v="0"/>
    <x v="657"/>
    <n v="1063"/>
    <x v="1"/>
    <x v="1"/>
    <x v="541"/>
    <n v="1330581600"/>
    <x v="0"/>
    <x v="0"/>
    <x v="17"/>
    <x v="1"/>
    <x v="17"/>
  </r>
  <r>
    <n v="665"/>
    <x v="653"/>
    <x v="664"/>
    <n v="5100"/>
    <n v="2.3958823529411766"/>
    <n v="12219"/>
    <x v="1"/>
    <x v="658"/>
    <n v="272"/>
    <x v="1"/>
    <x v="1"/>
    <x v="611"/>
    <n v="1311397200"/>
    <x v="0"/>
    <x v="1"/>
    <x v="4"/>
    <x v="4"/>
    <x v="4"/>
  </r>
  <r>
    <n v="666"/>
    <x v="654"/>
    <x v="665"/>
    <n v="3100"/>
    <n v="0.64032258064516134"/>
    <n v="1985"/>
    <x v="3"/>
    <x v="659"/>
    <n v="25"/>
    <x v="1"/>
    <x v="1"/>
    <x v="612"/>
    <n v="1378357200"/>
    <x v="0"/>
    <x v="1"/>
    <x v="3"/>
    <x v="3"/>
    <x v="3"/>
  </r>
  <r>
    <n v="667"/>
    <x v="655"/>
    <x v="666"/>
    <n v="6900"/>
    <n v="1.7615942028985507"/>
    <n v="12155"/>
    <x v="1"/>
    <x v="660"/>
    <n v="419"/>
    <x v="1"/>
    <x v="1"/>
    <x v="613"/>
    <n v="1411102800"/>
    <x v="0"/>
    <x v="0"/>
    <x v="23"/>
    <x v="8"/>
    <x v="23"/>
  </r>
  <r>
    <n v="668"/>
    <x v="656"/>
    <x v="667"/>
    <n v="27500"/>
    <n v="0.20338181818181819"/>
    <n v="5593"/>
    <x v="0"/>
    <x v="661"/>
    <n v="76"/>
    <x v="1"/>
    <x v="1"/>
    <x v="614"/>
    <n v="1344834000"/>
    <x v="0"/>
    <x v="0"/>
    <x v="3"/>
    <x v="3"/>
    <x v="3"/>
  </r>
  <r>
    <n v="669"/>
    <x v="657"/>
    <x v="668"/>
    <n v="48800"/>
    <n v="3.5864754098360656"/>
    <n v="175020"/>
    <x v="1"/>
    <x v="662"/>
    <n v="1621"/>
    <x v="6"/>
    <x v="6"/>
    <x v="615"/>
    <n v="1499230800"/>
    <x v="0"/>
    <x v="0"/>
    <x v="3"/>
    <x v="3"/>
    <x v="3"/>
  </r>
  <r>
    <n v="670"/>
    <x v="635"/>
    <x v="669"/>
    <n v="16200"/>
    <n v="4.6885802469135802"/>
    <n v="75955"/>
    <x v="1"/>
    <x v="663"/>
    <n v="1101"/>
    <x v="1"/>
    <x v="1"/>
    <x v="90"/>
    <n v="1457416800"/>
    <x v="0"/>
    <x v="0"/>
    <x v="7"/>
    <x v="1"/>
    <x v="7"/>
  </r>
  <r>
    <n v="671"/>
    <x v="658"/>
    <x v="670"/>
    <n v="97600"/>
    <n v="1.220563524590164"/>
    <n v="119127"/>
    <x v="1"/>
    <x v="664"/>
    <n v="1073"/>
    <x v="1"/>
    <x v="1"/>
    <x v="616"/>
    <n v="1280898000"/>
    <x v="0"/>
    <x v="1"/>
    <x v="3"/>
    <x v="3"/>
    <x v="3"/>
  </r>
  <r>
    <n v="672"/>
    <x v="659"/>
    <x v="671"/>
    <n v="197900"/>
    <n v="0.55931783729156137"/>
    <n v="110689"/>
    <x v="0"/>
    <x v="665"/>
    <n v="4428"/>
    <x v="2"/>
    <x v="2"/>
    <x v="617"/>
    <n v="1522472400"/>
    <x v="0"/>
    <x v="0"/>
    <x v="3"/>
    <x v="3"/>
    <x v="3"/>
  </r>
  <r>
    <n v="673"/>
    <x v="660"/>
    <x v="672"/>
    <n v="5600"/>
    <n v="0.43660714285714286"/>
    <n v="2445"/>
    <x v="0"/>
    <x v="666"/>
    <n v="58"/>
    <x v="6"/>
    <x v="6"/>
    <x v="618"/>
    <n v="1462510800"/>
    <x v="0"/>
    <x v="0"/>
    <x v="7"/>
    <x v="1"/>
    <x v="7"/>
  </r>
  <r>
    <n v="674"/>
    <x v="661"/>
    <x v="673"/>
    <n v="170700"/>
    <n v="0.33538371411833628"/>
    <n v="57250"/>
    <x v="3"/>
    <x v="667"/>
    <n v="1218"/>
    <x v="1"/>
    <x v="1"/>
    <x v="619"/>
    <n v="1317790800"/>
    <x v="0"/>
    <x v="0"/>
    <x v="14"/>
    <x v="7"/>
    <x v="14"/>
  </r>
  <r>
    <n v="675"/>
    <x v="662"/>
    <x v="674"/>
    <n v="9700"/>
    <n v="1.2297938144329896"/>
    <n v="11929"/>
    <x v="1"/>
    <x v="668"/>
    <n v="331"/>
    <x v="1"/>
    <x v="1"/>
    <x v="620"/>
    <n v="1568782800"/>
    <x v="0"/>
    <x v="0"/>
    <x v="23"/>
    <x v="8"/>
    <x v="23"/>
  </r>
  <r>
    <n v="676"/>
    <x v="663"/>
    <x v="675"/>
    <n v="62300"/>
    <n v="1.8974959871589085"/>
    <n v="118214"/>
    <x v="1"/>
    <x v="669"/>
    <n v="1170"/>
    <x v="1"/>
    <x v="1"/>
    <x v="621"/>
    <n v="1349413200"/>
    <x v="0"/>
    <x v="0"/>
    <x v="14"/>
    <x v="7"/>
    <x v="14"/>
  </r>
  <r>
    <n v="677"/>
    <x v="664"/>
    <x v="676"/>
    <n v="5300"/>
    <n v="0.83622641509433959"/>
    <n v="4432"/>
    <x v="0"/>
    <x v="670"/>
    <n v="111"/>
    <x v="1"/>
    <x v="1"/>
    <x v="622"/>
    <n v="1472446800"/>
    <x v="0"/>
    <x v="0"/>
    <x v="13"/>
    <x v="5"/>
    <x v="13"/>
  </r>
  <r>
    <n v="678"/>
    <x v="665"/>
    <x v="677"/>
    <n v="99500"/>
    <n v="0.17968844221105529"/>
    <n v="17879"/>
    <x v="3"/>
    <x v="671"/>
    <n v="215"/>
    <x v="1"/>
    <x v="1"/>
    <x v="35"/>
    <n v="1548050400"/>
    <x v="0"/>
    <x v="0"/>
    <x v="6"/>
    <x v="4"/>
    <x v="6"/>
  </r>
  <r>
    <n v="679"/>
    <x v="307"/>
    <x v="678"/>
    <n v="1400"/>
    <n v="10.365"/>
    <n v="14511"/>
    <x v="1"/>
    <x v="672"/>
    <n v="363"/>
    <x v="1"/>
    <x v="1"/>
    <x v="623"/>
    <n v="1571806800"/>
    <x v="0"/>
    <x v="1"/>
    <x v="0"/>
    <x v="0"/>
    <x v="0"/>
  </r>
  <r>
    <n v="680"/>
    <x v="666"/>
    <x v="679"/>
    <n v="145600"/>
    <n v="0.97405219780219776"/>
    <n v="141822"/>
    <x v="0"/>
    <x v="673"/>
    <n v="2955"/>
    <x v="1"/>
    <x v="1"/>
    <x v="624"/>
    <n v="1576476000"/>
    <x v="0"/>
    <x v="1"/>
    <x v="20"/>
    <x v="6"/>
    <x v="20"/>
  </r>
  <r>
    <n v="681"/>
    <x v="667"/>
    <x v="680"/>
    <n v="184100"/>
    <n v="0.86386203150461705"/>
    <n v="159037"/>
    <x v="0"/>
    <x v="674"/>
    <n v="1657"/>
    <x v="1"/>
    <x v="1"/>
    <x v="625"/>
    <n v="1324965600"/>
    <x v="0"/>
    <x v="0"/>
    <x v="3"/>
    <x v="3"/>
    <x v="3"/>
  </r>
  <r>
    <n v="682"/>
    <x v="668"/>
    <x v="681"/>
    <n v="5400"/>
    <n v="1.5016666666666667"/>
    <n v="8109"/>
    <x v="1"/>
    <x v="675"/>
    <n v="103"/>
    <x v="1"/>
    <x v="1"/>
    <x v="626"/>
    <n v="1387519200"/>
    <x v="0"/>
    <x v="0"/>
    <x v="3"/>
    <x v="3"/>
    <x v="3"/>
  </r>
  <r>
    <n v="683"/>
    <x v="669"/>
    <x v="682"/>
    <n v="2300"/>
    <n v="3.5843478260869563"/>
    <n v="8244"/>
    <x v="1"/>
    <x v="676"/>
    <n v="147"/>
    <x v="1"/>
    <x v="1"/>
    <x v="627"/>
    <n v="1537246800"/>
    <x v="0"/>
    <x v="0"/>
    <x v="3"/>
    <x v="3"/>
    <x v="3"/>
  </r>
  <r>
    <n v="684"/>
    <x v="670"/>
    <x v="683"/>
    <n v="1400"/>
    <n v="5.4285714285714288"/>
    <n v="7600"/>
    <x v="1"/>
    <x v="677"/>
    <n v="110"/>
    <x v="0"/>
    <x v="0"/>
    <x v="628"/>
    <n v="1279515600"/>
    <x v="0"/>
    <x v="0"/>
    <x v="9"/>
    <x v="5"/>
    <x v="9"/>
  </r>
  <r>
    <n v="685"/>
    <x v="671"/>
    <x v="684"/>
    <n v="140000"/>
    <n v="0.67500714285714281"/>
    <n v="94501"/>
    <x v="0"/>
    <x v="678"/>
    <n v="926"/>
    <x v="0"/>
    <x v="0"/>
    <x v="629"/>
    <n v="1442379600"/>
    <x v="0"/>
    <x v="0"/>
    <x v="3"/>
    <x v="3"/>
    <x v="3"/>
  </r>
  <r>
    <n v="686"/>
    <x v="672"/>
    <x v="685"/>
    <n v="7500"/>
    <n v="1.9174666666666667"/>
    <n v="14381"/>
    <x v="1"/>
    <x v="679"/>
    <n v="134"/>
    <x v="1"/>
    <x v="1"/>
    <x v="630"/>
    <n v="1523077200"/>
    <x v="0"/>
    <x v="0"/>
    <x v="8"/>
    <x v="2"/>
    <x v="8"/>
  </r>
  <r>
    <n v="687"/>
    <x v="673"/>
    <x v="686"/>
    <n v="1500"/>
    <n v="9.32"/>
    <n v="13980"/>
    <x v="1"/>
    <x v="680"/>
    <n v="269"/>
    <x v="1"/>
    <x v="1"/>
    <x v="631"/>
    <n v="1489554000"/>
    <x v="0"/>
    <x v="0"/>
    <x v="3"/>
    <x v="3"/>
    <x v="3"/>
  </r>
  <r>
    <n v="688"/>
    <x v="674"/>
    <x v="687"/>
    <n v="2900"/>
    <n v="4.2927586206896553"/>
    <n v="12449"/>
    <x v="1"/>
    <x v="681"/>
    <n v="175"/>
    <x v="1"/>
    <x v="1"/>
    <x v="632"/>
    <n v="1548482400"/>
    <x v="0"/>
    <x v="1"/>
    <x v="19"/>
    <x v="4"/>
    <x v="19"/>
  </r>
  <r>
    <n v="689"/>
    <x v="675"/>
    <x v="688"/>
    <n v="7300"/>
    <n v="1.0065753424657535"/>
    <n v="7348"/>
    <x v="1"/>
    <x v="682"/>
    <n v="69"/>
    <x v="1"/>
    <x v="1"/>
    <x v="633"/>
    <n v="1384063200"/>
    <x v="0"/>
    <x v="0"/>
    <x v="2"/>
    <x v="2"/>
    <x v="2"/>
  </r>
  <r>
    <n v="690"/>
    <x v="676"/>
    <x v="689"/>
    <n v="3600"/>
    <n v="2.266111111111111"/>
    <n v="8158"/>
    <x v="1"/>
    <x v="683"/>
    <n v="190"/>
    <x v="1"/>
    <x v="1"/>
    <x v="634"/>
    <n v="1322892000"/>
    <x v="0"/>
    <x v="1"/>
    <x v="4"/>
    <x v="4"/>
    <x v="4"/>
  </r>
  <r>
    <n v="691"/>
    <x v="677"/>
    <x v="690"/>
    <n v="5000"/>
    <n v="1.4238"/>
    <n v="7119"/>
    <x v="1"/>
    <x v="684"/>
    <n v="237"/>
    <x v="1"/>
    <x v="1"/>
    <x v="635"/>
    <n v="1350709200"/>
    <x v="1"/>
    <x v="1"/>
    <x v="4"/>
    <x v="4"/>
    <x v="4"/>
  </r>
  <r>
    <n v="692"/>
    <x v="678"/>
    <x v="691"/>
    <n v="6000"/>
    <n v="0.90633333333333332"/>
    <n v="5438"/>
    <x v="0"/>
    <x v="685"/>
    <n v="77"/>
    <x v="4"/>
    <x v="4"/>
    <x v="636"/>
    <n v="1564203600"/>
    <x v="0"/>
    <x v="0"/>
    <x v="1"/>
    <x v="1"/>
    <x v="1"/>
  </r>
  <r>
    <n v="693"/>
    <x v="679"/>
    <x v="692"/>
    <n v="180400"/>
    <n v="0.63966740576496672"/>
    <n v="115396"/>
    <x v="0"/>
    <x v="686"/>
    <n v="1748"/>
    <x v="1"/>
    <x v="1"/>
    <x v="637"/>
    <n v="1509685200"/>
    <x v="0"/>
    <x v="0"/>
    <x v="3"/>
    <x v="3"/>
    <x v="3"/>
  </r>
  <r>
    <n v="694"/>
    <x v="680"/>
    <x v="693"/>
    <n v="9100"/>
    <n v="0.84131868131868137"/>
    <n v="7656"/>
    <x v="0"/>
    <x v="687"/>
    <n v="79"/>
    <x v="1"/>
    <x v="1"/>
    <x v="638"/>
    <n v="1514959200"/>
    <x v="0"/>
    <x v="0"/>
    <x v="3"/>
    <x v="3"/>
    <x v="3"/>
  </r>
  <r>
    <n v="695"/>
    <x v="681"/>
    <x v="694"/>
    <n v="9200"/>
    <n v="1.3393478260869565"/>
    <n v="12322"/>
    <x v="1"/>
    <x v="688"/>
    <n v="196"/>
    <x v="6"/>
    <x v="6"/>
    <x v="639"/>
    <n v="1448863200"/>
    <x v="1"/>
    <x v="0"/>
    <x v="1"/>
    <x v="1"/>
    <x v="1"/>
  </r>
  <r>
    <n v="696"/>
    <x v="682"/>
    <x v="695"/>
    <n v="164100"/>
    <n v="0.59042047531992692"/>
    <n v="96888"/>
    <x v="0"/>
    <x v="689"/>
    <n v="889"/>
    <x v="1"/>
    <x v="1"/>
    <x v="640"/>
    <n v="1429592400"/>
    <x v="0"/>
    <x v="1"/>
    <x v="3"/>
    <x v="3"/>
    <x v="3"/>
  </r>
  <r>
    <n v="697"/>
    <x v="683"/>
    <x v="696"/>
    <n v="128900"/>
    <n v="1.5280062063615205"/>
    <n v="196960"/>
    <x v="1"/>
    <x v="690"/>
    <n v="7295"/>
    <x v="1"/>
    <x v="1"/>
    <x v="641"/>
    <n v="1522645200"/>
    <x v="0"/>
    <x v="0"/>
    <x v="5"/>
    <x v="1"/>
    <x v="5"/>
  </r>
  <r>
    <n v="698"/>
    <x v="684"/>
    <x v="697"/>
    <n v="42100"/>
    <n v="4.466912114014252"/>
    <n v="188057"/>
    <x v="1"/>
    <x v="691"/>
    <n v="2893"/>
    <x v="0"/>
    <x v="0"/>
    <x v="642"/>
    <n v="1323324000"/>
    <x v="0"/>
    <x v="0"/>
    <x v="8"/>
    <x v="2"/>
    <x v="8"/>
  </r>
  <r>
    <n v="699"/>
    <x v="196"/>
    <x v="698"/>
    <n v="7400"/>
    <n v="0.8439189189189189"/>
    <n v="6245"/>
    <x v="0"/>
    <x v="692"/>
    <n v="56"/>
    <x v="1"/>
    <x v="1"/>
    <x v="230"/>
    <n v="1561525200"/>
    <x v="0"/>
    <x v="0"/>
    <x v="6"/>
    <x v="4"/>
    <x v="6"/>
  </r>
  <r>
    <n v="700"/>
    <x v="685"/>
    <x v="699"/>
    <n v="100"/>
    <n v="0.03"/>
    <n v="3"/>
    <x v="0"/>
    <x v="248"/>
    <n v="1"/>
    <x v="1"/>
    <x v="1"/>
    <x v="67"/>
    <n v="1265695200"/>
    <x v="0"/>
    <x v="0"/>
    <x v="8"/>
    <x v="2"/>
    <x v="8"/>
  </r>
  <r>
    <n v="701"/>
    <x v="686"/>
    <x v="700"/>
    <n v="52000"/>
    <n v="1.7502692307692307"/>
    <n v="91014"/>
    <x v="1"/>
    <x v="693"/>
    <n v="820"/>
    <x v="1"/>
    <x v="1"/>
    <x v="643"/>
    <n v="1301806800"/>
    <x v="1"/>
    <x v="0"/>
    <x v="3"/>
    <x v="3"/>
    <x v="3"/>
  </r>
  <r>
    <n v="702"/>
    <x v="687"/>
    <x v="701"/>
    <n v="8700"/>
    <n v="0.54137931034482756"/>
    <n v="4710"/>
    <x v="0"/>
    <x v="694"/>
    <n v="83"/>
    <x v="1"/>
    <x v="1"/>
    <x v="644"/>
    <n v="1374901200"/>
    <x v="0"/>
    <x v="0"/>
    <x v="8"/>
    <x v="2"/>
    <x v="8"/>
  </r>
  <r>
    <n v="703"/>
    <x v="688"/>
    <x v="702"/>
    <n v="63400"/>
    <n v="3.1187381703470032"/>
    <n v="197728"/>
    <x v="1"/>
    <x v="695"/>
    <n v="2038"/>
    <x v="1"/>
    <x v="1"/>
    <x v="645"/>
    <n v="1336453200"/>
    <x v="1"/>
    <x v="1"/>
    <x v="18"/>
    <x v="5"/>
    <x v="18"/>
  </r>
  <r>
    <n v="704"/>
    <x v="689"/>
    <x v="703"/>
    <n v="8700"/>
    <n v="1.2278160919540231"/>
    <n v="10682"/>
    <x v="1"/>
    <x v="696"/>
    <n v="116"/>
    <x v="1"/>
    <x v="1"/>
    <x v="646"/>
    <n v="1468904400"/>
    <x v="0"/>
    <x v="0"/>
    <x v="10"/>
    <x v="4"/>
    <x v="10"/>
  </r>
  <r>
    <n v="705"/>
    <x v="690"/>
    <x v="704"/>
    <n v="169700"/>
    <n v="0.99026517383618151"/>
    <n v="168048"/>
    <x v="0"/>
    <x v="697"/>
    <n v="2025"/>
    <x v="4"/>
    <x v="4"/>
    <x v="626"/>
    <n v="1387087200"/>
    <x v="0"/>
    <x v="0"/>
    <x v="9"/>
    <x v="5"/>
    <x v="9"/>
  </r>
  <r>
    <n v="706"/>
    <x v="691"/>
    <x v="705"/>
    <n v="108400"/>
    <n v="1.278468634686347"/>
    <n v="138586"/>
    <x v="1"/>
    <x v="698"/>
    <n v="1345"/>
    <x v="2"/>
    <x v="2"/>
    <x v="647"/>
    <n v="1547445600"/>
    <x v="0"/>
    <x v="1"/>
    <x v="2"/>
    <x v="2"/>
    <x v="2"/>
  </r>
  <r>
    <n v="707"/>
    <x v="692"/>
    <x v="706"/>
    <n v="7300"/>
    <n v="1.5861643835616439"/>
    <n v="11579"/>
    <x v="1"/>
    <x v="699"/>
    <n v="168"/>
    <x v="1"/>
    <x v="1"/>
    <x v="159"/>
    <n v="1547359200"/>
    <x v="0"/>
    <x v="0"/>
    <x v="6"/>
    <x v="4"/>
    <x v="6"/>
  </r>
  <r>
    <n v="708"/>
    <x v="693"/>
    <x v="707"/>
    <n v="1700"/>
    <n v="7.0705882352941174"/>
    <n v="12020"/>
    <x v="1"/>
    <x v="700"/>
    <n v="137"/>
    <x v="5"/>
    <x v="5"/>
    <x v="648"/>
    <n v="1496293200"/>
    <x v="0"/>
    <x v="0"/>
    <x v="3"/>
    <x v="3"/>
    <x v="3"/>
  </r>
  <r>
    <n v="709"/>
    <x v="694"/>
    <x v="708"/>
    <n v="9800"/>
    <n v="1.4238775510204082"/>
    <n v="13954"/>
    <x v="1"/>
    <x v="701"/>
    <n v="186"/>
    <x v="6"/>
    <x v="6"/>
    <x v="267"/>
    <n v="1335416400"/>
    <x v="0"/>
    <x v="0"/>
    <x v="3"/>
    <x v="3"/>
    <x v="3"/>
  </r>
  <r>
    <n v="710"/>
    <x v="695"/>
    <x v="709"/>
    <n v="4300"/>
    <n v="1.4786046511627906"/>
    <n v="6358"/>
    <x v="1"/>
    <x v="702"/>
    <n v="125"/>
    <x v="1"/>
    <x v="1"/>
    <x v="649"/>
    <n v="1532149200"/>
    <x v="0"/>
    <x v="1"/>
    <x v="3"/>
    <x v="3"/>
    <x v="3"/>
  </r>
  <r>
    <n v="711"/>
    <x v="696"/>
    <x v="710"/>
    <n v="6200"/>
    <n v="0.20322580645161289"/>
    <n v="1260"/>
    <x v="0"/>
    <x v="703"/>
    <n v="14"/>
    <x v="6"/>
    <x v="6"/>
    <x v="248"/>
    <n v="1453788000"/>
    <x v="1"/>
    <x v="1"/>
    <x v="3"/>
    <x v="3"/>
    <x v="3"/>
  </r>
  <r>
    <n v="712"/>
    <x v="697"/>
    <x v="711"/>
    <n v="800"/>
    <n v="18.40625"/>
    <n v="14725"/>
    <x v="1"/>
    <x v="704"/>
    <n v="202"/>
    <x v="1"/>
    <x v="1"/>
    <x v="571"/>
    <n v="1471496400"/>
    <x v="0"/>
    <x v="0"/>
    <x v="3"/>
    <x v="3"/>
    <x v="3"/>
  </r>
  <r>
    <n v="713"/>
    <x v="698"/>
    <x v="712"/>
    <n v="6900"/>
    <n v="1.6194202898550725"/>
    <n v="11174"/>
    <x v="1"/>
    <x v="705"/>
    <n v="103"/>
    <x v="1"/>
    <x v="1"/>
    <x v="650"/>
    <n v="1472878800"/>
    <x v="0"/>
    <x v="0"/>
    <x v="15"/>
    <x v="5"/>
    <x v="15"/>
  </r>
  <r>
    <n v="714"/>
    <x v="699"/>
    <x v="713"/>
    <n v="38500"/>
    <n v="4.7282077922077921"/>
    <n v="182036"/>
    <x v="1"/>
    <x v="706"/>
    <n v="1785"/>
    <x v="1"/>
    <x v="1"/>
    <x v="1"/>
    <n v="1408510800"/>
    <x v="0"/>
    <x v="0"/>
    <x v="1"/>
    <x v="1"/>
    <x v="1"/>
  </r>
  <r>
    <n v="715"/>
    <x v="700"/>
    <x v="714"/>
    <n v="118000"/>
    <n v="0.24466101694915254"/>
    <n v="28870"/>
    <x v="0"/>
    <x v="707"/>
    <n v="656"/>
    <x v="1"/>
    <x v="1"/>
    <x v="651"/>
    <n v="1281589200"/>
    <x v="0"/>
    <x v="0"/>
    <x v="20"/>
    <x v="6"/>
    <x v="20"/>
  </r>
  <r>
    <n v="716"/>
    <x v="701"/>
    <x v="715"/>
    <n v="2000"/>
    <n v="5.1764999999999999"/>
    <n v="10353"/>
    <x v="1"/>
    <x v="708"/>
    <n v="157"/>
    <x v="1"/>
    <x v="1"/>
    <x v="652"/>
    <n v="1375851600"/>
    <x v="0"/>
    <x v="1"/>
    <x v="3"/>
    <x v="3"/>
    <x v="3"/>
  </r>
  <r>
    <n v="717"/>
    <x v="702"/>
    <x v="716"/>
    <n v="5600"/>
    <n v="2.4764285714285714"/>
    <n v="13868"/>
    <x v="1"/>
    <x v="709"/>
    <n v="555"/>
    <x v="1"/>
    <x v="1"/>
    <x v="653"/>
    <n v="1315803600"/>
    <x v="0"/>
    <x v="0"/>
    <x v="4"/>
    <x v="4"/>
    <x v="4"/>
  </r>
  <r>
    <n v="718"/>
    <x v="703"/>
    <x v="717"/>
    <n v="8300"/>
    <n v="1.0020481927710843"/>
    <n v="8317"/>
    <x v="1"/>
    <x v="710"/>
    <n v="297"/>
    <x v="1"/>
    <x v="1"/>
    <x v="654"/>
    <n v="1373691600"/>
    <x v="0"/>
    <x v="0"/>
    <x v="8"/>
    <x v="2"/>
    <x v="8"/>
  </r>
  <r>
    <n v="719"/>
    <x v="704"/>
    <x v="718"/>
    <n v="6900"/>
    <n v="1.53"/>
    <n v="10557"/>
    <x v="1"/>
    <x v="711"/>
    <n v="123"/>
    <x v="1"/>
    <x v="1"/>
    <x v="655"/>
    <n v="1339218000"/>
    <x v="0"/>
    <x v="0"/>
    <x v="13"/>
    <x v="5"/>
    <x v="13"/>
  </r>
  <r>
    <n v="720"/>
    <x v="705"/>
    <x v="719"/>
    <n v="8700"/>
    <n v="0.37091954022988505"/>
    <n v="3227"/>
    <x v="3"/>
    <x v="712"/>
    <n v="38"/>
    <x v="3"/>
    <x v="3"/>
    <x v="656"/>
    <n v="1520402400"/>
    <x v="0"/>
    <x v="1"/>
    <x v="3"/>
    <x v="3"/>
    <x v="3"/>
  </r>
  <r>
    <n v="721"/>
    <x v="706"/>
    <x v="720"/>
    <n v="123600"/>
    <n v="4.3923948220064728E-2"/>
    <n v="5429"/>
    <x v="3"/>
    <x v="713"/>
    <n v="60"/>
    <x v="1"/>
    <x v="1"/>
    <x v="657"/>
    <n v="1523336400"/>
    <x v="0"/>
    <x v="0"/>
    <x v="1"/>
    <x v="1"/>
    <x v="1"/>
  </r>
  <r>
    <n v="722"/>
    <x v="707"/>
    <x v="721"/>
    <n v="48500"/>
    <n v="1.5650721649484536"/>
    <n v="75906"/>
    <x v="1"/>
    <x v="714"/>
    <n v="3036"/>
    <x v="1"/>
    <x v="1"/>
    <x v="265"/>
    <n v="1512280800"/>
    <x v="0"/>
    <x v="0"/>
    <x v="4"/>
    <x v="4"/>
    <x v="4"/>
  </r>
  <r>
    <n v="723"/>
    <x v="708"/>
    <x v="722"/>
    <n v="4900"/>
    <n v="2.704081632653061"/>
    <n v="13250"/>
    <x v="1"/>
    <x v="715"/>
    <n v="144"/>
    <x v="2"/>
    <x v="2"/>
    <x v="658"/>
    <n v="1458709200"/>
    <x v="0"/>
    <x v="0"/>
    <x v="3"/>
    <x v="3"/>
    <x v="3"/>
  </r>
  <r>
    <n v="724"/>
    <x v="709"/>
    <x v="723"/>
    <n v="8400"/>
    <n v="1.3405952380952382"/>
    <n v="11261"/>
    <x v="1"/>
    <x v="716"/>
    <n v="121"/>
    <x v="4"/>
    <x v="4"/>
    <x v="659"/>
    <n v="1414126800"/>
    <x v="0"/>
    <x v="1"/>
    <x v="3"/>
    <x v="3"/>
    <x v="3"/>
  </r>
  <r>
    <n v="725"/>
    <x v="710"/>
    <x v="724"/>
    <n v="193200"/>
    <n v="0.50398033126293995"/>
    <n v="97369"/>
    <x v="0"/>
    <x v="717"/>
    <n v="1596"/>
    <x v="1"/>
    <x v="1"/>
    <x v="660"/>
    <n v="1416204000"/>
    <x v="0"/>
    <x v="0"/>
    <x v="20"/>
    <x v="6"/>
    <x v="20"/>
  </r>
  <r>
    <n v="726"/>
    <x v="711"/>
    <x v="725"/>
    <n v="54300"/>
    <n v="0.88815837937384901"/>
    <n v="48227"/>
    <x v="3"/>
    <x v="718"/>
    <n v="524"/>
    <x v="1"/>
    <x v="1"/>
    <x v="661"/>
    <n v="1288501200"/>
    <x v="0"/>
    <x v="1"/>
    <x v="3"/>
    <x v="3"/>
    <x v="3"/>
  </r>
  <r>
    <n v="727"/>
    <x v="712"/>
    <x v="726"/>
    <n v="8900"/>
    <n v="1.65"/>
    <n v="14685"/>
    <x v="1"/>
    <x v="719"/>
    <n v="181"/>
    <x v="1"/>
    <x v="1"/>
    <x v="4"/>
    <n v="1552971600"/>
    <x v="0"/>
    <x v="0"/>
    <x v="2"/>
    <x v="2"/>
    <x v="2"/>
  </r>
  <r>
    <n v="728"/>
    <x v="713"/>
    <x v="727"/>
    <n v="4200"/>
    <n v="0.17499999999999999"/>
    <n v="735"/>
    <x v="0"/>
    <x v="720"/>
    <n v="10"/>
    <x v="1"/>
    <x v="1"/>
    <x v="662"/>
    <n v="1465102800"/>
    <x v="0"/>
    <x v="0"/>
    <x v="3"/>
    <x v="3"/>
    <x v="3"/>
  </r>
  <r>
    <n v="729"/>
    <x v="714"/>
    <x v="728"/>
    <n v="5600"/>
    <n v="1.8566071428571429"/>
    <n v="10397"/>
    <x v="1"/>
    <x v="721"/>
    <n v="122"/>
    <x v="1"/>
    <x v="1"/>
    <x v="663"/>
    <n v="1360130400"/>
    <x v="0"/>
    <x v="0"/>
    <x v="6"/>
    <x v="4"/>
    <x v="6"/>
  </r>
  <r>
    <n v="730"/>
    <x v="715"/>
    <x v="729"/>
    <n v="28800"/>
    <n v="4.1266319444444441"/>
    <n v="118847"/>
    <x v="1"/>
    <x v="722"/>
    <n v="1071"/>
    <x v="0"/>
    <x v="0"/>
    <x v="664"/>
    <n v="1432875600"/>
    <x v="0"/>
    <x v="0"/>
    <x v="8"/>
    <x v="2"/>
    <x v="8"/>
  </r>
  <r>
    <n v="731"/>
    <x v="716"/>
    <x v="730"/>
    <n v="8000"/>
    <n v="0.90249999999999997"/>
    <n v="7220"/>
    <x v="3"/>
    <x v="723"/>
    <n v="219"/>
    <x v="1"/>
    <x v="1"/>
    <x v="665"/>
    <n v="1500872400"/>
    <x v="0"/>
    <x v="0"/>
    <x v="2"/>
    <x v="2"/>
    <x v="2"/>
  </r>
  <r>
    <n v="732"/>
    <x v="717"/>
    <x v="731"/>
    <n v="117000"/>
    <n v="0.91984615384615387"/>
    <n v="107622"/>
    <x v="0"/>
    <x v="724"/>
    <n v="1121"/>
    <x v="1"/>
    <x v="1"/>
    <x v="666"/>
    <n v="1492146000"/>
    <x v="0"/>
    <x v="1"/>
    <x v="1"/>
    <x v="1"/>
    <x v="1"/>
  </r>
  <r>
    <n v="733"/>
    <x v="718"/>
    <x v="732"/>
    <n v="15800"/>
    <n v="5.2700632911392402"/>
    <n v="83267"/>
    <x v="1"/>
    <x v="725"/>
    <n v="980"/>
    <x v="1"/>
    <x v="1"/>
    <x v="43"/>
    <n v="1407301200"/>
    <x v="0"/>
    <x v="0"/>
    <x v="16"/>
    <x v="1"/>
    <x v="16"/>
  </r>
  <r>
    <n v="734"/>
    <x v="719"/>
    <x v="733"/>
    <n v="4200"/>
    <n v="3.1914285714285713"/>
    <n v="13404"/>
    <x v="1"/>
    <x v="726"/>
    <n v="536"/>
    <x v="1"/>
    <x v="1"/>
    <x v="667"/>
    <n v="1486620000"/>
    <x v="0"/>
    <x v="1"/>
    <x v="3"/>
    <x v="3"/>
    <x v="3"/>
  </r>
  <r>
    <n v="735"/>
    <x v="720"/>
    <x v="734"/>
    <n v="37100"/>
    <n v="3.5418867924528303"/>
    <n v="131404"/>
    <x v="1"/>
    <x v="727"/>
    <n v="1991"/>
    <x v="1"/>
    <x v="1"/>
    <x v="668"/>
    <n v="1459918800"/>
    <x v="0"/>
    <x v="0"/>
    <x v="14"/>
    <x v="7"/>
    <x v="14"/>
  </r>
  <r>
    <n v="736"/>
    <x v="721"/>
    <x v="735"/>
    <n v="7700"/>
    <n v="0.32896103896103895"/>
    <n v="2533"/>
    <x v="3"/>
    <x v="728"/>
    <n v="29"/>
    <x v="1"/>
    <x v="1"/>
    <x v="669"/>
    <n v="1424757600"/>
    <x v="0"/>
    <x v="0"/>
    <x v="9"/>
    <x v="5"/>
    <x v="9"/>
  </r>
  <r>
    <n v="737"/>
    <x v="722"/>
    <x v="736"/>
    <n v="3700"/>
    <n v="1.358918918918919"/>
    <n v="5028"/>
    <x v="1"/>
    <x v="729"/>
    <n v="180"/>
    <x v="1"/>
    <x v="1"/>
    <x v="670"/>
    <n v="1479880800"/>
    <x v="0"/>
    <x v="0"/>
    <x v="7"/>
    <x v="1"/>
    <x v="7"/>
  </r>
  <r>
    <n v="738"/>
    <x v="486"/>
    <x v="737"/>
    <n v="74700"/>
    <n v="2.0843373493975904E-2"/>
    <n v="1557"/>
    <x v="0"/>
    <x v="730"/>
    <n v="15"/>
    <x v="1"/>
    <x v="1"/>
    <x v="671"/>
    <n v="1418018400"/>
    <x v="0"/>
    <x v="1"/>
    <x v="3"/>
    <x v="3"/>
    <x v="3"/>
  </r>
  <r>
    <n v="739"/>
    <x v="723"/>
    <x v="738"/>
    <n v="10000"/>
    <n v="0.61"/>
    <n v="6100"/>
    <x v="0"/>
    <x v="731"/>
    <n v="191"/>
    <x v="1"/>
    <x v="1"/>
    <x v="672"/>
    <n v="1341032400"/>
    <x v="0"/>
    <x v="0"/>
    <x v="7"/>
    <x v="1"/>
    <x v="7"/>
  </r>
  <r>
    <n v="740"/>
    <x v="724"/>
    <x v="739"/>
    <n v="5300"/>
    <n v="0.30037735849056602"/>
    <n v="1592"/>
    <x v="0"/>
    <x v="732"/>
    <n v="16"/>
    <x v="1"/>
    <x v="1"/>
    <x v="673"/>
    <n v="1486360800"/>
    <x v="0"/>
    <x v="0"/>
    <x v="3"/>
    <x v="3"/>
    <x v="3"/>
  </r>
  <r>
    <n v="741"/>
    <x v="287"/>
    <x v="740"/>
    <n v="1200"/>
    <n v="11.791666666666666"/>
    <n v="14150"/>
    <x v="1"/>
    <x v="733"/>
    <n v="130"/>
    <x v="1"/>
    <x v="1"/>
    <x v="674"/>
    <n v="1274677200"/>
    <x v="0"/>
    <x v="0"/>
    <x v="3"/>
    <x v="3"/>
    <x v="3"/>
  </r>
  <r>
    <n v="742"/>
    <x v="725"/>
    <x v="741"/>
    <n v="1200"/>
    <n v="11.260833333333334"/>
    <n v="13513"/>
    <x v="1"/>
    <x v="734"/>
    <n v="122"/>
    <x v="1"/>
    <x v="1"/>
    <x v="675"/>
    <n v="1267509600"/>
    <x v="0"/>
    <x v="0"/>
    <x v="5"/>
    <x v="1"/>
    <x v="5"/>
  </r>
  <r>
    <n v="743"/>
    <x v="726"/>
    <x v="742"/>
    <n v="3900"/>
    <n v="0.12923076923076923"/>
    <n v="504"/>
    <x v="0"/>
    <x v="735"/>
    <n v="17"/>
    <x v="1"/>
    <x v="1"/>
    <x v="676"/>
    <n v="1445922000"/>
    <x v="0"/>
    <x v="1"/>
    <x v="3"/>
    <x v="3"/>
    <x v="3"/>
  </r>
  <r>
    <n v="744"/>
    <x v="727"/>
    <x v="743"/>
    <n v="2000"/>
    <n v="7.12"/>
    <n v="14240"/>
    <x v="1"/>
    <x v="736"/>
    <n v="140"/>
    <x v="1"/>
    <x v="1"/>
    <x v="342"/>
    <n v="1534050000"/>
    <x v="0"/>
    <x v="1"/>
    <x v="3"/>
    <x v="3"/>
    <x v="3"/>
  </r>
  <r>
    <n v="745"/>
    <x v="728"/>
    <x v="744"/>
    <n v="6900"/>
    <n v="0.30304347826086958"/>
    <n v="2091"/>
    <x v="0"/>
    <x v="737"/>
    <n v="34"/>
    <x v="1"/>
    <x v="1"/>
    <x v="677"/>
    <n v="1277528400"/>
    <x v="0"/>
    <x v="0"/>
    <x v="8"/>
    <x v="2"/>
    <x v="8"/>
  </r>
  <r>
    <n v="746"/>
    <x v="729"/>
    <x v="745"/>
    <n v="55800"/>
    <n v="2.1250896057347672"/>
    <n v="118580"/>
    <x v="1"/>
    <x v="112"/>
    <n v="3388"/>
    <x v="1"/>
    <x v="1"/>
    <x v="678"/>
    <n v="1318568400"/>
    <x v="0"/>
    <x v="0"/>
    <x v="2"/>
    <x v="2"/>
    <x v="2"/>
  </r>
  <r>
    <n v="747"/>
    <x v="730"/>
    <x v="746"/>
    <n v="4900"/>
    <n v="2.2885714285714287"/>
    <n v="11214"/>
    <x v="1"/>
    <x v="738"/>
    <n v="280"/>
    <x v="1"/>
    <x v="1"/>
    <x v="679"/>
    <n v="1284354000"/>
    <x v="0"/>
    <x v="0"/>
    <x v="3"/>
    <x v="3"/>
    <x v="3"/>
  </r>
  <r>
    <n v="748"/>
    <x v="731"/>
    <x v="747"/>
    <n v="194900"/>
    <n v="0.34959979476654696"/>
    <n v="68137"/>
    <x v="3"/>
    <x v="739"/>
    <n v="614"/>
    <x v="1"/>
    <x v="1"/>
    <x v="680"/>
    <n v="1269579600"/>
    <x v="0"/>
    <x v="1"/>
    <x v="10"/>
    <x v="4"/>
    <x v="10"/>
  </r>
  <r>
    <n v="749"/>
    <x v="732"/>
    <x v="748"/>
    <n v="8600"/>
    <n v="1.5729069767441861"/>
    <n v="13527"/>
    <x v="1"/>
    <x v="740"/>
    <n v="366"/>
    <x v="6"/>
    <x v="6"/>
    <x v="681"/>
    <n v="1413781200"/>
    <x v="0"/>
    <x v="1"/>
    <x v="8"/>
    <x v="2"/>
    <x v="8"/>
  </r>
  <r>
    <n v="750"/>
    <x v="733"/>
    <x v="749"/>
    <n v="100"/>
    <n v="0.01"/>
    <n v="1"/>
    <x v="0"/>
    <x v="100"/>
    <n v="1"/>
    <x v="4"/>
    <x v="4"/>
    <x v="682"/>
    <n v="1280120400"/>
    <x v="0"/>
    <x v="0"/>
    <x v="5"/>
    <x v="1"/>
    <x v="5"/>
  </r>
  <r>
    <n v="751"/>
    <x v="734"/>
    <x v="750"/>
    <n v="3600"/>
    <n v="2.3230555555555554"/>
    <n v="8363"/>
    <x v="1"/>
    <x v="741"/>
    <n v="270"/>
    <x v="1"/>
    <x v="1"/>
    <x v="683"/>
    <n v="1459486800"/>
    <x v="1"/>
    <x v="1"/>
    <x v="9"/>
    <x v="5"/>
    <x v="9"/>
  </r>
  <r>
    <n v="752"/>
    <x v="735"/>
    <x v="751"/>
    <n v="5800"/>
    <n v="0.92448275862068963"/>
    <n v="5362"/>
    <x v="3"/>
    <x v="742"/>
    <n v="114"/>
    <x v="1"/>
    <x v="1"/>
    <x v="684"/>
    <n v="1282539600"/>
    <x v="0"/>
    <x v="1"/>
    <x v="3"/>
    <x v="3"/>
    <x v="3"/>
  </r>
  <r>
    <n v="753"/>
    <x v="736"/>
    <x v="752"/>
    <n v="4700"/>
    <n v="2.5670212765957445"/>
    <n v="12065"/>
    <x v="1"/>
    <x v="743"/>
    <n v="137"/>
    <x v="1"/>
    <x v="1"/>
    <x v="674"/>
    <n v="1275886800"/>
    <x v="0"/>
    <x v="0"/>
    <x v="14"/>
    <x v="7"/>
    <x v="14"/>
  </r>
  <r>
    <n v="754"/>
    <x v="737"/>
    <x v="753"/>
    <n v="70400"/>
    <n v="1.6847017045454546"/>
    <n v="118603"/>
    <x v="1"/>
    <x v="744"/>
    <n v="3205"/>
    <x v="1"/>
    <x v="1"/>
    <x v="685"/>
    <n v="1355983200"/>
    <x v="0"/>
    <x v="0"/>
    <x v="3"/>
    <x v="3"/>
    <x v="3"/>
  </r>
  <r>
    <n v="755"/>
    <x v="738"/>
    <x v="754"/>
    <n v="4500"/>
    <n v="1.6657777777777778"/>
    <n v="7496"/>
    <x v="1"/>
    <x v="745"/>
    <n v="288"/>
    <x v="3"/>
    <x v="3"/>
    <x v="605"/>
    <n v="1515391200"/>
    <x v="0"/>
    <x v="1"/>
    <x v="3"/>
    <x v="3"/>
    <x v="3"/>
  </r>
  <r>
    <n v="756"/>
    <x v="739"/>
    <x v="755"/>
    <n v="1300"/>
    <n v="7.7207692307692311"/>
    <n v="10037"/>
    <x v="1"/>
    <x v="746"/>
    <n v="148"/>
    <x v="1"/>
    <x v="1"/>
    <x v="686"/>
    <n v="1422252000"/>
    <x v="0"/>
    <x v="0"/>
    <x v="3"/>
    <x v="3"/>
    <x v="3"/>
  </r>
  <r>
    <n v="757"/>
    <x v="740"/>
    <x v="756"/>
    <n v="1400"/>
    <n v="4.0685714285714285"/>
    <n v="5696"/>
    <x v="1"/>
    <x v="747"/>
    <n v="114"/>
    <x v="1"/>
    <x v="1"/>
    <x v="687"/>
    <n v="1305522000"/>
    <x v="0"/>
    <x v="0"/>
    <x v="6"/>
    <x v="4"/>
    <x v="6"/>
  </r>
  <r>
    <n v="758"/>
    <x v="741"/>
    <x v="757"/>
    <n v="29600"/>
    <n v="5.6420608108108112"/>
    <n v="167005"/>
    <x v="1"/>
    <x v="748"/>
    <n v="1518"/>
    <x v="0"/>
    <x v="0"/>
    <x v="688"/>
    <n v="1414904400"/>
    <x v="0"/>
    <x v="0"/>
    <x v="1"/>
    <x v="1"/>
    <x v="1"/>
  </r>
  <r>
    <n v="759"/>
    <x v="742"/>
    <x v="758"/>
    <n v="167500"/>
    <n v="0.6842686567164179"/>
    <n v="114615"/>
    <x v="0"/>
    <x v="749"/>
    <n v="1274"/>
    <x v="1"/>
    <x v="1"/>
    <x v="689"/>
    <n v="1520402400"/>
    <x v="0"/>
    <x v="0"/>
    <x v="5"/>
    <x v="1"/>
    <x v="5"/>
  </r>
  <r>
    <n v="760"/>
    <x v="743"/>
    <x v="759"/>
    <n v="48300"/>
    <n v="0.34351966873706002"/>
    <n v="16592"/>
    <x v="0"/>
    <x v="750"/>
    <n v="210"/>
    <x v="6"/>
    <x v="6"/>
    <x v="690"/>
    <n v="1567141200"/>
    <x v="0"/>
    <x v="1"/>
    <x v="11"/>
    <x v="6"/>
    <x v="11"/>
  </r>
  <r>
    <n v="761"/>
    <x v="744"/>
    <x v="760"/>
    <n v="2200"/>
    <n v="6.5545454545454547"/>
    <n v="14420"/>
    <x v="1"/>
    <x v="751"/>
    <n v="166"/>
    <x v="1"/>
    <x v="1"/>
    <x v="691"/>
    <n v="1501131600"/>
    <x v="0"/>
    <x v="0"/>
    <x v="1"/>
    <x v="1"/>
    <x v="1"/>
  </r>
  <r>
    <n v="762"/>
    <x v="307"/>
    <x v="761"/>
    <n v="3500"/>
    <n v="1.7725714285714285"/>
    <n v="6204"/>
    <x v="1"/>
    <x v="752"/>
    <n v="100"/>
    <x v="2"/>
    <x v="2"/>
    <x v="692"/>
    <n v="1355032800"/>
    <x v="0"/>
    <x v="0"/>
    <x v="17"/>
    <x v="1"/>
    <x v="17"/>
  </r>
  <r>
    <n v="763"/>
    <x v="745"/>
    <x v="762"/>
    <n v="5600"/>
    <n v="1.1317857142857144"/>
    <n v="6338"/>
    <x v="1"/>
    <x v="753"/>
    <n v="235"/>
    <x v="1"/>
    <x v="1"/>
    <x v="693"/>
    <n v="1339477200"/>
    <x v="0"/>
    <x v="1"/>
    <x v="3"/>
    <x v="3"/>
    <x v="3"/>
  </r>
  <r>
    <n v="764"/>
    <x v="746"/>
    <x v="763"/>
    <n v="1100"/>
    <n v="7.2818181818181822"/>
    <n v="8010"/>
    <x v="1"/>
    <x v="754"/>
    <n v="148"/>
    <x v="1"/>
    <x v="1"/>
    <x v="694"/>
    <n v="1305954000"/>
    <x v="0"/>
    <x v="0"/>
    <x v="1"/>
    <x v="1"/>
    <x v="1"/>
  </r>
  <r>
    <n v="765"/>
    <x v="747"/>
    <x v="764"/>
    <n v="3900"/>
    <n v="2.0833333333333335"/>
    <n v="8125"/>
    <x v="1"/>
    <x v="755"/>
    <n v="198"/>
    <x v="1"/>
    <x v="1"/>
    <x v="695"/>
    <n v="1494392400"/>
    <x v="1"/>
    <x v="1"/>
    <x v="7"/>
    <x v="1"/>
    <x v="7"/>
  </r>
  <r>
    <n v="766"/>
    <x v="748"/>
    <x v="765"/>
    <n v="43800"/>
    <n v="0.31171232876712329"/>
    <n v="13653"/>
    <x v="0"/>
    <x v="756"/>
    <n v="248"/>
    <x v="2"/>
    <x v="2"/>
    <x v="123"/>
    <n v="1537419600"/>
    <x v="0"/>
    <x v="0"/>
    <x v="22"/>
    <x v="4"/>
    <x v="22"/>
  </r>
  <r>
    <n v="767"/>
    <x v="749"/>
    <x v="766"/>
    <n v="97200"/>
    <n v="0.56967078189300413"/>
    <n v="55372"/>
    <x v="0"/>
    <x v="757"/>
    <n v="513"/>
    <x v="1"/>
    <x v="1"/>
    <x v="696"/>
    <n v="1447999200"/>
    <x v="0"/>
    <x v="0"/>
    <x v="18"/>
    <x v="5"/>
    <x v="18"/>
  </r>
  <r>
    <n v="768"/>
    <x v="750"/>
    <x v="767"/>
    <n v="4800"/>
    <n v="2.31"/>
    <n v="11088"/>
    <x v="1"/>
    <x v="758"/>
    <n v="150"/>
    <x v="1"/>
    <x v="1"/>
    <x v="626"/>
    <n v="1388037600"/>
    <x v="0"/>
    <x v="0"/>
    <x v="3"/>
    <x v="3"/>
    <x v="3"/>
  </r>
  <r>
    <n v="769"/>
    <x v="751"/>
    <x v="768"/>
    <n v="125600"/>
    <n v="0.86867834394904464"/>
    <n v="109106"/>
    <x v="0"/>
    <x v="759"/>
    <n v="3410"/>
    <x v="1"/>
    <x v="1"/>
    <x v="697"/>
    <n v="1378789200"/>
    <x v="0"/>
    <x v="0"/>
    <x v="11"/>
    <x v="6"/>
    <x v="11"/>
  </r>
  <r>
    <n v="770"/>
    <x v="752"/>
    <x v="769"/>
    <n v="4300"/>
    <n v="2.7074418604651163"/>
    <n v="11642"/>
    <x v="1"/>
    <x v="760"/>
    <n v="216"/>
    <x v="6"/>
    <x v="6"/>
    <x v="698"/>
    <n v="1398056400"/>
    <x v="0"/>
    <x v="1"/>
    <x v="3"/>
    <x v="3"/>
    <x v="3"/>
  </r>
  <r>
    <n v="771"/>
    <x v="753"/>
    <x v="770"/>
    <n v="5600"/>
    <n v="0.49446428571428569"/>
    <n v="2769"/>
    <x v="3"/>
    <x v="761"/>
    <n v="26"/>
    <x v="1"/>
    <x v="1"/>
    <x v="699"/>
    <n v="1550815200"/>
    <x v="0"/>
    <x v="0"/>
    <x v="3"/>
    <x v="3"/>
    <x v="3"/>
  </r>
  <r>
    <n v="772"/>
    <x v="754"/>
    <x v="771"/>
    <n v="149600"/>
    <n v="1.1335962566844919"/>
    <n v="169586"/>
    <x v="1"/>
    <x v="762"/>
    <n v="5139"/>
    <x v="1"/>
    <x v="1"/>
    <x v="700"/>
    <n v="1550037600"/>
    <x v="0"/>
    <x v="0"/>
    <x v="7"/>
    <x v="1"/>
    <x v="7"/>
  </r>
  <r>
    <n v="773"/>
    <x v="755"/>
    <x v="772"/>
    <n v="53100"/>
    <n v="1.9055555555555554"/>
    <n v="101185"/>
    <x v="1"/>
    <x v="763"/>
    <n v="2353"/>
    <x v="1"/>
    <x v="1"/>
    <x v="701"/>
    <n v="1492923600"/>
    <x v="0"/>
    <x v="0"/>
    <x v="3"/>
    <x v="3"/>
    <x v="3"/>
  </r>
  <r>
    <n v="774"/>
    <x v="756"/>
    <x v="773"/>
    <n v="5000"/>
    <n v="1.355"/>
    <n v="6775"/>
    <x v="1"/>
    <x v="764"/>
    <n v="78"/>
    <x v="6"/>
    <x v="6"/>
    <x v="702"/>
    <n v="1467522000"/>
    <x v="0"/>
    <x v="0"/>
    <x v="2"/>
    <x v="2"/>
    <x v="2"/>
  </r>
  <r>
    <n v="775"/>
    <x v="757"/>
    <x v="774"/>
    <n v="9400"/>
    <n v="0.10297872340425532"/>
    <n v="968"/>
    <x v="0"/>
    <x v="765"/>
    <n v="10"/>
    <x v="1"/>
    <x v="1"/>
    <x v="703"/>
    <n v="1416117600"/>
    <x v="0"/>
    <x v="0"/>
    <x v="1"/>
    <x v="1"/>
    <x v="1"/>
  </r>
  <r>
    <n v="776"/>
    <x v="758"/>
    <x v="775"/>
    <n v="110800"/>
    <n v="0.65544223826714798"/>
    <n v="72623"/>
    <x v="0"/>
    <x v="766"/>
    <n v="2201"/>
    <x v="1"/>
    <x v="1"/>
    <x v="704"/>
    <n v="1563771600"/>
    <x v="0"/>
    <x v="0"/>
    <x v="3"/>
    <x v="3"/>
    <x v="3"/>
  </r>
  <r>
    <n v="777"/>
    <x v="759"/>
    <x v="776"/>
    <n v="93800"/>
    <n v="0.49026652452025588"/>
    <n v="45987"/>
    <x v="0"/>
    <x v="767"/>
    <n v="676"/>
    <x v="1"/>
    <x v="1"/>
    <x v="431"/>
    <n v="1319259600"/>
    <x v="0"/>
    <x v="0"/>
    <x v="3"/>
    <x v="3"/>
    <x v="3"/>
  </r>
  <r>
    <n v="778"/>
    <x v="760"/>
    <x v="777"/>
    <n v="1300"/>
    <n v="7.8792307692307695"/>
    <n v="10243"/>
    <x v="1"/>
    <x v="768"/>
    <n v="174"/>
    <x v="5"/>
    <x v="5"/>
    <x v="705"/>
    <n v="1313643600"/>
    <x v="0"/>
    <x v="0"/>
    <x v="10"/>
    <x v="4"/>
    <x v="10"/>
  </r>
  <r>
    <n v="779"/>
    <x v="761"/>
    <x v="778"/>
    <n v="108700"/>
    <n v="0.80306347746090156"/>
    <n v="87293"/>
    <x v="0"/>
    <x v="769"/>
    <n v="831"/>
    <x v="1"/>
    <x v="1"/>
    <x v="706"/>
    <n v="1440306000"/>
    <x v="0"/>
    <x v="1"/>
    <x v="3"/>
    <x v="3"/>
    <x v="3"/>
  </r>
  <r>
    <n v="780"/>
    <x v="762"/>
    <x v="779"/>
    <n v="5100"/>
    <n v="1.0629411764705883"/>
    <n v="5421"/>
    <x v="1"/>
    <x v="770"/>
    <n v="164"/>
    <x v="1"/>
    <x v="1"/>
    <x v="707"/>
    <n v="1470805200"/>
    <x v="0"/>
    <x v="1"/>
    <x v="6"/>
    <x v="4"/>
    <x v="6"/>
  </r>
  <r>
    <n v="781"/>
    <x v="763"/>
    <x v="780"/>
    <n v="8700"/>
    <n v="0.50735632183908042"/>
    <n v="4414"/>
    <x v="3"/>
    <x v="771"/>
    <n v="56"/>
    <x v="5"/>
    <x v="5"/>
    <x v="708"/>
    <n v="1292911200"/>
    <x v="0"/>
    <x v="0"/>
    <x v="3"/>
    <x v="3"/>
    <x v="3"/>
  </r>
  <r>
    <n v="782"/>
    <x v="764"/>
    <x v="781"/>
    <n v="5100"/>
    <n v="2.153137254901961"/>
    <n v="10981"/>
    <x v="1"/>
    <x v="772"/>
    <n v="161"/>
    <x v="1"/>
    <x v="1"/>
    <x v="709"/>
    <n v="1301374800"/>
    <x v="0"/>
    <x v="1"/>
    <x v="10"/>
    <x v="4"/>
    <x v="10"/>
  </r>
  <r>
    <n v="783"/>
    <x v="765"/>
    <x v="782"/>
    <n v="7400"/>
    <n v="1.4122972972972974"/>
    <n v="10451"/>
    <x v="1"/>
    <x v="773"/>
    <n v="138"/>
    <x v="1"/>
    <x v="1"/>
    <x v="710"/>
    <n v="1387864800"/>
    <x v="0"/>
    <x v="0"/>
    <x v="1"/>
    <x v="1"/>
    <x v="1"/>
  </r>
  <r>
    <n v="784"/>
    <x v="766"/>
    <x v="783"/>
    <n v="88900"/>
    <n v="1.1533745781777278"/>
    <n v="102535"/>
    <x v="1"/>
    <x v="774"/>
    <n v="3308"/>
    <x v="1"/>
    <x v="1"/>
    <x v="711"/>
    <n v="1458190800"/>
    <x v="0"/>
    <x v="0"/>
    <x v="2"/>
    <x v="2"/>
    <x v="2"/>
  </r>
  <r>
    <n v="785"/>
    <x v="767"/>
    <x v="784"/>
    <n v="6700"/>
    <n v="1.9311940298507462"/>
    <n v="12939"/>
    <x v="1"/>
    <x v="775"/>
    <n v="127"/>
    <x v="2"/>
    <x v="2"/>
    <x v="157"/>
    <n v="1559278800"/>
    <x v="0"/>
    <x v="1"/>
    <x v="10"/>
    <x v="4"/>
    <x v="10"/>
  </r>
  <r>
    <n v="786"/>
    <x v="768"/>
    <x v="785"/>
    <n v="1500"/>
    <n v="7.2973333333333334"/>
    <n v="10946"/>
    <x v="1"/>
    <x v="776"/>
    <n v="207"/>
    <x v="6"/>
    <x v="6"/>
    <x v="630"/>
    <n v="1522731600"/>
    <x v="0"/>
    <x v="1"/>
    <x v="17"/>
    <x v="1"/>
    <x v="17"/>
  </r>
  <r>
    <n v="787"/>
    <x v="769"/>
    <x v="786"/>
    <n v="61200"/>
    <n v="0.99663398692810456"/>
    <n v="60994"/>
    <x v="0"/>
    <x v="777"/>
    <n v="859"/>
    <x v="0"/>
    <x v="0"/>
    <x v="712"/>
    <n v="1306731600"/>
    <x v="0"/>
    <x v="0"/>
    <x v="1"/>
    <x v="1"/>
    <x v="1"/>
  </r>
  <r>
    <n v="788"/>
    <x v="770"/>
    <x v="787"/>
    <n v="3600"/>
    <n v="0.88166666666666671"/>
    <n v="3174"/>
    <x v="2"/>
    <x v="778"/>
    <n v="31"/>
    <x v="1"/>
    <x v="1"/>
    <x v="93"/>
    <n v="1352527200"/>
    <x v="0"/>
    <x v="0"/>
    <x v="10"/>
    <x v="4"/>
    <x v="10"/>
  </r>
  <r>
    <n v="789"/>
    <x v="771"/>
    <x v="788"/>
    <n v="9000"/>
    <n v="0.37233333333333335"/>
    <n v="3351"/>
    <x v="0"/>
    <x v="779"/>
    <n v="45"/>
    <x v="1"/>
    <x v="1"/>
    <x v="713"/>
    <n v="1404363600"/>
    <x v="0"/>
    <x v="0"/>
    <x v="3"/>
    <x v="3"/>
    <x v="3"/>
  </r>
  <r>
    <n v="790"/>
    <x v="772"/>
    <x v="789"/>
    <n v="185900"/>
    <n v="0.30540075309306081"/>
    <n v="56774"/>
    <x v="3"/>
    <x v="780"/>
    <n v="1113"/>
    <x v="1"/>
    <x v="1"/>
    <x v="714"/>
    <n v="1266645600"/>
    <x v="0"/>
    <x v="0"/>
    <x v="3"/>
    <x v="3"/>
    <x v="3"/>
  </r>
  <r>
    <n v="791"/>
    <x v="773"/>
    <x v="790"/>
    <n v="2100"/>
    <n v="0.25714285714285712"/>
    <n v="540"/>
    <x v="0"/>
    <x v="703"/>
    <n v="6"/>
    <x v="1"/>
    <x v="1"/>
    <x v="715"/>
    <n v="1482818400"/>
    <x v="0"/>
    <x v="0"/>
    <x v="0"/>
    <x v="0"/>
    <x v="0"/>
  </r>
  <r>
    <n v="792"/>
    <x v="774"/>
    <x v="791"/>
    <n v="2000"/>
    <n v="0.34"/>
    <n v="680"/>
    <x v="0"/>
    <x v="781"/>
    <n v="7"/>
    <x v="1"/>
    <x v="1"/>
    <x v="716"/>
    <n v="1374642000"/>
    <x v="0"/>
    <x v="1"/>
    <x v="3"/>
    <x v="3"/>
    <x v="3"/>
  </r>
  <r>
    <n v="793"/>
    <x v="775"/>
    <x v="792"/>
    <n v="1100"/>
    <n v="11.859090909090909"/>
    <n v="13045"/>
    <x v="1"/>
    <x v="782"/>
    <n v="181"/>
    <x v="5"/>
    <x v="5"/>
    <x v="448"/>
    <n v="1372482000"/>
    <x v="0"/>
    <x v="0"/>
    <x v="9"/>
    <x v="5"/>
    <x v="9"/>
  </r>
  <r>
    <n v="794"/>
    <x v="776"/>
    <x v="793"/>
    <n v="6600"/>
    <n v="1.2539393939393939"/>
    <n v="8276"/>
    <x v="1"/>
    <x v="783"/>
    <n v="110"/>
    <x v="1"/>
    <x v="1"/>
    <x v="717"/>
    <n v="1514959200"/>
    <x v="0"/>
    <x v="0"/>
    <x v="1"/>
    <x v="1"/>
    <x v="1"/>
  </r>
  <r>
    <n v="795"/>
    <x v="777"/>
    <x v="794"/>
    <n v="7100"/>
    <n v="0.14394366197183098"/>
    <n v="1022"/>
    <x v="0"/>
    <x v="784"/>
    <n v="31"/>
    <x v="1"/>
    <x v="1"/>
    <x v="718"/>
    <n v="1478235600"/>
    <x v="0"/>
    <x v="0"/>
    <x v="6"/>
    <x v="4"/>
    <x v="6"/>
  </r>
  <r>
    <n v="796"/>
    <x v="778"/>
    <x v="795"/>
    <n v="7800"/>
    <n v="0.54807692307692313"/>
    <n v="4275"/>
    <x v="0"/>
    <x v="785"/>
    <n v="78"/>
    <x v="1"/>
    <x v="1"/>
    <x v="719"/>
    <n v="1408078800"/>
    <x v="0"/>
    <x v="1"/>
    <x v="20"/>
    <x v="6"/>
    <x v="20"/>
  </r>
  <r>
    <n v="797"/>
    <x v="779"/>
    <x v="796"/>
    <n v="7600"/>
    <n v="1.0963157894736841"/>
    <n v="8332"/>
    <x v="1"/>
    <x v="786"/>
    <n v="185"/>
    <x v="1"/>
    <x v="1"/>
    <x v="720"/>
    <n v="1548136800"/>
    <x v="0"/>
    <x v="0"/>
    <x v="2"/>
    <x v="2"/>
    <x v="2"/>
  </r>
  <r>
    <n v="798"/>
    <x v="780"/>
    <x v="797"/>
    <n v="3400"/>
    <n v="1.8847058823529412"/>
    <n v="6408"/>
    <x v="1"/>
    <x v="787"/>
    <n v="121"/>
    <x v="1"/>
    <x v="1"/>
    <x v="721"/>
    <n v="1340859600"/>
    <x v="0"/>
    <x v="1"/>
    <x v="3"/>
    <x v="3"/>
    <x v="3"/>
  </r>
  <r>
    <n v="799"/>
    <x v="781"/>
    <x v="798"/>
    <n v="84500"/>
    <n v="0.87008284023668636"/>
    <n v="73522"/>
    <x v="0"/>
    <x v="788"/>
    <n v="1225"/>
    <x v="4"/>
    <x v="4"/>
    <x v="722"/>
    <n v="1454479200"/>
    <x v="0"/>
    <x v="0"/>
    <x v="3"/>
    <x v="3"/>
    <x v="3"/>
  </r>
  <r>
    <n v="800"/>
    <x v="782"/>
    <x v="799"/>
    <n v="100"/>
    <n v="0.01"/>
    <n v="1"/>
    <x v="0"/>
    <x v="100"/>
    <n v="1"/>
    <x v="5"/>
    <x v="5"/>
    <x v="139"/>
    <n v="1434430800"/>
    <x v="0"/>
    <x v="0"/>
    <x v="1"/>
    <x v="1"/>
    <x v="1"/>
  </r>
  <r>
    <n v="801"/>
    <x v="783"/>
    <x v="800"/>
    <n v="2300"/>
    <n v="2.0291304347826089"/>
    <n v="4667"/>
    <x v="1"/>
    <x v="789"/>
    <n v="106"/>
    <x v="1"/>
    <x v="1"/>
    <x v="723"/>
    <n v="1579672800"/>
    <x v="0"/>
    <x v="1"/>
    <x v="14"/>
    <x v="7"/>
    <x v="14"/>
  </r>
  <r>
    <n v="802"/>
    <x v="784"/>
    <x v="801"/>
    <n v="6200"/>
    <n v="1.9703225806451612"/>
    <n v="12216"/>
    <x v="1"/>
    <x v="790"/>
    <n v="142"/>
    <x v="1"/>
    <x v="1"/>
    <x v="704"/>
    <n v="1562389200"/>
    <x v="0"/>
    <x v="0"/>
    <x v="14"/>
    <x v="7"/>
    <x v="14"/>
  </r>
  <r>
    <n v="803"/>
    <x v="785"/>
    <x v="802"/>
    <n v="6100"/>
    <n v="1.07"/>
    <n v="6527"/>
    <x v="1"/>
    <x v="791"/>
    <n v="233"/>
    <x v="1"/>
    <x v="1"/>
    <x v="724"/>
    <n v="1551506400"/>
    <x v="0"/>
    <x v="0"/>
    <x v="3"/>
    <x v="3"/>
    <x v="3"/>
  </r>
  <r>
    <n v="804"/>
    <x v="786"/>
    <x v="803"/>
    <n v="2600"/>
    <n v="2.6873076923076922"/>
    <n v="6987"/>
    <x v="1"/>
    <x v="792"/>
    <n v="218"/>
    <x v="1"/>
    <x v="1"/>
    <x v="725"/>
    <n v="1516600800"/>
    <x v="0"/>
    <x v="0"/>
    <x v="1"/>
    <x v="1"/>
    <x v="1"/>
  </r>
  <r>
    <n v="805"/>
    <x v="787"/>
    <x v="804"/>
    <n v="9700"/>
    <n v="0.50845360824742269"/>
    <n v="4932"/>
    <x v="0"/>
    <x v="793"/>
    <n v="67"/>
    <x v="2"/>
    <x v="2"/>
    <x v="660"/>
    <n v="1420437600"/>
    <x v="0"/>
    <x v="0"/>
    <x v="4"/>
    <x v="4"/>
    <x v="4"/>
  </r>
  <r>
    <n v="806"/>
    <x v="788"/>
    <x v="805"/>
    <n v="700"/>
    <n v="11.802857142857142"/>
    <n v="8262"/>
    <x v="1"/>
    <x v="794"/>
    <n v="76"/>
    <x v="1"/>
    <x v="1"/>
    <x v="726"/>
    <n v="1332997200"/>
    <x v="0"/>
    <x v="1"/>
    <x v="6"/>
    <x v="4"/>
    <x v="6"/>
  </r>
  <r>
    <n v="807"/>
    <x v="789"/>
    <x v="806"/>
    <n v="700"/>
    <n v="2.64"/>
    <n v="1848"/>
    <x v="1"/>
    <x v="795"/>
    <n v="43"/>
    <x v="1"/>
    <x v="1"/>
    <x v="727"/>
    <n v="1574920800"/>
    <x v="0"/>
    <x v="1"/>
    <x v="3"/>
    <x v="3"/>
    <x v="3"/>
  </r>
  <r>
    <n v="808"/>
    <x v="790"/>
    <x v="807"/>
    <n v="5200"/>
    <n v="0.30442307692307691"/>
    <n v="1583"/>
    <x v="0"/>
    <x v="796"/>
    <n v="19"/>
    <x v="1"/>
    <x v="1"/>
    <x v="728"/>
    <n v="1464930000"/>
    <x v="0"/>
    <x v="0"/>
    <x v="0"/>
    <x v="0"/>
    <x v="0"/>
  </r>
  <r>
    <n v="809"/>
    <x v="764"/>
    <x v="808"/>
    <n v="140800"/>
    <n v="0.62880681818181816"/>
    <n v="88536"/>
    <x v="0"/>
    <x v="797"/>
    <n v="2108"/>
    <x v="5"/>
    <x v="5"/>
    <x v="729"/>
    <n v="1345006800"/>
    <x v="0"/>
    <x v="0"/>
    <x v="4"/>
    <x v="4"/>
    <x v="4"/>
  </r>
  <r>
    <n v="810"/>
    <x v="791"/>
    <x v="809"/>
    <n v="6400"/>
    <n v="1.9312499999999999"/>
    <n v="12360"/>
    <x v="1"/>
    <x v="798"/>
    <n v="221"/>
    <x v="1"/>
    <x v="1"/>
    <x v="730"/>
    <n v="1512712800"/>
    <x v="0"/>
    <x v="1"/>
    <x v="3"/>
    <x v="3"/>
    <x v="3"/>
  </r>
  <r>
    <n v="811"/>
    <x v="792"/>
    <x v="810"/>
    <n v="92500"/>
    <n v="0.77102702702702708"/>
    <n v="71320"/>
    <x v="0"/>
    <x v="799"/>
    <n v="679"/>
    <x v="1"/>
    <x v="1"/>
    <x v="731"/>
    <n v="1452492000"/>
    <x v="0"/>
    <x v="1"/>
    <x v="11"/>
    <x v="6"/>
    <x v="11"/>
  </r>
  <r>
    <n v="812"/>
    <x v="793"/>
    <x v="811"/>
    <n v="59700"/>
    <n v="2.2552763819095478"/>
    <n v="134640"/>
    <x v="1"/>
    <x v="800"/>
    <n v="2805"/>
    <x v="0"/>
    <x v="0"/>
    <x v="78"/>
    <n v="1524286800"/>
    <x v="0"/>
    <x v="0"/>
    <x v="9"/>
    <x v="5"/>
    <x v="9"/>
  </r>
  <r>
    <n v="813"/>
    <x v="794"/>
    <x v="812"/>
    <n v="3200"/>
    <n v="2.3940625"/>
    <n v="7661"/>
    <x v="1"/>
    <x v="801"/>
    <n v="68"/>
    <x v="1"/>
    <x v="1"/>
    <x v="732"/>
    <n v="1346907600"/>
    <x v="0"/>
    <x v="0"/>
    <x v="11"/>
    <x v="6"/>
    <x v="11"/>
  </r>
  <r>
    <n v="814"/>
    <x v="795"/>
    <x v="813"/>
    <n v="3200"/>
    <n v="0.921875"/>
    <n v="2950"/>
    <x v="0"/>
    <x v="802"/>
    <n v="36"/>
    <x v="3"/>
    <x v="3"/>
    <x v="733"/>
    <n v="1464498000"/>
    <x v="0"/>
    <x v="1"/>
    <x v="1"/>
    <x v="1"/>
    <x v="1"/>
  </r>
  <r>
    <n v="815"/>
    <x v="796"/>
    <x v="814"/>
    <n v="9000"/>
    <n v="1.3023333333333333"/>
    <n v="11721"/>
    <x v="1"/>
    <x v="803"/>
    <n v="183"/>
    <x v="0"/>
    <x v="0"/>
    <x v="734"/>
    <n v="1514181600"/>
    <x v="0"/>
    <x v="0"/>
    <x v="1"/>
    <x v="1"/>
    <x v="1"/>
  </r>
  <r>
    <n v="816"/>
    <x v="797"/>
    <x v="815"/>
    <n v="2300"/>
    <n v="6.1521739130434785"/>
    <n v="14150"/>
    <x v="1"/>
    <x v="804"/>
    <n v="133"/>
    <x v="1"/>
    <x v="1"/>
    <x v="406"/>
    <n v="1392184800"/>
    <x v="1"/>
    <x v="1"/>
    <x v="3"/>
    <x v="3"/>
    <x v="3"/>
  </r>
  <r>
    <n v="817"/>
    <x v="798"/>
    <x v="816"/>
    <n v="51300"/>
    <n v="3.687953216374269"/>
    <n v="189192"/>
    <x v="1"/>
    <x v="805"/>
    <n v="2489"/>
    <x v="6"/>
    <x v="6"/>
    <x v="735"/>
    <n v="1559365200"/>
    <x v="0"/>
    <x v="1"/>
    <x v="9"/>
    <x v="5"/>
    <x v="9"/>
  </r>
  <r>
    <n v="818"/>
    <x v="311"/>
    <x v="817"/>
    <n v="700"/>
    <n v="10.948571428571428"/>
    <n v="7664"/>
    <x v="1"/>
    <x v="806"/>
    <n v="69"/>
    <x v="1"/>
    <x v="1"/>
    <x v="736"/>
    <n v="1549173600"/>
    <x v="0"/>
    <x v="1"/>
    <x v="3"/>
    <x v="3"/>
    <x v="3"/>
  </r>
  <r>
    <n v="819"/>
    <x v="799"/>
    <x v="818"/>
    <n v="8900"/>
    <n v="0.50662921348314605"/>
    <n v="4509"/>
    <x v="0"/>
    <x v="807"/>
    <n v="47"/>
    <x v="1"/>
    <x v="1"/>
    <x v="737"/>
    <n v="1355032800"/>
    <x v="1"/>
    <x v="0"/>
    <x v="11"/>
    <x v="6"/>
    <x v="11"/>
  </r>
  <r>
    <n v="820"/>
    <x v="800"/>
    <x v="819"/>
    <n v="1500"/>
    <n v="8.0060000000000002"/>
    <n v="12009"/>
    <x v="1"/>
    <x v="808"/>
    <n v="279"/>
    <x v="4"/>
    <x v="4"/>
    <x v="192"/>
    <n v="1533963600"/>
    <x v="0"/>
    <x v="1"/>
    <x v="1"/>
    <x v="1"/>
    <x v="1"/>
  </r>
  <r>
    <n v="821"/>
    <x v="801"/>
    <x v="820"/>
    <n v="4900"/>
    <n v="2.9128571428571428"/>
    <n v="14273"/>
    <x v="1"/>
    <x v="809"/>
    <n v="210"/>
    <x v="1"/>
    <x v="1"/>
    <x v="738"/>
    <n v="1489381200"/>
    <x v="0"/>
    <x v="0"/>
    <x v="4"/>
    <x v="4"/>
    <x v="4"/>
  </r>
  <r>
    <n v="822"/>
    <x v="802"/>
    <x v="821"/>
    <n v="54000"/>
    <n v="3.4996666666666667"/>
    <n v="188982"/>
    <x v="1"/>
    <x v="810"/>
    <n v="2100"/>
    <x v="1"/>
    <x v="1"/>
    <x v="739"/>
    <n v="1395032400"/>
    <x v="0"/>
    <x v="0"/>
    <x v="1"/>
    <x v="1"/>
    <x v="1"/>
  </r>
  <r>
    <n v="823"/>
    <x v="803"/>
    <x v="822"/>
    <n v="4100"/>
    <n v="3.5707317073170732"/>
    <n v="14640"/>
    <x v="1"/>
    <x v="811"/>
    <n v="252"/>
    <x v="1"/>
    <x v="1"/>
    <x v="613"/>
    <n v="1412485200"/>
    <x v="1"/>
    <x v="1"/>
    <x v="1"/>
    <x v="1"/>
    <x v="1"/>
  </r>
  <r>
    <n v="824"/>
    <x v="804"/>
    <x v="823"/>
    <n v="85000"/>
    <n v="1.2648941176470587"/>
    <n v="107516"/>
    <x v="1"/>
    <x v="812"/>
    <n v="1280"/>
    <x v="1"/>
    <x v="1"/>
    <x v="740"/>
    <n v="1279688400"/>
    <x v="0"/>
    <x v="1"/>
    <x v="9"/>
    <x v="5"/>
    <x v="9"/>
  </r>
  <r>
    <n v="825"/>
    <x v="805"/>
    <x v="824"/>
    <n v="3600"/>
    <n v="3.875"/>
    <n v="13950"/>
    <x v="1"/>
    <x v="813"/>
    <n v="157"/>
    <x v="4"/>
    <x v="4"/>
    <x v="145"/>
    <n v="1501995600"/>
    <x v="0"/>
    <x v="0"/>
    <x v="12"/>
    <x v="4"/>
    <x v="12"/>
  </r>
  <r>
    <n v="826"/>
    <x v="806"/>
    <x v="825"/>
    <n v="2800"/>
    <n v="4.5703571428571426"/>
    <n v="12797"/>
    <x v="1"/>
    <x v="814"/>
    <n v="194"/>
    <x v="1"/>
    <x v="1"/>
    <x v="741"/>
    <n v="1294639200"/>
    <x v="0"/>
    <x v="1"/>
    <x v="3"/>
    <x v="3"/>
    <x v="3"/>
  </r>
  <r>
    <n v="827"/>
    <x v="807"/>
    <x v="826"/>
    <n v="2300"/>
    <n v="2.6669565217391304"/>
    <n v="6134"/>
    <x v="1"/>
    <x v="815"/>
    <n v="82"/>
    <x v="2"/>
    <x v="2"/>
    <x v="742"/>
    <n v="1305435600"/>
    <x v="0"/>
    <x v="1"/>
    <x v="6"/>
    <x v="4"/>
    <x v="6"/>
  </r>
  <r>
    <n v="828"/>
    <x v="808"/>
    <x v="827"/>
    <n v="7100"/>
    <n v="0.69"/>
    <n v="4899"/>
    <x v="0"/>
    <x v="816"/>
    <n v="70"/>
    <x v="1"/>
    <x v="1"/>
    <x v="202"/>
    <n v="1537592400"/>
    <x v="0"/>
    <x v="0"/>
    <x v="3"/>
    <x v="3"/>
    <x v="3"/>
  </r>
  <r>
    <n v="829"/>
    <x v="809"/>
    <x v="828"/>
    <n v="9600"/>
    <n v="0.51343749999999999"/>
    <n v="4929"/>
    <x v="0"/>
    <x v="817"/>
    <n v="154"/>
    <x v="1"/>
    <x v="1"/>
    <x v="743"/>
    <n v="1435122000"/>
    <x v="0"/>
    <x v="0"/>
    <x v="3"/>
    <x v="3"/>
    <x v="3"/>
  </r>
  <r>
    <n v="830"/>
    <x v="810"/>
    <x v="829"/>
    <n v="121600"/>
    <n v="1.1710526315789473E-2"/>
    <n v="1424"/>
    <x v="0"/>
    <x v="818"/>
    <n v="22"/>
    <x v="1"/>
    <x v="1"/>
    <x v="744"/>
    <n v="1520056800"/>
    <x v="0"/>
    <x v="0"/>
    <x v="3"/>
    <x v="3"/>
    <x v="3"/>
  </r>
  <r>
    <n v="831"/>
    <x v="811"/>
    <x v="830"/>
    <n v="97100"/>
    <n v="1.089773429454171"/>
    <n v="105817"/>
    <x v="1"/>
    <x v="819"/>
    <n v="4233"/>
    <x v="1"/>
    <x v="1"/>
    <x v="745"/>
    <n v="1335675600"/>
    <x v="0"/>
    <x v="0"/>
    <x v="14"/>
    <x v="7"/>
    <x v="14"/>
  </r>
  <r>
    <n v="832"/>
    <x v="812"/>
    <x v="831"/>
    <n v="43200"/>
    <n v="3.1517592592592591"/>
    <n v="136156"/>
    <x v="1"/>
    <x v="820"/>
    <n v="1297"/>
    <x v="3"/>
    <x v="3"/>
    <x v="746"/>
    <n v="1448431200"/>
    <x v="1"/>
    <x v="0"/>
    <x v="18"/>
    <x v="5"/>
    <x v="18"/>
  </r>
  <r>
    <n v="833"/>
    <x v="813"/>
    <x v="832"/>
    <n v="6800"/>
    <n v="1.5769117647058823"/>
    <n v="10723"/>
    <x v="1"/>
    <x v="821"/>
    <n v="165"/>
    <x v="3"/>
    <x v="3"/>
    <x v="747"/>
    <n v="1298613600"/>
    <x v="0"/>
    <x v="0"/>
    <x v="18"/>
    <x v="5"/>
    <x v="18"/>
  </r>
  <r>
    <n v="834"/>
    <x v="814"/>
    <x v="833"/>
    <n v="7300"/>
    <n v="1.5380821917808218"/>
    <n v="11228"/>
    <x v="1"/>
    <x v="822"/>
    <n v="119"/>
    <x v="1"/>
    <x v="1"/>
    <x v="362"/>
    <n v="1372482000"/>
    <x v="0"/>
    <x v="0"/>
    <x v="3"/>
    <x v="3"/>
    <x v="3"/>
  </r>
  <r>
    <n v="835"/>
    <x v="815"/>
    <x v="834"/>
    <n v="86200"/>
    <n v="0.89738979118329465"/>
    <n v="77355"/>
    <x v="0"/>
    <x v="823"/>
    <n v="1758"/>
    <x v="1"/>
    <x v="1"/>
    <x v="748"/>
    <n v="1425621600"/>
    <x v="0"/>
    <x v="0"/>
    <x v="2"/>
    <x v="2"/>
    <x v="2"/>
  </r>
  <r>
    <n v="836"/>
    <x v="816"/>
    <x v="835"/>
    <n v="8100"/>
    <n v="0.75135802469135804"/>
    <n v="6086"/>
    <x v="0"/>
    <x v="824"/>
    <n v="94"/>
    <x v="1"/>
    <x v="1"/>
    <x v="749"/>
    <n v="1266300000"/>
    <x v="0"/>
    <x v="0"/>
    <x v="7"/>
    <x v="1"/>
    <x v="7"/>
  </r>
  <r>
    <n v="837"/>
    <x v="817"/>
    <x v="836"/>
    <n v="17700"/>
    <n v="8.5288135593220336"/>
    <n v="150960"/>
    <x v="1"/>
    <x v="825"/>
    <n v="1797"/>
    <x v="1"/>
    <x v="1"/>
    <x v="643"/>
    <n v="1305867600"/>
    <x v="0"/>
    <x v="0"/>
    <x v="17"/>
    <x v="1"/>
    <x v="17"/>
  </r>
  <r>
    <n v="838"/>
    <x v="818"/>
    <x v="837"/>
    <n v="6400"/>
    <n v="1.3890625000000001"/>
    <n v="8890"/>
    <x v="1"/>
    <x v="826"/>
    <n v="261"/>
    <x v="1"/>
    <x v="1"/>
    <x v="750"/>
    <n v="1538802000"/>
    <x v="0"/>
    <x v="0"/>
    <x v="3"/>
    <x v="3"/>
    <x v="3"/>
  </r>
  <r>
    <n v="839"/>
    <x v="819"/>
    <x v="838"/>
    <n v="7700"/>
    <n v="1.9018181818181819"/>
    <n v="14644"/>
    <x v="1"/>
    <x v="827"/>
    <n v="157"/>
    <x v="1"/>
    <x v="1"/>
    <x v="751"/>
    <n v="1398920400"/>
    <x v="0"/>
    <x v="1"/>
    <x v="4"/>
    <x v="4"/>
    <x v="4"/>
  </r>
  <r>
    <n v="840"/>
    <x v="820"/>
    <x v="839"/>
    <n v="116300"/>
    <n v="1.0024333619948409"/>
    <n v="116583"/>
    <x v="1"/>
    <x v="828"/>
    <n v="3533"/>
    <x v="1"/>
    <x v="1"/>
    <x v="752"/>
    <n v="1405659600"/>
    <x v="0"/>
    <x v="1"/>
    <x v="3"/>
    <x v="3"/>
    <x v="3"/>
  </r>
  <r>
    <n v="841"/>
    <x v="821"/>
    <x v="840"/>
    <n v="9100"/>
    <n v="1.4275824175824177"/>
    <n v="12991"/>
    <x v="1"/>
    <x v="829"/>
    <n v="155"/>
    <x v="1"/>
    <x v="1"/>
    <x v="753"/>
    <n v="1457244000"/>
    <x v="0"/>
    <x v="0"/>
    <x v="2"/>
    <x v="2"/>
    <x v="2"/>
  </r>
  <r>
    <n v="842"/>
    <x v="822"/>
    <x v="841"/>
    <n v="1500"/>
    <n v="5.6313333333333331"/>
    <n v="8447"/>
    <x v="1"/>
    <x v="830"/>
    <n v="132"/>
    <x v="6"/>
    <x v="6"/>
    <x v="754"/>
    <n v="1529298000"/>
    <x v="0"/>
    <x v="0"/>
    <x v="8"/>
    <x v="2"/>
    <x v="8"/>
  </r>
  <r>
    <n v="843"/>
    <x v="823"/>
    <x v="842"/>
    <n v="8800"/>
    <n v="0.30715909090909088"/>
    <n v="2703"/>
    <x v="0"/>
    <x v="831"/>
    <n v="33"/>
    <x v="1"/>
    <x v="1"/>
    <x v="755"/>
    <n v="1535778000"/>
    <x v="0"/>
    <x v="0"/>
    <x v="14"/>
    <x v="7"/>
    <x v="14"/>
  </r>
  <r>
    <n v="844"/>
    <x v="824"/>
    <x v="843"/>
    <n v="8800"/>
    <n v="0.99397727272727276"/>
    <n v="8747"/>
    <x v="3"/>
    <x v="832"/>
    <n v="94"/>
    <x v="1"/>
    <x v="1"/>
    <x v="756"/>
    <n v="1327471200"/>
    <x v="0"/>
    <x v="0"/>
    <x v="4"/>
    <x v="4"/>
    <x v="4"/>
  </r>
  <r>
    <n v="845"/>
    <x v="825"/>
    <x v="844"/>
    <n v="69900"/>
    <n v="1.9754935622317598"/>
    <n v="138087"/>
    <x v="1"/>
    <x v="833"/>
    <n v="1354"/>
    <x v="4"/>
    <x v="4"/>
    <x v="757"/>
    <n v="1529557200"/>
    <x v="0"/>
    <x v="0"/>
    <x v="2"/>
    <x v="2"/>
    <x v="2"/>
  </r>
  <r>
    <n v="846"/>
    <x v="826"/>
    <x v="845"/>
    <n v="1000"/>
    <n v="5.085"/>
    <n v="5085"/>
    <x v="1"/>
    <x v="834"/>
    <n v="48"/>
    <x v="1"/>
    <x v="1"/>
    <x v="758"/>
    <n v="1535259600"/>
    <x v="1"/>
    <x v="1"/>
    <x v="2"/>
    <x v="2"/>
    <x v="2"/>
  </r>
  <r>
    <n v="847"/>
    <x v="827"/>
    <x v="846"/>
    <n v="4700"/>
    <n v="2.3774468085106384"/>
    <n v="11174"/>
    <x v="1"/>
    <x v="835"/>
    <n v="110"/>
    <x v="1"/>
    <x v="1"/>
    <x v="759"/>
    <n v="1515564000"/>
    <x v="0"/>
    <x v="0"/>
    <x v="0"/>
    <x v="0"/>
    <x v="0"/>
  </r>
  <r>
    <n v="848"/>
    <x v="828"/>
    <x v="847"/>
    <n v="3200"/>
    <n v="3.3846875000000001"/>
    <n v="10831"/>
    <x v="1"/>
    <x v="836"/>
    <n v="172"/>
    <x v="1"/>
    <x v="1"/>
    <x v="760"/>
    <n v="1277096400"/>
    <x v="0"/>
    <x v="0"/>
    <x v="6"/>
    <x v="4"/>
    <x v="6"/>
  </r>
  <r>
    <n v="849"/>
    <x v="829"/>
    <x v="848"/>
    <n v="6700"/>
    <n v="1.3308955223880596"/>
    <n v="8917"/>
    <x v="1"/>
    <x v="837"/>
    <n v="307"/>
    <x v="1"/>
    <x v="1"/>
    <x v="761"/>
    <n v="1329026400"/>
    <x v="0"/>
    <x v="1"/>
    <x v="7"/>
    <x v="1"/>
    <x v="7"/>
  </r>
  <r>
    <n v="850"/>
    <x v="830"/>
    <x v="849"/>
    <n v="100"/>
    <n v="0.01"/>
    <n v="1"/>
    <x v="0"/>
    <x v="100"/>
    <n v="1"/>
    <x v="1"/>
    <x v="1"/>
    <x v="762"/>
    <n v="1322978400"/>
    <x v="1"/>
    <x v="0"/>
    <x v="1"/>
    <x v="1"/>
    <x v="1"/>
  </r>
  <r>
    <n v="851"/>
    <x v="831"/>
    <x v="850"/>
    <n v="6000"/>
    <n v="2.0779999999999998"/>
    <n v="12468"/>
    <x v="1"/>
    <x v="838"/>
    <n v="160"/>
    <x v="1"/>
    <x v="1"/>
    <x v="444"/>
    <n v="1338786000"/>
    <x v="0"/>
    <x v="0"/>
    <x v="5"/>
    <x v="1"/>
    <x v="5"/>
  </r>
  <r>
    <n v="852"/>
    <x v="832"/>
    <x v="851"/>
    <n v="4900"/>
    <n v="0.51122448979591839"/>
    <n v="2505"/>
    <x v="0"/>
    <x v="839"/>
    <n v="31"/>
    <x v="1"/>
    <x v="1"/>
    <x v="763"/>
    <n v="1311656400"/>
    <x v="0"/>
    <x v="1"/>
    <x v="11"/>
    <x v="6"/>
    <x v="11"/>
  </r>
  <r>
    <n v="853"/>
    <x v="833"/>
    <x v="852"/>
    <n v="17100"/>
    <n v="6.5205847953216374"/>
    <n v="111502"/>
    <x v="1"/>
    <x v="840"/>
    <n v="1467"/>
    <x v="0"/>
    <x v="0"/>
    <x v="764"/>
    <n v="1308978000"/>
    <x v="0"/>
    <x v="1"/>
    <x v="7"/>
    <x v="1"/>
    <x v="7"/>
  </r>
  <r>
    <n v="854"/>
    <x v="834"/>
    <x v="853"/>
    <n v="171000"/>
    <n v="1.1363099415204678"/>
    <n v="194309"/>
    <x v="1"/>
    <x v="841"/>
    <n v="2662"/>
    <x v="0"/>
    <x v="0"/>
    <x v="765"/>
    <n v="1576389600"/>
    <x v="0"/>
    <x v="0"/>
    <x v="13"/>
    <x v="5"/>
    <x v="13"/>
  </r>
  <r>
    <n v="855"/>
    <x v="835"/>
    <x v="854"/>
    <n v="23400"/>
    <n v="1.0237606837606839"/>
    <n v="23956"/>
    <x v="1"/>
    <x v="842"/>
    <n v="452"/>
    <x v="2"/>
    <x v="2"/>
    <x v="766"/>
    <n v="1311051600"/>
    <x v="0"/>
    <x v="0"/>
    <x v="3"/>
    <x v="3"/>
    <x v="3"/>
  </r>
  <r>
    <n v="856"/>
    <x v="764"/>
    <x v="855"/>
    <n v="2400"/>
    <n v="3.5658333333333334"/>
    <n v="8558"/>
    <x v="1"/>
    <x v="843"/>
    <n v="158"/>
    <x v="1"/>
    <x v="1"/>
    <x v="767"/>
    <n v="1336712400"/>
    <x v="0"/>
    <x v="0"/>
    <x v="0"/>
    <x v="0"/>
    <x v="0"/>
  </r>
  <r>
    <n v="857"/>
    <x v="836"/>
    <x v="856"/>
    <n v="5300"/>
    <n v="1.3986792452830188"/>
    <n v="7413"/>
    <x v="1"/>
    <x v="844"/>
    <n v="225"/>
    <x v="5"/>
    <x v="5"/>
    <x v="768"/>
    <n v="1330408800"/>
    <x v="1"/>
    <x v="0"/>
    <x v="12"/>
    <x v="4"/>
    <x v="12"/>
  </r>
  <r>
    <n v="858"/>
    <x v="837"/>
    <x v="857"/>
    <n v="4000"/>
    <n v="0.69450000000000001"/>
    <n v="2778"/>
    <x v="0"/>
    <x v="845"/>
    <n v="35"/>
    <x v="1"/>
    <x v="1"/>
    <x v="769"/>
    <n v="1524891600"/>
    <x v="1"/>
    <x v="0"/>
    <x v="0"/>
    <x v="0"/>
    <x v="0"/>
  </r>
  <r>
    <n v="859"/>
    <x v="838"/>
    <x v="858"/>
    <n v="7300"/>
    <n v="0.35534246575342465"/>
    <n v="2594"/>
    <x v="0"/>
    <x v="846"/>
    <n v="63"/>
    <x v="1"/>
    <x v="1"/>
    <x v="770"/>
    <n v="1363669200"/>
    <x v="0"/>
    <x v="1"/>
    <x v="3"/>
    <x v="3"/>
    <x v="3"/>
  </r>
  <r>
    <n v="860"/>
    <x v="839"/>
    <x v="859"/>
    <n v="2000"/>
    <n v="2.5165000000000002"/>
    <n v="5033"/>
    <x v="1"/>
    <x v="847"/>
    <n v="65"/>
    <x v="1"/>
    <x v="1"/>
    <x v="771"/>
    <n v="1551420000"/>
    <x v="0"/>
    <x v="1"/>
    <x v="8"/>
    <x v="2"/>
    <x v="8"/>
  </r>
  <r>
    <n v="861"/>
    <x v="840"/>
    <x v="860"/>
    <n v="8800"/>
    <n v="1.0587500000000001"/>
    <n v="9317"/>
    <x v="1"/>
    <x v="848"/>
    <n v="163"/>
    <x v="1"/>
    <x v="1"/>
    <x v="772"/>
    <n v="1269838800"/>
    <x v="0"/>
    <x v="0"/>
    <x v="3"/>
    <x v="3"/>
    <x v="3"/>
  </r>
  <r>
    <n v="862"/>
    <x v="841"/>
    <x v="861"/>
    <n v="3500"/>
    <n v="1.8742857142857143"/>
    <n v="6560"/>
    <x v="1"/>
    <x v="849"/>
    <n v="85"/>
    <x v="1"/>
    <x v="1"/>
    <x v="773"/>
    <n v="1312520400"/>
    <x v="0"/>
    <x v="0"/>
    <x v="3"/>
    <x v="3"/>
    <x v="3"/>
  </r>
  <r>
    <n v="863"/>
    <x v="842"/>
    <x v="862"/>
    <n v="1400"/>
    <n v="3.8678571428571429"/>
    <n v="5415"/>
    <x v="1"/>
    <x v="850"/>
    <n v="217"/>
    <x v="1"/>
    <x v="1"/>
    <x v="774"/>
    <n v="1436504400"/>
    <x v="0"/>
    <x v="1"/>
    <x v="19"/>
    <x v="4"/>
    <x v="19"/>
  </r>
  <r>
    <n v="864"/>
    <x v="843"/>
    <x v="863"/>
    <n v="4200"/>
    <n v="3.4707142857142856"/>
    <n v="14577"/>
    <x v="1"/>
    <x v="851"/>
    <n v="150"/>
    <x v="1"/>
    <x v="1"/>
    <x v="775"/>
    <n v="1472014800"/>
    <x v="0"/>
    <x v="0"/>
    <x v="12"/>
    <x v="4"/>
    <x v="12"/>
  </r>
  <r>
    <n v="865"/>
    <x v="844"/>
    <x v="864"/>
    <n v="81000"/>
    <n v="1.8582098765432098"/>
    <n v="150515"/>
    <x v="1"/>
    <x v="852"/>
    <n v="3272"/>
    <x v="1"/>
    <x v="1"/>
    <x v="776"/>
    <n v="1411534800"/>
    <x v="0"/>
    <x v="0"/>
    <x v="3"/>
    <x v="3"/>
    <x v="3"/>
  </r>
  <r>
    <n v="866"/>
    <x v="845"/>
    <x v="865"/>
    <n v="182800"/>
    <n v="0.43241247264770238"/>
    <n v="79045"/>
    <x v="3"/>
    <x v="853"/>
    <n v="898"/>
    <x v="1"/>
    <x v="1"/>
    <x v="777"/>
    <n v="1304917200"/>
    <x v="0"/>
    <x v="0"/>
    <x v="14"/>
    <x v="7"/>
    <x v="14"/>
  </r>
  <r>
    <n v="867"/>
    <x v="846"/>
    <x v="866"/>
    <n v="4800"/>
    <n v="1.6243749999999999"/>
    <n v="7797"/>
    <x v="1"/>
    <x v="854"/>
    <n v="300"/>
    <x v="1"/>
    <x v="1"/>
    <x v="778"/>
    <n v="1539579600"/>
    <x v="0"/>
    <x v="0"/>
    <x v="0"/>
    <x v="0"/>
    <x v="0"/>
  </r>
  <r>
    <n v="868"/>
    <x v="847"/>
    <x v="867"/>
    <n v="7000"/>
    <n v="1.8484285714285715"/>
    <n v="12939"/>
    <x v="1"/>
    <x v="855"/>
    <n v="126"/>
    <x v="1"/>
    <x v="1"/>
    <x v="779"/>
    <n v="1382504400"/>
    <x v="0"/>
    <x v="0"/>
    <x v="3"/>
    <x v="3"/>
    <x v="3"/>
  </r>
  <r>
    <n v="869"/>
    <x v="848"/>
    <x v="868"/>
    <n v="161900"/>
    <n v="0.23703520691785052"/>
    <n v="38376"/>
    <x v="0"/>
    <x v="856"/>
    <n v="526"/>
    <x v="1"/>
    <x v="1"/>
    <x v="780"/>
    <n v="1278306000"/>
    <x v="0"/>
    <x v="0"/>
    <x v="6"/>
    <x v="4"/>
    <x v="6"/>
  </r>
  <r>
    <n v="870"/>
    <x v="849"/>
    <x v="869"/>
    <n v="7700"/>
    <n v="0.89870129870129867"/>
    <n v="6920"/>
    <x v="0"/>
    <x v="857"/>
    <n v="121"/>
    <x v="1"/>
    <x v="1"/>
    <x v="335"/>
    <n v="1442552400"/>
    <x v="0"/>
    <x v="0"/>
    <x v="3"/>
    <x v="3"/>
    <x v="3"/>
  </r>
  <r>
    <n v="871"/>
    <x v="850"/>
    <x v="870"/>
    <n v="71500"/>
    <n v="2.7260419580419581"/>
    <n v="194912"/>
    <x v="1"/>
    <x v="858"/>
    <n v="2320"/>
    <x v="1"/>
    <x v="1"/>
    <x v="535"/>
    <n v="1511071200"/>
    <x v="0"/>
    <x v="1"/>
    <x v="3"/>
    <x v="3"/>
    <x v="3"/>
  </r>
  <r>
    <n v="872"/>
    <x v="851"/>
    <x v="871"/>
    <n v="4700"/>
    <n v="1.7004255319148935"/>
    <n v="7992"/>
    <x v="1"/>
    <x v="859"/>
    <n v="81"/>
    <x v="2"/>
    <x v="2"/>
    <x v="270"/>
    <n v="1536382800"/>
    <x v="0"/>
    <x v="0"/>
    <x v="22"/>
    <x v="4"/>
    <x v="22"/>
  </r>
  <r>
    <n v="873"/>
    <x v="852"/>
    <x v="872"/>
    <n v="42100"/>
    <n v="1.8828503562945369"/>
    <n v="79268"/>
    <x v="1"/>
    <x v="860"/>
    <n v="1887"/>
    <x v="1"/>
    <x v="1"/>
    <x v="781"/>
    <n v="1389592800"/>
    <x v="0"/>
    <x v="0"/>
    <x v="14"/>
    <x v="7"/>
    <x v="14"/>
  </r>
  <r>
    <n v="874"/>
    <x v="853"/>
    <x v="873"/>
    <n v="40200"/>
    <n v="3.4693532338308457"/>
    <n v="139468"/>
    <x v="1"/>
    <x v="861"/>
    <n v="4358"/>
    <x v="1"/>
    <x v="1"/>
    <x v="782"/>
    <n v="1275282000"/>
    <x v="0"/>
    <x v="1"/>
    <x v="14"/>
    <x v="7"/>
    <x v="14"/>
  </r>
  <r>
    <n v="875"/>
    <x v="854"/>
    <x v="874"/>
    <n v="7900"/>
    <n v="0.6917721518987342"/>
    <n v="5465"/>
    <x v="0"/>
    <x v="862"/>
    <n v="67"/>
    <x v="1"/>
    <x v="1"/>
    <x v="783"/>
    <n v="1294984800"/>
    <x v="0"/>
    <x v="0"/>
    <x v="1"/>
    <x v="1"/>
    <x v="1"/>
  </r>
  <r>
    <n v="876"/>
    <x v="855"/>
    <x v="875"/>
    <n v="8300"/>
    <n v="0.25433734939759034"/>
    <n v="2111"/>
    <x v="0"/>
    <x v="863"/>
    <n v="57"/>
    <x v="0"/>
    <x v="0"/>
    <x v="784"/>
    <n v="1562043600"/>
    <x v="0"/>
    <x v="0"/>
    <x v="14"/>
    <x v="7"/>
    <x v="14"/>
  </r>
  <r>
    <n v="877"/>
    <x v="856"/>
    <x v="876"/>
    <n v="163600"/>
    <n v="0.77400977995110021"/>
    <n v="126628"/>
    <x v="0"/>
    <x v="864"/>
    <n v="1229"/>
    <x v="1"/>
    <x v="1"/>
    <x v="785"/>
    <n v="1469595600"/>
    <x v="0"/>
    <x v="0"/>
    <x v="0"/>
    <x v="0"/>
    <x v="0"/>
  </r>
  <r>
    <n v="878"/>
    <x v="857"/>
    <x v="877"/>
    <n v="2700"/>
    <n v="0.37481481481481482"/>
    <n v="1012"/>
    <x v="0"/>
    <x v="865"/>
    <n v="12"/>
    <x v="6"/>
    <x v="6"/>
    <x v="786"/>
    <n v="1581141600"/>
    <x v="0"/>
    <x v="0"/>
    <x v="16"/>
    <x v="1"/>
    <x v="16"/>
  </r>
  <r>
    <n v="879"/>
    <x v="858"/>
    <x v="878"/>
    <n v="1000"/>
    <n v="5.4379999999999997"/>
    <n v="5438"/>
    <x v="1"/>
    <x v="866"/>
    <n v="53"/>
    <x v="1"/>
    <x v="1"/>
    <x v="787"/>
    <n v="1488520800"/>
    <x v="0"/>
    <x v="0"/>
    <x v="9"/>
    <x v="5"/>
    <x v="9"/>
  </r>
  <r>
    <n v="880"/>
    <x v="859"/>
    <x v="879"/>
    <n v="84500"/>
    <n v="2.2852189349112426"/>
    <n v="193101"/>
    <x v="1"/>
    <x v="867"/>
    <n v="2414"/>
    <x v="1"/>
    <x v="1"/>
    <x v="788"/>
    <n v="1563858000"/>
    <x v="0"/>
    <x v="0"/>
    <x v="5"/>
    <x v="1"/>
    <x v="5"/>
  </r>
  <r>
    <n v="881"/>
    <x v="860"/>
    <x v="880"/>
    <n v="81300"/>
    <n v="0.38948339483394834"/>
    <n v="31665"/>
    <x v="0"/>
    <x v="868"/>
    <n v="452"/>
    <x v="1"/>
    <x v="1"/>
    <x v="330"/>
    <n v="1438923600"/>
    <x v="0"/>
    <x v="1"/>
    <x v="3"/>
    <x v="3"/>
    <x v="3"/>
  </r>
  <r>
    <n v="882"/>
    <x v="861"/>
    <x v="881"/>
    <n v="800"/>
    <n v="3.7"/>
    <n v="2960"/>
    <x v="1"/>
    <x v="869"/>
    <n v="80"/>
    <x v="1"/>
    <x v="1"/>
    <x v="789"/>
    <n v="1422165600"/>
    <x v="0"/>
    <x v="0"/>
    <x v="3"/>
    <x v="3"/>
    <x v="3"/>
  </r>
  <r>
    <n v="883"/>
    <x v="862"/>
    <x v="882"/>
    <n v="3400"/>
    <n v="2.3791176470588233"/>
    <n v="8089"/>
    <x v="1"/>
    <x v="870"/>
    <n v="193"/>
    <x v="1"/>
    <x v="1"/>
    <x v="790"/>
    <n v="1277874000"/>
    <x v="0"/>
    <x v="0"/>
    <x v="12"/>
    <x v="4"/>
    <x v="12"/>
  </r>
  <r>
    <n v="884"/>
    <x v="863"/>
    <x v="883"/>
    <n v="170800"/>
    <n v="0.64036299765807958"/>
    <n v="109374"/>
    <x v="0"/>
    <x v="871"/>
    <n v="1886"/>
    <x v="1"/>
    <x v="1"/>
    <x v="791"/>
    <n v="1399352400"/>
    <x v="0"/>
    <x v="1"/>
    <x v="3"/>
    <x v="3"/>
    <x v="3"/>
  </r>
  <r>
    <n v="885"/>
    <x v="864"/>
    <x v="884"/>
    <n v="1800"/>
    <n v="1.1827777777777777"/>
    <n v="2129"/>
    <x v="1"/>
    <x v="872"/>
    <n v="52"/>
    <x v="1"/>
    <x v="1"/>
    <x v="792"/>
    <n v="1279083600"/>
    <x v="0"/>
    <x v="0"/>
    <x v="3"/>
    <x v="3"/>
    <x v="3"/>
  </r>
  <r>
    <n v="886"/>
    <x v="865"/>
    <x v="885"/>
    <n v="150600"/>
    <n v="0.84824037184594958"/>
    <n v="127745"/>
    <x v="0"/>
    <x v="873"/>
    <n v="1825"/>
    <x v="1"/>
    <x v="1"/>
    <x v="793"/>
    <n v="1284354000"/>
    <x v="0"/>
    <x v="0"/>
    <x v="7"/>
    <x v="1"/>
    <x v="7"/>
  </r>
  <r>
    <n v="887"/>
    <x v="866"/>
    <x v="886"/>
    <n v="7800"/>
    <n v="0.29346153846153844"/>
    <n v="2289"/>
    <x v="0"/>
    <x v="874"/>
    <n v="31"/>
    <x v="1"/>
    <x v="1"/>
    <x v="794"/>
    <n v="1441170000"/>
    <x v="0"/>
    <x v="1"/>
    <x v="3"/>
    <x v="3"/>
    <x v="3"/>
  </r>
  <r>
    <n v="888"/>
    <x v="867"/>
    <x v="887"/>
    <n v="5800"/>
    <n v="2.0989655172413793"/>
    <n v="12174"/>
    <x v="1"/>
    <x v="875"/>
    <n v="290"/>
    <x v="1"/>
    <x v="1"/>
    <x v="795"/>
    <n v="1493528400"/>
    <x v="0"/>
    <x v="0"/>
    <x v="3"/>
    <x v="3"/>
    <x v="3"/>
  </r>
  <r>
    <n v="889"/>
    <x v="868"/>
    <x v="888"/>
    <n v="5600"/>
    <n v="1.697857142857143"/>
    <n v="9508"/>
    <x v="1"/>
    <x v="876"/>
    <n v="122"/>
    <x v="1"/>
    <x v="1"/>
    <x v="796"/>
    <n v="1395205200"/>
    <x v="0"/>
    <x v="1"/>
    <x v="5"/>
    <x v="1"/>
    <x v="5"/>
  </r>
  <r>
    <n v="890"/>
    <x v="869"/>
    <x v="889"/>
    <n v="134400"/>
    <n v="1.1595907738095239"/>
    <n v="155849"/>
    <x v="1"/>
    <x v="877"/>
    <n v="1470"/>
    <x v="1"/>
    <x v="1"/>
    <x v="797"/>
    <n v="1561438800"/>
    <x v="0"/>
    <x v="0"/>
    <x v="7"/>
    <x v="1"/>
    <x v="7"/>
  </r>
  <r>
    <n v="891"/>
    <x v="870"/>
    <x v="890"/>
    <n v="3000"/>
    <n v="2.5859999999999999"/>
    <n v="7758"/>
    <x v="1"/>
    <x v="878"/>
    <n v="165"/>
    <x v="0"/>
    <x v="0"/>
    <x v="798"/>
    <n v="1326693600"/>
    <x v="0"/>
    <x v="0"/>
    <x v="4"/>
    <x v="4"/>
    <x v="4"/>
  </r>
  <r>
    <n v="892"/>
    <x v="871"/>
    <x v="891"/>
    <n v="6000"/>
    <n v="2.3058333333333332"/>
    <n v="13835"/>
    <x v="1"/>
    <x v="879"/>
    <n v="182"/>
    <x v="1"/>
    <x v="1"/>
    <x v="799"/>
    <n v="1277960400"/>
    <x v="0"/>
    <x v="0"/>
    <x v="18"/>
    <x v="5"/>
    <x v="18"/>
  </r>
  <r>
    <n v="893"/>
    <x v="872"/>
    <x v="892"/>
    <n v="8400"/>
    <n v="1.2821428571428573"/>
    <n v="10770"/>
    <x v="1"/>
    <x v="880"/>
    <n v="199"/>
    <x v="6"/>
    <x v="6"/>
    <x v="800"/>
    <n v="1434690000"/>
    <x v="0"/>
    <x v="1"/>
    <x v="4"/>
    <x v="4"/>
    <x v="4"/>
  </r>
  <r>
    <n v="894"/>
    <x v="873"/>
    <x v="893"/>
    <n v="1700"/>
    <n v="1.8870588235294117"/>
    <n v="3208"/>
    <x v="1"/>
    <x v="881"/>
    <n v="56"/>
    <x v="4"/>
    <x v="4"/>
    <x v="801"/>
    <n v="1376110800"/>
    <x v="0"/>
    <x v="1"/>
    <x v="19"/>
    <x v="4"/>
    <x v="19"/>
  </r>
  <r>
    <n v="895"/>
    <x v="874"/>
    <x v="894"/>
    <n v="159800"/>
    <n v="6.9511889862327911E-2"/>
    <n v="11108"/>
    <x v="0"/>
    <x v="882"/>
    <n v="107"/>
    <x v="1"/>
    <x v="1"/>
    <x v="802"/>
    <n v="1518415200"/>
    <x v="0"/>
    <x v="0"/>
    <x v="3"/>
    <x v="3"/>
    <x v="3"/>
  </r>
  <r>
    <n v="896"/>
    <x v="875"/>
    <x v="895"/>
    <n v="19800"/>
    <n v="7.7443434343434348"/>
    <n v="153338"/>
    <x v="1"/>
    <x v="883"/>
    <n v="1460"/>
    <x v="2"/>
    <x v="2"/>
    <x v="803"/>
    <n v="1310878800"/>
    <x v="0"/>
    <x v="1"/>
    <x v="0"/>
    <x v="0"/>
    <x v="0"/>
  </r>
  <r>
    <n v="897"/>
    <x v="876"/>
    <x v="896"/>
    <n v="8800"/>
    <n v="0.27693181818181817"/>
    <n v="2437"/>
    <x v="0"/>
    <x v="884"/>
    <n v="27"/>
    <x v="1"/>
    <x v="1"/>
    <x v="212"/>
    <n v="1556600400"/>
    <x v="0"/>
    <x v="0"/>
    <x v="3"/>
    <x v="3"/>
    <x v="3"/>
  </r>
  <r>
    <n v="898"/>
    <x v="877"/>
    <x v="897"/>
    <n v="179100"/>
    <n v="0.52479620323841425"/>
    <n v="93991"/>
    <x v="0"/>
    <x v="885"/>
    <n v="1221"/>
    <x v="1"/>
    <x v="1"/>
    <x v="804"/>
    <n v="1576994400"/>
    <x v="0"/>
    <x v="0"/>
    <x v="4"/>
    <x v="4"/>
    <x v="4"/>
  </r>
  <r>
    <n v="899"/>
    <x v="878"/>
    <x v="898"/>
    <n v="3100"/>
    <n v="4.0709677419354842"/>
    <n v="12620"/>
    <x v="1"/>
    <x v="886"/>
    <n v="123"/>
    <x v="5"/>
    <x v="5"/>
    <x v="805"/>
    <n v="1382677200"/>
    <x v="0"/>
    <x v="0"/>
    <x v="17"/>
    <x v="1"/>
    <x v="17"/>
  </r>
  <r>
    <n v="900"/>
    <x v="879"/>
    <x v="899"/>
    <n v="100"/>
    <n v="0.02"/>
    <n v="2"/>
    <x v="0"/>
    <x v="50"/>
    <n v="1"/>
    <x v="1"/>
    <x v="1"/>
    <x v="806"/>
    <n v="1411189200"/>
    <x v="0"/>
    <x v="1"/>
    <x v="2"/>
    <x v="2"/>
    <x v="2"/>
  </r>
  <r>
    <n v="901"/>
    <x v="880"/>
    <x v="900"/>
    <n v="5600"/>
    <n v="1.5617857142857143"/>
    <n v="8746"/>
    <x v="1"/>
    <x v="887"/>
    <n v="159"/>
    <x v="1"/>
    <x v="1"/>
    <x v="807"/>
    <n v="1534654800"/>
    <x v="0"/>
    <x v="1"/>
    <x v="1"/>
    <x v="1"/>
    <x v="1"/>
  </r>
  <r>
    <n v="902"/>
    <x v="881"/>
    <x v="901"/>
    <n v="1400"/>
    <n v="2.5242857142857145"/>
    <n v="3534"/>
    <x v="1"/>
    <x v="888"/>
    <n v="110"/>
    <x v="1"/>
    <x v="1"/>
    <x v="722"/>
    <n v="1457762400"/>
    <x v="0"/>
    <x v="0"/>
    <x v="2"/>
    <x v="2"/>
    <x v="2"/>
  </r>
  <r>
    <n v="903"/>
    <x v="882"/>
    <x v="902"/>
    <n v="41000"/>
    <n v="1.729268292682927E-2"/>
    <n v="709"/>
    <x v="2"/>
    <x v="889"/>
    <n v="14"/>
    <x v="1"/>
    <x v="1"/>
    <x v="477"/>
    <n v="1337490000"/>
    <x v="0"/>
    <x v="1"/>
    <x v="9"/>
    <x v="5"/>
    <x v="9"/>
  </r>
  <r>
    <n v="904"/>
    <x v="883"/>
    <x v="903"/>
    <n v="6500"/>
    <n v="0.12230769230769231"/>
    <n v="795"/>
    <x v="0"/>
    <x v="890"/>
    <n v="16"/>
    <x v="1"/>
    <x v="1"/>
    <x v="259"/>
    <n v="1349672400"/>
    <x v="0"/>
    <x v="0"/>
    <x v="15"/>
    <x v="5"/>
    <x v="15"/>
  </r>
  <r>
    <n v="905"/>
    <x v="884"/>
    <x v="904"/>
    <n v="7900"/>
    <n v="1.6398734177215191"/>
    <n v="12955"/>
    <x v="1"/>
    <x v="891"/>
    <n v="236"/>
    <x v="1"/>
    <x v="1"/>
    <x v="9"/>
    <n v="1379826000"/>
    <x v="0"/>
    <x v="0"/>
    <x v="3"/>
    <x v="3"/>
    <x v="3"/>
  </r>
  <r>
    <n v="906"/>
    <x v="885"/>
    <x v="905"/>
    <n v="5500"/>
    <n v="1.6298181818181818"/>
    <n v="8964"/>
    <x v="1"/>
    <x v="892"/>
    <n v="191"/>
    <x v="1"/>
    <x v="1"/>
    <x v="808"/>
    <n v="1497762000"/>
    <x v="1"/>
    <x v="1"/>
    <x v="4"/>
    <x v="4"/>
    <x v="4"/>
  </r>
  <r>
    <n v="907"/>
    <x v="886"/>
    <x v="906"/>
    <n v="9100"/>
    <n v="0.20252747252747252"/>
    <n v="1843"/>
    <x v="0"/>
    <x v="893"/>
    <n v="41"/>
    <x v="1"/>
    <x v="1"/>
    <x v="809"/>
    <n v="1304485200"/>
    <x v="0"/>
    <x v="0"/>
    <x v="3"/>
    <x v="3"/>
    <x v="3"/>
  </r>
  <r>
    <n v="908"/>
    <x v="887"/>
    <x v="907"/>
    <n v="38200"/>
    <n v="3.1924083769633507"/>
    <n v="121950"/>
    <x v="1"/>
    <x v="894"/>
    <n v="3934"/>
    <x v="1"/>
    <x v="1"/>
    <x v="444"/>
    <n v="1336885200"/>
    <x v="0"/>
    <x v="0"/>
    <x v="11"/>
    <x v="6"/>
    <x v="11"/>
  </r>
  <r>
    <n v="909"/>
    <x v="888"/>
    <x v="908"/>
    <n v="1800"/>
    <n v="4.7894444444444444"/>
    <n v="8621"/>
    <x v="1"/>
    <x v="895"/>
    <n v="80"/>
    <x v="0"/>
    <x v="0"/>
    <x v="384"/>
    <n v="1530421200"/>
    <x v="0"/>
    <x v="1"/>
    <x v="3"/>
    <x v="3"/>
    <x v="3"/>
  </r>
  <r>
    <n v="910"/>
    <x v="889"/>
    <x v="909"/>
    <n v="154500"/>
    <n v="0.19556634304207121"/>
    <n v="30215"/>
    <x v="3"/>
    <x v="896"/>
    <n v="296"/>
    <x v="1"/>
    <x v="1"/>
    <x v="810"/>
    <n v="1421992800"/>
    <x v="0"/>
    <x v="0"/>
    <x v="3"/>
    <x v="3"/>
    <x v="3"/>
  </r>
  <r>
    <n v="911"/>
    <x v="890"/>
    <x v="910"/>
    <n v="5800"/>
    <n v="1.9894827586206896"/>
    <n v="11539"/>
    <x v="1"/>
    <x v="897"/>
    <n v="462"/>
    <x v="1"/>
    <x v="1"/>
    <x v="811"/>
    <n v="1568178000"/>
    <x v="1"/>
    <x v="0"/>
    <x v="2"/>
    <x v="2"/>
    <x v="2"/>
  </r>
  <r>
    <n v="912"/>
    <x v="891"/>
    <x v="911"/>
    <n v="1800"/>
    <n v="7.95"/>
    <n v="14310"/>
    <x v="1"/>
    <x v="898"/>
    <n v="179"/>
    <x v="1"/>
    <x v="1"/>
    <x v="812"/>
    <n v="1347944400"/>
    <x v="1"/>
    <x v="0"/>
    <x v="6"/>
    <x v="4"/>
    <x v="6"/>
  </r>
  <r>
    <n v="913"/>
    <x v="892"/>
    <x v="912"/>
    <n v="70200"/>
    <n v="0.50621082621082625"/>
    <n v="35536"/>
    <x v="0"/>
    <x v="899"/>
    <n v="523"/>
    <x v="2"/>
    <x v="2"/>
    <x v="813"/>
    <n v="1558760400"/>
    <x v="0"/>
    <x v="0"/>
    <x v="6"/>
    <x v="4"/>
    <x v="6"/>
  </r>
  <r>
    <n v="914"/>
    <x v="893"/>
    <x v="913"/>
    <n v="6400"/>
    <n v="0.57437499999999997"/>
    <n v="3676"/>
    <x v="0"/>
    <x v="900"/>
    <n v="141"/>
    <x v="4"/>
    <x v="4"/>
    <x v="814"/>
    <n v="1376629200"/>
    <x v="0"/>
    <x v="0"/>
    <x v="3"/>
    <x v="3"/>
    <x v="3"/>
  </r>
  <r>
    <n v="915"/>
    <x v="894"/>
    <x v="914"/>
    <n v="125900"/>
    <n v="1.5562827640984909"/>
    <n v="195936"/>
    <x v="1"/>
    <x v="901"/>
    <n v="1866"/>
    <x v="4"/>
    <x v="4"/>
    <x v="80"/>
    <n v="1504760400"/>
    <x v="0"/>
    <x v="0"/>
    <x v="19"/>
    <x v="4"/>
    <x v="19"/>
  </r>
  <r>
    <n v="916"/>
    <x v="895"/>
    <x v="915"/>
    <n v="3700"/>
    <n v="0.36297297297297298"/>
    <n v="1343"/>
    <x v="0"/>
    <x v="902"/>
    <n v="52"/>
    <x v="1"/>
    <x v="1"/>
    <x v="815"/>
    <n v="1419660000"/>
    <x v="0"/>
    <x v="0"/>
    <x v="14"/>
    <x v="7"/>
    <x v="14"/>
  </r>
  <r>
    <n v="917"/>
    <x v="896"/>
    <x v="916"/>
    <n v="3600"/>
    <n v="0.58250000000000002"/>
    <n v="2097"/>
    <x v="2"/>
    <x v="903"/>
    <n v="27"/>
    <x v="4"/>
    <x v="4"/>
    <x v="816"/>
    <n v="1311310800"/>
    <x v="0"/>
    <x v="1"/>
    <x v="12"/>
    <x v="4"/>
    <x v="12"/>
  </r>
  <r>
    <n v="918"/>
    <x v="897"/>
    <x v="917"/>
    <n v="3800"/>
    <n v="2.3739473684210526"/>
    <n v="9021"/>
    <x v="1"/>
    <x v="904"/>
    <n v="156"/>
    <x v="5"/>
    <x v="5"/>
    <x v="474"/>
    <n v="1344315600"/>
    <x v="0"/>
    <x v="0"/>
    <x v="15"/>
    <x v="5"/>
    <x v="15"/>
  </r>
  <r>
    <n v="919"/>
    <x v="898"/>
    <x v="918"/>
    <n v="35600"/>
    <n v="0.58750000000000002"/>
    <n v="20915"/>
    <x v="0"/>
    <x v="905"/>
    <n v="225"/>
    <x v="2"/>
    <x v="2"/>
    <x v="817"/>
    <n v="1510725600"/>
    <x v="0"/>
    <x v="1"/>
    <x v="3"/>
    <x v="3"/>
    <x v="3"/>
  </r>
  <r>
    <n v="920"/>
    <x v="899"/>
    <x v="919"/>
    <n v="5300"/>
    <n v="1.8256603773584905"/>
    <n v="9676"/>
    <x v="1"/>
    <x v="906"/>
    <n v="255"/>
    <x v="1"/>
    <x v="1"/>
    <x v="818"/>
    <n v="1551247200"/>
    <x v="1"/>
    <x v="0"/>
    <x v="10"/>
    <x v="4"/>
    <x v="10"/>
  </r>
  <r>
    <n v="921"/>
    <x v="900"/>
    <x v="920"/>
    <n v="160400"/>
    <n v="7.5436408977556111E-3"/>
    <n v="1210"/>
    <x v="0"/>
    <x v="907"/>
    <n v="38"/>
    <x v="1"/>
    <x v="1"/>
    <x v="819"/>
    <n v="1330236000"/>
    <x v="0"/>
    <x v="0"/>
    <x v="2"/>
    <x v="2"/>
    <x v="2"/>
  </r>
  <r>
    <n v="922"/>
    <x v="901"/>
    <x v="921"/>
    <n v="51400"/>
    <n v="1.7595330739299611"/>
    <n v="90440"/>
    <x v="1"/>
    <x v="908"/>
    <n v="2261"/>
    <x v="1"/>
    <x v="1"/>
    <x v="609"/>
    <n v="1545112800"/>
    <x v="0"/>
    <x v="1"/>
    <x v="21"/>
    <x v="1"/>
    <x v="21"/>
  </r>
  <r>
    <n v="923"/>
    <x v="902"/>
    <x v="922"/>
    <n v="1700"/>
    <n v="2.3788235294117648"/>
    <n v="4044"/>
    <x v="1"/>
    <x v="909"/>
    <n v="40"/>
    <x v="1"/>
    <x v="1"/>
    <x v="547"/>
    <n v="1279170000"/>
    <x v="0"/>
    <x v="0"/>
    <x v="3"/>
    <x v="3"/>
    <x v="3"/>
  </r>
  <r>
    <n v="924"/>
    <x v="903"/>
    <x v="923"/>
    <n v="39400"/>
    <n v="4.8805076142131982"/>
    <n v="192292"/>
    <x v="1"/>
    <x v="910"/>
    <n v="2289"/>
    <x v="6"/>
    <x v="6"/>
    <x v="820"/>
    <n v="1573452000"/>
    <x v="0"/>
    <x v="0"/>
    <x v="3"/>
    <x v="3"/>
    <x v="3"/>
  </r>
  <r>
    <n v="925"/>
    <x v="904"/>
    <x v="924"/>
    <n v="3000"/>
    <n v="2.2406666666666668"/>
    <n v="6722"/>
    <x v="1"/>
    <x v="911"/>
    <n v="65"/>
    <x v="1"/>
    <x v="1"/>
    <x v="821"/>
    <n v="1507093200"/>
    <x v="0"/>
    <x v="0"/>
    <x v="3"/>
    <x v="3"/>
    <x v="3"/>
  </r>
  <r>
    <n v="926"/>
    <x v="905"/>
    <x v="925"/>
    <n v="8700"/>
    <n v="0.18126436781609195"/>
    <n v="1577"/>
    <x v="0"/>
    <x v="912"/>
    <n v="15"/>
    <x v="1"/>
    <x v="1"/>
    <x v="151"/>
    <n v="1463374800"/>
    <x v="0"/>
    <x v="0"/>
    <x v="0"/>
    <x v="0"/>
    <x v="0"/>
  </r>
  <r>
    <n v="927"/>
    <x v="906"/>
    <x v="926"/>
    <n v="7200"/>
    <n v="0.45847222222222223"/>
    <n v="3301"/>
    <x v="0"/>
    <x v="913"/>
    <n v="37"/>
    <x v="1"/>
    <x v="1"/>
    <x v="822"/>
    <n v="1344574800"/>
    <x v="0"/>
    <x v="0"/>
    <x v="3"/>
    <x v="3"/>
    <x v="3"/>
  </r>
  <r>
    <n v="928"/>
    <x v="907"/>
    <x v="927"/>
    <n v="167400"/>
    <n v="1.1731541218637993"/>
    <n v="196386"/>
    <x v="1"/>
    <x v="914"/>
    <n v="3777"/>
    <x v="6"/>
    <x v="6"/>
    <x v="823"/>
    <n v="1389074400"/>
    <x v="0"/>
    <x v="0"/>
    <x v="2"/>
    <x v="2"/>
    <x v="2"/>
  </r>
  <r>
    <n v="929"/>
    <x v="908"/>
    <x v="928"/>
    <n v="5500"/>
    <n v="2.173090909090909"/>
    <n v="11952"/>
    <x v="1"/>
    <x v="915"/>
    <n v="184"/>
    <x v="4"/>
    <x v="4"/>
    <x v="824"/>
    <n v="1494997200"/>
    <x v="0"/>
    <x v="0"/>
    <x v="3"/>
    <x v="3"/>
    <x v="3"/>
  </r>
  <r>
    <n v="930"/>
    <x v="909"/>
    <x v="929"/>
    <n v="3500"/>
    <n v="1.1228571428571428"/>
    <n v="3930"/>
    <x v="1"/>
    <x v="916"/>
    <n v="85"/>
    <x v="1"/>
    <x v="1"/>
    <x v="825"/>
    <n v="1425448800"/>
    <x v="0"/>
    <x v="1"/>
    <x v="3"/>
    <x v="3"/>
    <x v="3"/>
  </r>
  <r>
    <n v="931"/>
    <x v="910"/>
    <x v="930"/>
    <n v="7900"/>
    <n v="0.72518987341772156"/>
    <n v="5729"/>
    <x v="0"/>
    <x v="917"/>
    <n v="112"/>
    <x v="1"/>
    <x v="1"/>
    <x v="826"/>
    <n v="1404104400"/>
    <x v="0"/>
    <x v="1"/>
    <x v="3"/>
    <x v="3"/>
    <x v="3"/>
  </r>
  <r>
    <n v="932"/>
    <x v="911"/>
    <x v="931"/>
    <n v="2300"/>
    <n v="2.1230434782608696"/>
    <n v="4883"/>
    <x v="1"/>
    <x v="918"/>
    <n v="144"/>
    <x v="1"/>
    <x v="1"/>
    <x v="827"/>
    <n v="1394773200"/>
    <x v="0"/>
    <x v="0"/>
    <x v="1"/>
    <x v="1"/>
    <x v="1"/>
  </r>
  <r>
    <n v="933"/>
    <x v="912"/>
    <x v="932"/>
    <n v="73000"/>
    <n v="2.3974657534246577"/>
    <n v="175015"/>
    <x v="1"/>
    <x v="919"/>
    <n v="1902"/>
    <x v="1"/>
    <x v="1"/>
    <x v="828"/>
    <n v="1366520400"/>
    <x v="0"/>
    <x v="0"/>
    <x v="3"/>
    <x v="3"/>
    <x v="3"/>
  </r>
  <r>
    <n v="934"/>
    <x v="913"/>
    <x v="933"/>
    <n v="6200"/>
    <n v="1.8193548387096774"/>
    <n v="11280"/>
    <x v="1"/>
    <x v="920"/>
    <n v="105"/>
    <x v="1"/>
    <x v="1"/>
    <x v="829"/>
    <n v="1456639200"/>
    <x v="0"/>
    <x v="0"/>
    <x v="3"/>
    <x v="3"/>
    <x v="3"/>
  </r>
  <r>
    <n v="935"/>
    <x v="914"/>
    <x v="934"/>
    <n v="6100"/>
    <n v="1.6413114754098361"/>
    <n v="10012"/>
    <x v="1"/>
    <x v="921"/>
    <n v="132"/>
    <x v="1"/>
    <x v="1"/>
    <x v="830"/>
    <n v="1438318800"/>
    <x v="0"/>
    <x v="0"/>
    <x v="3"/>
    <x v="3"/>
    <x v="3"/>
  </r>
  <r>
    <n v="936"/>
    <x v="591"/>
    <x v="935"/>
    <n v="103200"/>
    <n v="1.6375968992248063E-2"/>
    <n v="1690"/>
    <x v="0"/>
    <x v="922"/>
    <n v="21"/>
    <x v="1"/>
    <x v="1"/>
    <x v="831"/>
    <n v="1564030800"/>
    <x v="1"/>
    <x v="0"/>
    <x v="3"/>
    <x v="3"/>
    <x v="3"/>
  </r>
  <r>
    <n v="937"/>
    <x v="915"/>
    <x v="936"/>
    <n v="171000"/>
    <n v="0.49643859649122807"/>
    <n v="84891"/>
    <x v="3"/>
    <x v="923"/>
    <n v="976"/>
    <x v="1"/>
    <x v="1"/>
    <x v="832"/>
    <n v="1449295200"/>
    <x v="0"/>
    <x v="0"/>
    <x v="4"/>
    <x v="4"/>
    <x v="4"/>
  </r>
  <r>
    <n v="938"/>
    <x v="916"/>
    <x v="937"/>
    <n v="9200"/>
    <n v="1.0970652173913042"/>
    <n v="10093"/>
    <x v="1"/>
    <x v="924"/>
    <n v="96"/>
    <x v="1"/>
    <x v="1"/>
    <x v="833"/>
    <n v="1531890000"/>
    <x v="0"/>
    <x v="1"/>
    <x v="13"/>
    <x v="5"/>
    <x v="13"/>
  </r>
  <r>
    <n v="939"/>
    <x v="917"/>
    <x v="938"/>
    <n v="7800"/>
    <n v="0.49217948717948717"/>
    <n v="3839"/>
    <x v="0"/>
    <x v="925"/>
    <n v="67"/>
    <x v="1"/>
    <x v="1"/>
    <x v="834"/>
    <n v="1306213200"/>
    <x v="0"/>
    <x v="1"/>
    <x v="11"/>
    <x v="6"/>
    <x v="11"/>
  </r>
  <r>
    <n v="940"/>
    <x v="918"/>
    <x v="939"/>
    <n v="9900"/>
    <n v="0.62232323232323228"/>
    <n v="6161"/>
    <x v="2"/>
    <x v="926"/>
    <n v="66"/>
    <x v="0"/>
    <x v="0"/>
    <x v="835"/>
    <n v="1356242400"/>
    <x v="0"/>
    <x v="0"/>
    <x v="2"/>
    <x v="2"/>
    <x v="2"/>
  </r>
  <r>
    <n v="941"/>
    <x v="919"/>
    <x v="940"/>
    <n v="43000"/>
    <n v="0.1305813953488372"/>
    <n v="5615"/>
    <x v="0"/>
    <x v="927"/>
    <n v="78"/>
    <x v="1"/>
    <x v="1"/>
    <x v="836"/>
    <n v="1297576800"/>
    <x v="1"/>
    <x v="0"/>
    <x v="3"/>
    <x v="3"/>
    <x v="3"/>
  </r>
  <r>
    <n v="942"/>
    <x v="916"/>
    <x v="941"/>
    <n v="9600"/>
    <n v="0.64635416666666667"/>
    <n v="6205"/>
    <x v="0"/>
    <x v="928"/>
    <n v="67"/>
    <x v="2"/>
    <x v="2"/>
    <x v="837"/>
    <n v="1296194400"/>
    <x v="0"/>
    <x v="0"/>
    <x v="3"/>
    <x v="3"/>
    <x v="3"/>
  </r>
  <r>
    <n v="943"/>
    <x v="920"/>
    <x v="942"/>
    <n v="7500"/>
    <n v="1.5958666666666668"/>
    <n v="11969"/>
    <x v="1"/>
    <x v="929"/>
    <n v="114"/>
    <x v="1"/>
    <x v="1"/>
    <x v="219"/>
    <n v="1414558800"/>
    <x v="0"/>
    <x v="0"/>
    <x v="0"/>
    <x v="0"/>
    <x v="0"/>
  </r>
  <r>
    <n v="944"/>
    <x v="921"/>
    <x v="943"/>
    <n v="10000"/>
    <n v="0.81420000000000003"/>
    <n v="8142"/>
    <x v="0"/>
    <x v="930"/>
    <n v="263"/>
    <x v="2"/>
    <x v="2"/>
    <x v="365"/>
    <n v="1488348000"/>
    <x v="0"/>
    <x v="0"/>
    <x v="14"/>
    <x v="7"/>
    <x v="14"/>
  </r>
  <r>
    <n v="945"/>
    <x v="922"/>
    <x v="944"/>
    <n v="172000"/>
    <n v="0.32444767441860467"/>
    <n v="55805"/>
    <x v="0"/>
    <x v="931"/>
    <n v="1691"/>
    <x v="1"/>
    <x v="1"/>
    <x v="838"/>
    <n v="1334898000"/>
    <x v="1"/>
    <x v="0"/>
    <x v="14"/>
    <x v="7"/>
    <x v="14"/>
  </r>
  <r>
    <n v="946"/>
    <x v="923"/>
    <x v="945"/>
    <n v="153700"/>
    <n v="9.9141184124918666E-2"/>
    <n v="15238"/>
    <x v="0"/>
    <x v="932"/>
    <n v="181"/>
    <x v="1"/>
    <x v="1"/>
    <x v="839"/>
    <n v="1308373200"/>
    <x v="0"/>
    <x v="0"/>
    <x v="3"/>
    <x v="3"/>
    <x v="3"/>
  </r>
  <r>
    <n v="947"/>
    <x v="924"/>
    <x v="946"/>
    <n v="3600"/>
    <n v="0.26694444444444443"/>
    <n v="961"/>
    <x v="0"/>
    <x v="933"/>
    <n v="13"/>
    <x v="1"/>
    <x v="1"/>
    <x v="840"/>
    <n v="1412312400"/>
    <x v="0"/>
    <x v="0"/>
    <x v="3"/>
    <x v="3"/>
    <x v="3"/>
  </r>
  <r>
    <n v="948"/>
    <x v="925"/>
    <x v="947"/>
    <n v="9400"/>
    <n v="0.62957446808510642"/>
    <n v="5918"/>
    <x v="3"/>
    <x v="934"/>
    <n v="160"/>
    <x v="1"/>
    <x v="1"/>
    <x v="841"/>
    <n v="1419228000"/>
    <x v="1"/>
    <x v="1"/>
    <x v="4"/>
    <x v="4"/>
    <x v="4"/>
  </r>
  <r>
    <n v="949"/>
    <x v="926"/>
    <x v="948"/>
    <n v="5900"/>
    <n v="1.6135593220338984"/>
    <n v="9520"/>
    <x v="1"/>
    <x v="935"/>
    <n v="203"/>
    <x v="1"/>
    <x v="1"/>
    <x v="842"/>
    <n v="1430974800"/>
    <x v="0"/>
    <x v="0"/>
    <x v="2"/>
    <x v="2"/>
    <x v="2"/>
  </r>
  <r>
    <n v="950"/>
    <x v="927"/>
    <x v="949"/>
    <n v="100"/>
    <n v="0.05"/>
    <n v="5"/>
    <x v="0"/>
    <x v="298"/>
    <n v="1"/>
    <x v="1"/>
    <x v="1"/>
    <x v="843"/>
    <n v="1555822800"/>
    <x v="0"/>
    <x v="1"/>
    <x v="3"/>
    <x v="3"/>
    <x v="3"/>
  </r>
  <r>
    <n v="951"/>
    <x v="928"/>
    <x v="950"/>
    <n v="14500"/>
    <n v="10.969379310344827"/>
    <n v="159056"/>
    <x v="1"/>
    <x v="936"/>
    <n v="1559"/>
    <x v="1"/>
    <x v="1"/>
    <x v="844"/>
    <n v="1482818400"/>
    <x v="0"/>
    <x v="1"/>
    <x v="1"/>
    <x v="1"/>
    <x v="1"/>
  </r>
  <r>
    <n v="952"/>
    <x v="929"/>
    <x v="951"/>
    <n v="145500"/>
    <n v="0.70094158075601376"/>
    <n v="101987"/>
    <x v="3"/>
    <x v="937"/>
    <n v="2266"/>
    <x v="1"/>
    <x v="1"/>
    <x v="845"/>
    <n v="1471928400"/>
    <x v="0"/>
    <x v="0"/>
    <x v="4"/>
    <x v="4"/>
    <x v="4"/>
  </r>
  <r>
    <n v="953"/>
    <x v="930"/>
    <x v="952"/>
    <n v="3300"/>
    <n v="0.6"/>
    <n v="1980"/>
    <x v="0"/>
    <x v="938"/>
    <n v="21"/>
    <x v="1"/>
    <x v="1"/>
    <x v="846"/>
    <n v="1453701600"/>
    <x v="0"/>
    <x v="1"/>
    <x v="22"/>
    <x v="4"/>
    <x v="22"/>
  </r>
  <r>
    <n v="954"/>
    <x v="931"/>
    <x v="953"/>
    <n v="42600"/>
    <n v="3.6709859154929578"/>
    <n v="156384"/>
    <x v="1"/>
    <x v="939"/>
    <n v="1548"/>
    <x v="2"/>
    <x v="2"/>
    <x v="110"/>
    <n v="1350363600"/>
    <x v="0"/>
    <x v="0"/>
    <x v="2"/>
    <x v="2"/>
    <x v="2"/>
  </r>
  <r>
    <n v="955"/>
    <x v="932"/>
    <x v="954"/>
    <n v="700"/>
    <n v="11.09"/>
    <n v="7763"/>
    <x v="1"/>
    <x v="940"/>
    <n v="80"/>
    <x v="1"/>
    <x v="1"/>
    <x v="847"/>
    <n v="1353996000"/>
    <x v="0"/>
    <x v="0"/>
    <x v="3"/>
    <x v="3"/>
    <x v="3"/>
  </r>
  <r>
    <n v="956"/>
    <x v="933"/>
    <x v="955"/>
    <n v="187600"/>
    <n v="0.19028784648187633"/>
    <n v="35698"/>
    <x v="0"/>
    <x v="941"/>
    <n v="830"/>
    <x v="1"/>
    <x v="1"/>
    <x v="848"/>
    <n v="1451109600"/>
    <x v="0"/>
    <x v="0"/>
    <x v="22"/>
    <x v="4"/>
    <x v="22"/>
  </r>
  <r>
    <n v="957"/>
    <x v="934"/>
    <x v="956"/>
    <n v="9800"/>
    <n v="1.2687755102040816"/>
    <n v="12434"/>
    <x v="1"/>
    <x v="942"/>
    <n v="131"/>
    <x v="1"/>
    <x v="1"/>
    <x v="849"/>
    <n v="1329631200"/>
    <x v="0"/>
    <x v="0"/>
    <x v="3"/>
    <x v="3"/>
    <x v="3"/>
  </r>
  <r>
    <n v="958"/>
    <x v="935"/>
    <x v="957"/>
    <n v="1100"/>
    <n v="7.3463636363636367"/>
    <n v="8081"/>
    <x v="1"/>
    <x v="943"/>
    <n v="112"/>
    <x v="1"/>
    <x v="1"/>
    <x v="780"/>
    <n v="1278997200"/>
    <x v="0"/>
    <x v="0"/>
    <x v="10"/>
    <x v="4"/>
    <x v="10"/>
  </r>
  <r>
    <n v="959"/>
    <x v="936"/>
    <x v="958"/>
    <n v="145000"/>
    <n v="4.5731034482758622E-2"/>
    <n v="6631"/>
    <x v="0"/>
    <x v="944"/>
    <n v="130"/>
    <x v="1"/>
    <x v="1"/>
    <x v="140"/>
    <n v="1280120400"/>
    <x v="0"/>
    <x v="0"/>
    <x v="18"/>
    <x v="5"/>
    <x v="18"/>
  </r>
  <r>
    <n v="960"/>
    <x v="937"/>
    <x v="959"/>
    <n v="5500"/>
    <n v="0.85054545454545449"/>
    <n v="4678"/>
    <x v="0"/>
    <x v="945"/>
    <n v="55"/>
    <x v="1"/>
    <x v="1"/>
    <x v="850"/>
    <n v="1458104400"/>
    <x v="0"/>
    <x v="0"/>
    <x v="2"/>
    <x v="2"/>
    <x v="2"/>
  </r>
  <r>
    <n v="961"/>
    <x v="938"/>
    <x v="960"/>
    <n v="5700"/>
    <n v="1.1929824561403508"/>
    <n v="6800"/>
    <x v="1"/>
    <x v="946"/>
    <n v="155"/>
    <x v="1"/>
    <x v="1"/>
    <x v="851"/>
    <n v="1298268000"/>
    <x v="0"/>
    <x v="0"/>
    <x v="18"/>
    <x v="5"/>
    <x v="18"/>
  </r>
  <r>
    <n v="962"/>
    <x v="939"/>
    <x v="961"/>
    <n v="3600"/>
    <n v="2.9602777777777778"/>
    <n v="10657"/>
    <x v="1"/>
    <x v="947"/>
    <n v="266"/>
    <x v="1"/>
    <x v="1"/>
    <x v="852"/>
    <n v="1386223200"/>
    <x v="0"/>
    <x v="0"/>
    <x v="0"/>
    <x v="0"/>
    <x v="0"/>
  </r>
  <r>
    <n v="963"/>
    <x v="940"/>
    <x v="962"/>
    <n v="5900"/>
    <n v="0.84694915254237291"/>
    <n v="4997"/>
    <x v="0"/>
    <x v="948"/>
    <n v="114"/>
    <x v="6"/>
    <x v="6"/>
    <x v="853"/>
    <n v="1299823200"/>
    <x v="0"/>
    <x v="1"/>
    <x v="14"/>
    <x v="7"/>
    <x v="14"/>
  </r>
  <r>
    <n v="964"/>
    <x v="941"/>
    <x v="963"/>
    <n v="3700"/>
    <n v="3.5578378378378379"/>
    <n v="13164"/>
    <x v="1"/>
    <x v="949"/>
    <n v="155"/>
    <x v="1"/>
    <x v="1"/>
    <x v="854"/>
    <n v="1431752400"/>
    <x v="0"/>
    <x v="0"/>
    <x v="3"/>
    <x v="3"/>
    <x v="3"/>
  </r>
  <r>
    <n v="965"/>
    <x v="942"/>
    <x v="964"/>
    <n v="2200"/>
    <n v="3.8640909090909092"/>
    <n v="8501"/>
    <x v="1"/>
    <x v="950"/>
    <n v="207"/>
    <x v="4"/>
    <x v="4"/>
    <x v="67"/>
    <n v="1267855200"/>
    <x v="0"/>
    <x v="0"/>
    <x v="1"/>
    <x v="1"/>
    <x v="1"/>
  </r>
  <r>
    <n v="966"/>
    <x v="411"/>
    <x v="965"/>
    <n v="1700"/>
    <n v="7.9223529411764702"/>
    <n v="13468"/>
    <x v="1"/>
    <x v="951"/>
    <n v="245"/>
    <x v="1"/>
    <x v="1"/>
    <x v="855"/>
    <n v="1497675600"/>
    <x v="0"/>
    <x v="0"/>
    <x v="3"/>
    <x v="3"/>
    <x v="3"/>
  </r>
  <r>
    <n v="967"/>
    <x v="943"/>
    <x v="966"/>
    <n v="88400"/>
    <n v="1.3703393665158372"/>
    <n v="121138"/>
    <x v="1"/>
    <x v="952"/>
    <n v="1573"/>
    <x v="1"/>
    <x v="1"/>
    <x v="107"/>
    <n v="1336885200"/>
    <x v="0"/>
    <x v="0"/>
    <x v="21"/>
    <x v="1"/>
    <x v="21"/>
  </r>
  <r>
    <n v="968"/>
    <x v="944"/>
    <x v="967"/>
    <n v="2400"/>
    <n v="3.3820833333333336"/>
    <n v="8117"/>
    <x v="1"/>
    <x v="953"/>
    <n v="114"/>
    <x v="1"/>
    <x v="1"/>
    <x v="344"/>
    <n v="1295157600"/>
    <x v="0"/>
    <x v="0"/>
    <x v="0"/>
    <x v="0"/>
    <x v="0"/>
  </r>
  <r>
    <n v="969"/>
    <x v="945"/>
    <x v="968"/>
    <n v="7900"/>
    <n v="1.0822784810126582"/>
    <n v="8550"/>
    <x v="1"/>
    <x v="954"/>
    <n v="93"/>
    <x v="1"/>
    <x v="1"/>
    <x v="856"/>
    <n v="1577599200"/>
    <x v="0"/>
    <x v="0"/>
    <x v="3"/>
    <x v="3"/>
    <x v="3"/>
  </r>
  <r>
    <n v="970"/>
    <x v="946"/>
    <x v="969"/>
    <n v="94900"/>
    <n v="0.60757639620653314"/>
    <n v="57659"/>
    <x v="0"/>
    <x v="955"/>
    <n v="594"/>
    <x v="1"/>
    <x v="1"/>
    <x v="857"/>
    <n v="1305003600"/>
    <x v="0"/>
    <x v="0"/>
    <x v="3"/>
    <x v="3"/>
    <x v="3"/>
  </r>
  <r>
    <n v="971"/>
    <x v="947"/>
    <x v="970"/>
    <n v="5100"/>
    <n v="0.27725490196078434"/>
    <n v="1414"/>
    <x v="0"/>
    <x v="956"/>
    <n v="24"/>
    <x v="1"/>
    <x v="1"/>
    <x v="858"/>
    <n v="1381726800"/>
    <x v="0"/>
    <x v="0"/>
    <x v="19"/>
    <x v="4"/>
    <x v="19"/>
  </r>
  <r>
    <n v="972"/>
    <x v="948"/>
    <x v="971"/>
    <n v="42700"/>
    <n v="2.283934426229508"/>
    <n v="97524"/>
    <x v="1"/>
    <x v="957"/>
    <n v="1681"/>
    <x v="1"/>
    <x v="1"/>
    <x v="859"/>
    <n v="1402462800"/>
    <x v="0"/>
    <x v="1"/>
    <x v="2"/>
    <x v="2"/>
    <x v="2"/>
  </r>
  <r>
    <n v="973"/>
    <x v="949"/>
    <x v="972"/>
    <n v="121100"/>
    <n v="0.21615194054500414"/>
    <n v="26176"/>
    <x v="0"/>
    <x v="958"/>
    <n v="252"/>
    <x v="1"/>
    <x v="1"/>
    <x v="860"/>
    <n v="1292133600"/>
    <x v="0"/>
    <x v="1"/>
    <x v="3"/>
    <x v="3"/>
    <x v="3"/>
  </r>
  <r>
    <n v="974"/>
    <x v="950"/>
    <x v="973"/>
    <n v="800"/>
    <n v="3.73875"/>
    <n v="2991"/>
    <x v="1"/>
    <x v="959"/>
    <n v="32"/>
    <x v="1"/>
    <x v="1"/>
    <x v="170"/>
    <n v="1368939600"/>
    <x v="0"/>
    <x v="0"/>
    <x v="7"/>
    <x v="1"/>
    <x v="7"/>
  </r>
  <r>
    <n v="975"/>
    <x v="951"/>
    <x v="974"/>
    <n v="5400"/>
    <n v="1.5492592592592593"/>
    <n v="8366"/>
    <x v="1"/>
    <x v="960"/>
    <n v="135"/>
    <x v="1"/>
    <x v="1"/>
    <x v="861"/>
    <n v="1452146400"/>
    <x v="0"/>
    <x v="1"/>
    <x v="3"/>
    <x v="3"/>
    <x v="3"/>
  </r>
  <r>
    <n v="976"/>
    <x v="952"/>
    <x v="975"/>
    <n v="4000"/>
    <n v="3.2214999999999998"/>
    <n v="12886"/>
    <x v="1"/>
    <x v="961"/>
    <n v="140"/>
    <x v="1"/>
    <x v="1"/>
    <x v="862"/>
    <n v="1296712800"/>
    <x v="0"/>
    <x v="1"/>
    <x v="3"/>
    <x v="3"/>
    <x v="3"/>
  </r>
  <r>
    <n v="977"/>
    <x v="597"/>
    <x v="976"/>
    <n v="7000"/>
    <n v="0.73957142857142855"/>
    <n v="5177"/>
    <x v="0"/>
    <x v="962"/>
    <n v="67"/>
    <x v="1"/>
    <x v="1"/>
    <x v="863"/>
    <n v="1520748000"/>
    <x v="0"/>
    <x v="0"/>
    <x v="0"/>
    <x v="0"/>
    <x v="0"/>
  </r>
  <r>
    <n v="978"/>
    <x v="953"/>
    <x v="977"/>
    <n v="1000"/>
    <n v="8.641"/>
    <n v="8641"/>
    <x v="1"/>
    <x v="963"/>
    <n v="92"/>
    <x v="1"/>
    <x v="1"/>
    <x v="864"/>
    <n v="1480831200"/>
    <x v="0"/>
    <x v="0"/>
    <x v="11"/>
    <x v="6"/>
    <x v="11"/>
  </r>
  <r>
    <n v="979"/>
    <x v="954"/>
    <x v="978"/>
    <n v="60200"/>
    <n v="1.432624584717608"/>
    <n v="86244"/>
    <x v="1"/>
    <x v="964"/>
    <n v="1015"/>
    <x v="4"/>
    <x v="4"/>
    <x v="527"/>
    <n v="1426914000"/>
    <x v="0"/>
    <x v="0"/>
    <x v="3"/>
    <x v="3"/>
    <x v="3"/>
  </r>
  <r>
    <n v="980"/>
    <x v="955"/>
    <x v="979"/>
    <n v="195200"/>
    <n v="0.40281762295081969"/>
    <n v="78630"/>
    <x v="0"/>
    <x v="965"/>
    <n v="742"/>
    <x v="1"/>
    <x v="1"/>
    <x v="865"/>
    <n v="1446616800"/>
    <x v="1"/>
    <x v="0"/>
    <x v="9"/>
    <x v="5"/>
    <x v="9"/>
  </r>
  <r>
    <n v="981"/>
    <x v="956"/>
    <x v="980"/>
    <n v="6700"/>
    <n v="1.7822388059701493"/>
    <n v="11941"/>
    <x v="1"/>
    <x v="966"/>
    <n v="323"/>
    <x v="1"/>
    <x v="1"/>
    <x v="866"/>
    <n v="1517032800"/>
    <x v="0"/>
    <x v="0"/>
    <x v="2"/>
    <x v="2"/>
    <x v="2"/>
  </r>
  <r>
    <n v="982"/>
    <x v="957"/>
    <x v="981"/>
    <n v="7200"/>
    <n v="0.84930555555555554"/>
    <n v="6115"/>
    <x v="0"/>
    <x v="967"/>
    <n v="75"/>
    <x v="1"/>
    <x v="1"/>
    <x v="867"/>
    <n v="1311224400"/>
    <x v="0"/>
    <x v="1"/>
    <x v="4"/>
    <x v="4"/>
    <x v="4"/>
  </r>
  <r>
    <n v="983"/>
    <x v="958"/>
    <x v="982"/>
    <n v="129100"/>
    <n v="1.4593648334624323"/>
    <n v="188404"/>
    <x v="1"/>
    <x v="968"/>
    <n v="2326"/>
    <x v="1"/>
    <x v="1"/>
    <x v="868"/>
    <n v="1566190800"/>
    <x v="0"/>
    <x v="0"/>
    <x v="4"/>
    <x v="4"/>
    <x v="4"/>
  </r>
  <r>
    <n v="984"/>
    <x v="959"/>
    <x v="983"/>
    <n v="6500"/>
    <n v="1.5246153846153847"/>
    <n v="9910"/>
    <x v="1"/>
    <x v="969"/>
    <n v="381"/>
    <x v="1"/>
    <x v="1"/>
    <x v="105"/>
    <n v="1570165200"/>
    <x v="0"/>
    <x v="0"/>
    <x v="3"/>
    <x v="3"/>
    <x v="3"/>
  </r>
  <r>
    <n v="985"/>
    <x v="960"/>
    <x v="984"/>
    <n v="170600"/>
    <n v="0.67129542790152408"/>
    <n v="114523"/>
    <x v="0"/>
    <x v="970"/>
    <n v="4405"/>
    <x v="1"/>
    <x v="1"/>
    <x v="481"/>
    <n v="1388556000"/>
    <x v="0"/>
    <x v="1"/>
    <x v="1"/>
    <x v="1"/>
    <x v="1"/>
  </r>
  <r>
    <n v="986"/>
    <x v="961"/>
    <x v="985"/>
    <n v="7800"/>
    <n v="0.40307692307692305"/>
    <n v="3144"/>
    <x v="0"/>
    <x v="971"/>
    <n v="92"/>
    <x v="1"/>
    <x v="1"/>
    <x v="253"/>
    <n v="1303189200"/>
    <x v="0"/>
    <x v="0"/>
    <x v="1"/>
    <x v="1"/>
    <x v="1"/>
  </r>
  <r>
    <n v="987"/>
    <x v="962"/>
    <x v="986"/>
    <n v="6200"/>
    <n v="2.1679032258064517"/>
    <n v="13441"/>
    <x v="1"/>
    <x v="972"/>
    <n v="480"/>
    <x v="1"/>
    <x v="1"/>
    <x v="869"/>
    <n v="1494478800"/>
    <x v="0"/>
    <x v="0"/>
    <x v="4"/>
    <x v="4"/>
    <x v="4"/>
  </r>
  <r>
    <n v="988"/>
    <x v="963"/>
    <x v="987"/>
    <n v="9400"/>
    <n v="0.52117021276595743"/>
    <n v="4899"/>
    <x v="0"/>
    <x v="973"/>
    <n v="64"/>
    <x v="1"/>
    <x v="1"/>
    <x v="864"/>
    <n v="1480744800"/>
    <x v="0"/>
    <x v="0"/>
    <x v="15"/>
    <x v="5"/>
    <x v="15"/>
  </r>
  <r>
    <n v="989"/>
    <x v="964"/>
    <x v="988"/>
    <n v="2400"/>
    <n v="4.9958333333333336"/>
    <n v="11990"/>
    <x v="1"/>
    <x v="974"/>
    <n v="226"/>
    <x v="1"/>
    <x v="1"/>
    <x v="843"/>
    <n v="1555822800"/>
    <x v="0"/>
    <x v="0"/>
    <x v="18"/>
    <x v="5"/>
    <x v="18"/>
  </r>
  <r>
    <n v="990"/>
    <x v="965"/>
    <x v="989"/>
    <n v="7800"/>
    <n v="0.87679487179487181"/>
    <n v="6839"/>
    <x v="0"/>
    <x v="975"/>
    <n v="64"/>
    <x v="1"/>
    <x v="1"/>
    <x v="289"/>
    <n v="1458882000"/>
    <x v="0"/>
    <x v="1"/>
    <x v="6"/>
    <x v="4"/>
    <x v="6"/>
  </r>
  <r>
    <n v="991"/>
    <x v="509"/>
    <x v="990"/>
    <n v="9800"/>
    <n v="1.131734693877551"/>
    <n v="11091"/>
    <x v="1"/>
    <x v="976"/>
    <n v="241"/>
    <x v="1"/>
    <x v="1"/>
    <x v="870"/>
    <n v="1411966800"/>
    <x v="0"/>
    <x v="1"/>
    <x v="1"/>
    <x v="1"/>
    <x v="1"/>
  </r>
  <r>
    <n v="992"/>
    <x v="966"/>
    <x v="991"/>
    <n v="3100"/>
    <n v="4.2654838709677421"/>
    <n v="13223"/>
    <x v="1"/>
    <x v="977"/>
    <n v="132"/>
    <x v="1"/>
    <x v="1"/>
    <x v="871"/>
    <n v="1526878800"/>
    <x v="0"/>
    <x v="1"/>
    <x v="6"/>
    <x v="4"/>
    <x v="6"/>
  </r>
  <r>
    <n v="993"/>
    <x v="967"/>
    <x v="992"/>
    <n v="9800"/>
    <n v="0.77632653061224488"/>
    <n v="7608"/>
    <x v="3"/>
    <x v="978"/>
    <n v="75"/>
    <x v="6"/>
    <x v="6"/>
    <x v="872"/>
    <n v="1452405600"/>
    <x v="0"/>
    <x v="1"/>
    <x v="14"/>
    <x v="7"/>
    <x v="14"/>
  </r>
  <r>
    <n v="994"/>
    <x v="968"/>
    <x v="993"/>
    <n v="141100"/>
    <n v="0.52496810772501767"/>
    <n v="74073"/>
    <x v="0"/>
    <x v="979"/>
    <n v="842"/>
    <x v="1"/>
    <x v="1"/>
    <x v="873"/>
    <n v="1414040400"/>
    <x v="0"/>
    <x v="1"/>
    <x v="18"/>
    <x v="5"/>
    <x v="18"/>
  </r>
  <r>
    <n v="995"/>
    <x v="969"/>
    <x v="994"/>
    <n v="97300"/>
    <n v="1.5746762589928058"/>
    <n v="153216"/>
    <x v="1"/>
    <x v="980"/>
    <n v="2043"/>
    <x v="1"/>
    <x v="1"/>
    <x v="874"/>
    <n v="1543816800"/>
    <x v="0"/>
    <x v="1"/>
    <x v="0"/>
    <x v="0"/>
    <x v="0"/>
  </r>
  <r>
    <n v="996"/>
    <x v="970"/>
    <x v="995"/>
    <n v="6600"/>
    <n v="0.72939393939393937"/>
    <n v="4814"/>
    <x v="0"/>
    <x v="981"/>
    <n v="112"/>
    <x v="1"/>
    <x v="1"/>
    <x v="875"/>
    <n v="1359698400"/>
    <x v="0"/>
    <x v="0"/>
    <x v="3"/>
    <x v="3"/>
    <x v="3"/>
  </r>
  <r>
    <n v="997"/>
    <x v="971"/>
    <x v="996"/>
    <n v="7600"/>
    <n v="0.60565789473684206"/>
    <n v="4603"/>
    <x v="3"/>
    <x v="982"/>
    <n v="139"/>
    <x v="6"/>
    <x v="6"/>
    <x v="876"/>
    <n v="1390629600"/>
    <x v="0"/>
    <x v="0"/>
    <x v="3"/>
    <x v="3"/>
    <x v="3"/>
  </r>
  <r>
    <n v="998"/>
    <x v="972"/>
    <x v="997"/>
    <n v="66600"/>
    <n v="0.5679129129129129"/>
    <n v="37823"/>
    <x v="0"/>
    <x v="983"/>
    <n v="374"/>
    <x v="1"/>
    <x v="1"/>
    <x v="877"/>
    <n v="1267077600"/>
    <x v="0"/>
    <x v="1"/>
    <x v="7"/>
    <x v="1"/>
    <x v="7"/>
  </r>
  <r>
    <n v="999"/>
    <x v="973"/>
    <x v="998"/>
    <n v="111100"/>
    <n v="0.56542754275427543"/>
    <n v="62819"/>
    <x v="3"/>
    <x v="984"/>
    <n v="1122"/>
    <x v="1"/>
    <x v="1"/>
    <x v="878"/>
    <n v="146778120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0.4"/>
    <n v="14560"/>
    <x v="1"/>
    <n v="92.151898734177209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.3147878228782288"/>
    <n v="142523"/>
    <x v="1"/>
    <n v="100.01614035087719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0.58976190476190471"/>
    <n v="2477"/>
    <x v="0"/>
    <n v="103.2083333333333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0.69276315789473686"/>
    <n v="5265"/>
    <x v="0"/>
    <n v="99.339622641509436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.7361842105263159"/>
    <n v="13195"/>
    <x v="1"/>
    <n v="75.833333333333329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0.20961538461538462"/>
    <n v="1090"/>
    <x v="0"/>
    <n v="60.555555555555557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3.2757777777777779"/>
    <n v="14741"/>
    <x v="1"/>
    <n v="64.93832599118943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0.19932788374205268"/>
    <n v="21946"/>
    <x v="2"/>
    <n v="30.997175141242938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0.51741935483870971"/>
    <n v="3208"/>
    <x v="0"/>
    <n v="72.909090909090907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2.6611538461538462"/>
    <n v="13838"/>
    <x v="1"/>
    <n v="62.9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0.48095238095238096"/>
    <n v="3030"/>
    <x v="0"/>
    <n v="112.22222222222223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0.89349206349206345"/>
    <n v="5629"/>
    <x v="0"/>
    <n v="102.34545454545454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2.4511904761904764"/>
    <n v="10295"/>
    <x v="1"/>
    <n v="105.05102040816327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0.66769503546099296"/>
    <n v="18829"/>
    <x v="0"/>
    <n v="94.144999999999996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0.47307881773399013"/>
    <n v="38414"/>
    <x v="0"/>
    <n v="84.986725663716811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6.4947058823529416"/>
    <n v="11041"/>
    <x v="1"/>
    <n v="110.4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.5939125295508274"/>
    <n v="134845"/>
    <x v="1"/>
    <n v="107.96236989591674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0.66912087912087914"/>
    <n v="6089"/>
    <x v="3"/>
    <n v="45.103703703703701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0.48529600000000001"/>
    <n v="30331"/>
    <x v="0"/>
    <n v="45.001483679525222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.1224279210925645"/>
    <n v="147936"/>
    <x v="1"/>
    <n v="105.97134670487107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0.40992553191489361"/>
    <n v="38533"/>
    <x v="0"/>
    <n v="69.055555555555557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1.2807106598984772"/>
    <n v="75690"/>
    <x v="1"/>
    <n v="85.04494382022471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3.3204444444444445"/>
    <n v="14942"/>
    <x v="1"/>
    <n v="105.22535211267606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.1283225108225108"/>
    <n v="104257"/>
    <x v="1"/>
    <n v="39.003741114852225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2.1643636363636363"/>
    <n v="11904"/>
    <x v="1"/>
    <n v="73.030674846625772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0.4819906976744186"/>
    <n v="51814"/>
    <x v="3"/>
    <n v="35.009459459459457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0.79949999999999999"/>
    <n v="1599"/>
    <x v="0"/>
    <n v="106.6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.0522553516819573"/>
    <n v="137635"/>
    <x v="1"/>
    <n v="61.997747747747745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3.2889978213507627"/>
    <n v="150965"/>
    <x v="1"/>
    <n v="94.000622665006233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.606111111111111"/>
    <n v="14455"/>
    <x v="1"/>
    <n v="112.05426356589147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3.1"/>
    <n v="10850"/>
    <x v="1"/>
    <n v="48.008849557522126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0.86807920792079207"/>
    <n v="87676"/>
    <x v="0"/>
    <n v="38.004334633723452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3.7782071713147412"/>
    <n v="189666"/>
    <x v="1"/>
    <n v="35.00018453589223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.5080645161290323"/>
    <n v="14025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.5030119521912351"/>
    <n v="188628"/>
    <x v="1"/>
    <n v="95.9938931297709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.572857142857143"/>
    <n v="1101"/>
    <x v="1"/>
    <n v="68.812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.3998765432098765"/>
    <n v="11339"/>
    <x v="1"/>
    <n v="105.97196261682242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3.2532258064516131"/>
    <n v="10085"/>
    <x v="1"/>
    <n v="75.261194029850742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0.50777777777777777"/>
    <n v="5027"/>
    <x v="0"/>
    <n v="57.12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.6906818181818182"/>
    <n v="14878"/>
    <x v="1"/>
    <n v="75.14141414141414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2.1292857142857144"/>
    <n v="11924"/>
    <x v="1"/>
    <n v="107.42342342342343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4.4394444444444447"/>
    <n v="7991"/>
    <x v="1"/>
    <n v="35.995495495495497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.859390243902439"/>
    <n v="167717"/>
    <x v="1"/>
    <n v="26.998873148744366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6.5881249999999998"/>
    <n v="10541"/>
    <x v="1"/>
    <n v="107.56122448979592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0.4768421052631579"/>
    <n v="4530"/>
    <x v="0"/>
    <n v="94.375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1.1478378378378378"/>
    <n v="4247"/>
    <x v="1"/>
    <n v="46.163043478260867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4.7526666666666664"/>
    <n v="7129"/>
    <x v="1"/>
    <n v="47.84563758389261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3.86972972972973"/>
    <n v="128862"/>
    <x v="1"/>
    <n v="53.007815713698065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.89625"/>
    <n v="13653"/>
    <x v="1"/>
    <n v="45.05940594059406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0.02"/>
    <n v="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0.91867805186590767"/>
    <n v="145243"/>
    <x v="0"/>
    <n v="99.00681663258350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0.34152777777777776"/>
    <n v="2459"/>
    <x v="0"/>
    <n v="32.786666666666669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.4040909090909091"/>
    <n v="12356"/>
    <x v="1"/>
    <n v="59.119617224880386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0.89866666666666661"/>
    <n v="5392"/>
    <x v="0"/>
    <n v="44.93333333333333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.7796969696969698"/>
    <n v="11746"/>
    <x v="1"/>
    <n v="89.664122137404576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.436625"/>
    <n v="11493"/>
    <x v="1"/>
    <n v="70.079268292682926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2.1527586206896552"/>
    <n v="6243"/>
    <x v="1"/>
    <n v="31.059701492537314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2.2711111111111113"/>
    <n v="6132"/>
    <x v="1"/>
    <n v="29.061611374407583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2.7507142857142859"/>
    <n v="3851"/>
    <x v="1"/>
    <n v="30.085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.4437048832271762"/>
    <n v="135997"/>
    <x v="1"/>
    <n v="84.998125000000002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0.92745983935742971"/>
    <n v="184750"/>
    <x v="0"/>
    <n v="82.001775410563695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7.226"/>
    <n v="14452"/>
    <x v="1"/>
    <n v="58.04016064257027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0.11851063829787234"/>
    <n v="557"/>
    <x v="0"/>
    <n v="111.4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0.97642857142857142"/>
    <n v="2734"/>
    <x v="0"/>
    <n v="71.94736842105263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2.3614754098360655"/>
    <n v="14405"/>
    <x v="1"/>
    <n v="61.038135593220339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0.45068965517241377"/>
    <n v="1307"/>
    <x v="0"/>
    <n v="108.91666666666667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.6238567493112948"/>
    <n v="117892"/>
    <x v="1"/>
    <n v="29.00172201722017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2.5452631578947367"/>
    <n v="14508"/>
    <x v="1"/>
    <n v="58.975609756097562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0.24063291139240506"/>
    <n v="1901"/>
    <x v="3"/>
    <n v="111.82352941176471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.2374140625000001"/>
    <n v="158389"/>
    <x v="1"/>
    <n v="63.995555555555555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1.0806666666666667"/>
    <n v="6484"/>
    <x v="1"/>
    <n v="85.31578947368420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6.7033333333333331"/>
    <n v="4022"/>
    <x v="1"/>
    <n v="74.48148148148148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6.609285714285714"/>
    <n v="9253"/>
    <x v="1"/>
    <n v="105.14772727272727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1.2246153846153847"/>
    <n v="4776"/>
    <x v="1"/>
    <n v="56.18823529411764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.5057731958762886"/>
    <n v="14606"/>
    <x v="1"/>
    <n v="85.917647058823533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0.78106590724165992"/>
    <n v="95993"/>
    <x v="0"/>
    <n v="57.00296912114014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0.46947368421052632"/>
    <n v="4460"/>
    <x v="0"/>
    <n v="79.642857142857139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3.008"/>
    <n v="13536"/>
    <x v="1"/>
    <n v="41.018181818181816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0.6959861591695502"/>
    <n v="40228"/>
    <x v="0"/>
    <n v="48.004773269689736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6.374545454545455"/>
    <n v="7012"/>
    <x v="1"/>
    <n v="55.212598425196852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2.253392857142857"/>
    <n v="37857"/>
    <x v="1"/>
    <n v="92.10948905109489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.973000000000001"/>
    <n v="14973"/>
    <x v="1"/>
    <n v="83.183333333333337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0.37590225563909774"/>
    <n v="39996"/>
    <x v="0"/>
    <n v="39.996000000000002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1.3236942675159236"/>
    <n v="41564"/>
    <x v="1"/>
    <n v="111.1336898395722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1.3122448979591836"/>
    <n v="6430"/>
    <x v="1"/>
    <n v="90.563380281690144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.6763513513513513"/>
    <n v="12405"/>
    <x v="1"/>
    <n v="61.108374384236456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0.6198488664987406"/>
    <n v="123040"/>
    <x v="0"/>
    <n v="83.022941970310384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2.6074999999999999"/>
    <n v="12516"/>
    <x v="1"/>
    <n v="110.76106194690266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2.5258823529411765"/>
    <n v="8588"/>
    <x v="1"/>
    <n v="89.45833333333332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0.7861538461538462"/>
    <n v="6132"/>
    <x v="0"/>
    <n v="57.849056603773583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0.48404406999351912"/>
    <n v="74688"/>
    <x v="0"/>
    <n v="109.99705449189985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2.5887500000000001"/>
    <n v="51775"/>
    <x v="1"/>
    <n v="103.965863453815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0.60548713235294116"/>
    <n v="65877"/>
    <x v="3"/>
    <n v="107.99508196721311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3.036896551724138"/>
    <n v="8807"/>
    <x v="1"/>
    <n v="48.927777777777777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.1299999999999999"/>
    <n v="1017"/>
    <x v="1"/>
    <n v="37.666666666666664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2.1737876614060259"/>
    <n v="151513"/>
    <x v="1"/>
    <n v="64.999141999141997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9.2669230769230762"/>
    <n v="12047"/>
    <x v="1"/>
    <n v="106.61061946902655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0.33692229038854804"/>
    <n v="32951"/>
    <x v="0"/>
    <n v="27.009016393442622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.9672368421052631"/>
    <n v="14951"/>
    <x v="1"/>
    <n v="91.16463414634147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0.0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10.214444444444444"/>
    <n v="9193"/>
    <x v="1"/>
    <n v="56.054878048780488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2.8167567567567566"/>
    <n v="10422"/>
    <x v="1"/>
    <n v="31.017857142857142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0.24610000000000001"/>
    <n v="2461"/>
    <x v="0"/>
    <n v="66.51351351351351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.4314010067114094"/>
    <n v="170623"/>
    <x v="1"/>
    <n v="89.00521648408972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1.4454411764705883"/>
    <n v="9829"/>
    <x v="1"/>
    <n v="103.46315789473684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3.5912820512820511"/>
    <n v="14006"/>
    <x v="1"/>
    <n v="95.278911564625844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1.8648571428571428"/>
    <n v="6527"/>
    <x v="1"/>
    <n v="75.895348837209298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5.9526666666666666"/>
    <n v="8929"/>
    <x v="1"/>
    <n v="107.57831325301204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0.5921153846153846"/>
    <n v="3079"/>
    <x v="0"/>
    <n v="51.31666666666667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0.14962780898876404"/>
    <n v="21307"/>
    <x v="0"/>
    <n v="71.98310810810811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1.1995602605863191"/>
    <n v="73653"/>
    <x v="1"/>
    <n v="108.9541420118343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2.6882978723404256"/>
    <n v="12635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3.7687878787878786"/>
    <n v="12437"/>
    <x v="1"/>
    <n v="94.938931297709928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7.2715789473684209"/>
    <n v="13816"/>
    <x v="1"/>
    <n v="109.65079365079364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0.87211757648470301"/>
    <n v="145382"/>
    <x v="0"/>
    <n v="44.001815980629537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0.88"/>
    <n v="6336"/>
    <x v="0"/>
    <n v="86.794520547945211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1.7393877551020409"/>
    <n v="8523"/>
    <x v="1"/>
    <n v="30.992727272727272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1.1761111111111111"/>
    <n v="6351"/>
    <x v="1"/>
    <n v="94.791044776119406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2.1496"/>
    <n v="10748"/>
    <x v="1"/>
    <n v="69.79220779220779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.4949667110519307"/>
    <n v="112272"/>
    <x v="1"/>
    <n v="63.00336700336700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2.1933995584988963"/>
    <n v="99361"/>
    <x v="1"/>
    <n v="110.0343300110742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0.64367690058479532"/>
    <n v="88055"/>
    <x v="0"/>
    <n v="25.9979332742840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0.18622397298818233"/>
    <n v="33092"/>
    <x v="0"/>
    <n v="49.98791540785498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3.6776923076923076"/>
    <n v="9562"/>
    <x v="1"/>
    <n v="101.72340425531915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1.5990566037735849"/>
    <n v="8475"/>
    <x v="1"/>
    <n v="47.083333333333336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0.38633185349611543"/>
    <n v="69617"/>
    <x v="0"/>
    <n v="89.944444444444443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0.51421511627906979"/>
    <n v="53067"/>
    <x v="0"/>
    <n v="78.96875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0.60334277620396604"/>
    <n v="42596"/>
    <x v="3"/>
    <n v="80.067669172932327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3.2026936026936029E-2"/>
    <n v="4756"/>
    <x v="3"/>
    <n v="86.472727272727269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.5546875"/>
    <n v="14925"/>
    <x v="1"/>
    <n v="28.0018761726078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.0085974499089254"/>
    <n v="166116"/>
    <x v="1"/>
    <n v="67.996725337699544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1.1618181818181819"/>
    <n v="3834"/>
    <x v="1"/>
    <n v="43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3.1077777777777778"/>
    <n v="13985"/>
    <x v="1"/>
    <n v="87.95597484276729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0.89736683417085428"/>
    <n v="89288"/>
    <x v="0"/>
    <n v="94.987234042553197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0.71272727272727276"/>
    <n v="5488"/>
    <x v="0"/>
    <n v="46.905982905982903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3.2862318840579711E-2"/>
    <n v="2721"/>
    <x v="3"/>
    <n v="46.913793103448278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2.617777777777778"/>
    <n v="4712"/>
    <x v="1"/>
    <n v="94.2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0.96"/>
    <n v="9216"/>
    <x v="0"/>
    <n v="80.139130434782615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0.20896851248642778"/>
    <n v="19246"/>
    <x v="0"/>
    <n v="59.03680981595091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2.2316363636363636"/>
    <n v="12274"/>
    <x v="1"/>
    <n v="65.989247311827953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1.0159097978227061"/>
    <n v="65323"/>
    <x v="1"/>
    <n v="60.992530345471522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2.3003999999999998"/>
    <n v="11502"/>
    <x v="1"/>
    <n v="98.307692307692307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1.355925925925926"/>
    <n v="7322"/>
    <x v="1"/>
    <n v="104.6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.2909999999999999"/>
    <n v="11619"/>
    <x v="1"/>
    <n v="86.066666666666663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2.3651200000000001"/>
    <n v="59128"/>
    <x v="1"/>
    <n v="76.989583333333329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0.17249999999999999"/>
    <n v="1518"/>
    <x v="3"/>
    <n v="29.764705882352942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1.1249397590361445"/>
    <n v="9337"/>
    <x v="1"/>
    <n v="46.91959798994975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.2102150537634409"/>
    <n v="11255"/>
    <x v="1"/>
    <n v="105.1869158878504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2.1987096774193549"/>
    <n v="13632"/>
    <x v="1"/>
    <n v="69.90769230769230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0.0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0.64166909620991253"/>
    <n v="88037"/>
    <x v="0"/>
    <n v="60.01158827539195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4.2306746987951804"/>
    <n v="175573"/>
    <x v="1"/>
    <n v="52.006220379146917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0.92984160506863778"/>
    <n v="176112"/>
    <x v="0"/>
    <n v="31.000176025347649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0.58756567425569173"/>
    <n v="100650"/>
    <x v="0"/>
    <n v="95.042492917847028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0.65022222222222226"/>
    <n v="90706"/>
    <x v="0"/>
    <n v="75.968174204355108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0.73939560439560437"/>
    <n v="26914"/>
    <x v="3"/>
    <n v="71.01319261213720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0.52666666666666662"/>
    <n v="2212"/>
    <x v="0"/>
    <n v="73.73333333333333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2.2095238095238097"/>
    <n v="4640"/>
    <x v="1"/>
    <n v="113.17073170731707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.0001150627615063"/>
    <n v="191222"/>
    <x v="1"/>
    <n v="105.0093355299286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.6231249999999999"/>
    <n v="12985"/>
    <x v="1"/>
    <n v="79.176829268292678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0.78181818181818186"/>
    <n v="4300"/>
    <x v="0"/>
    <n v="57.333333333333336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1.4973770491803278"/>
    <n v="9134"/>
    <x v="1"/>
    <n v="58.178343949044589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2.5325714285714285"/>
    <n v="8864"/>
    <x v="1"/>
    <n v="36.03252032520325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.0016943521594683"/>
    <n v="150755"/>
    <x v="1"/>
    <n v="107.99068767908309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.2199004424778761"/>
    <n v="110279"/>
    <x v="1"/>
    <n v="44.005985634477256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.3713265306122449"/>
    <n v="13439"/>
    <x v="1"/>
    <n v="55.077868852459019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4.155384615384615"/>
    <n v="10804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0.3130913348946136"/>
    <n v="40107"/>
    <x v="0"/>
    <n v="41.996858638743454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4.240815450643777"/>
    <n v="98811"/>
    <x v="1"/>
    <n v="77.988161010260455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2.9388623072833599E-2"/>
    <n v="5528"/>
    <x v="0"/>
    <n v="82.507462686567166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0.1063265306122449"/>
    <n v="521"/>
    <x v="0"/>
    <n v="104.2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0.82874999999999999"/>
    <n v="663"/>
    <x v="0"/>
    <n v="25.5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.6301447776628748"/>
    <n v="157635"/>
    <x v="1"/>
    <n v="100.98334401024984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8.9466666666666672"/>
    <n v="5368"/>
    <x v="1"/>
    <n v="111.83333333333333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0.26191501103752757"/>
    <n v="47459"/>
    <x v="0"/>
    <n v="41.999115044247787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0.74834782608695649"/>
    <n v="86060"/>
    <x v="0"/>
    <n v="110.0511508951406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4.1647680412371137"/>
    <n v="161593"/>
    <x v="1"/>
    <n v="58.997079225994888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0.96208333333333329"/>
    <n v="6927"/>
    <x v="0"/>
    <n v="32.985714285714288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3.5771910112359548"/>
    <n v="159185"/>
    <x v="1"/>
    <n v="45.005654509471306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3.0845714285714285"/>
    <n v="172736"/>
    <x v="1"/>
    <n v="81.98196487897485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0.61802325581395345"/>
    <n v="5315"/>
    <x v="0"/>
    <n v="39.080882352941174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7.2232472324723247"/>
    <n v="195750"/>
    <x v="1"/>
    <n v="58.99638336347197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0.69117647058823528"/>
    <n v="3525"/>
    <x v="0"/>
    <n v="40.988372093023258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2.9305555555555554"/>
    <n v="10550"/>
    <x v="1"/>
    <n v="31.029411764705884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0.71799999999999997"/>
    <n v="718"/>
    <x v="0"/>
    <n v="37.789473684210527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0.31934684684684683"/>
    <n v="28358"/>
    <x v="0"/>
    <n v="32.006772009029348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2.2987375415282392"/>
    <n v="138384"/>
    <x v="1"/>
    <n v="95.966712898751737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0.3201219512195122"/>
    <n v="2625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0.23525352848928385"/>
    <n v="45004"/>
    <x v="3"/>
    <n v="102.049886621315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0.68594594594594593"/>
    <n v="2538"/>
    <x v="0"/>
    <n v="105.75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0.37952380952380954"/>
    <n v="3188"/>
    <x v="0"/>
    <n v="37.069767441860463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0.19992957746478873"/>
    <n v="8517"/>
    <x v="0"/>
    <n v="35.049382716049379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0.45636363636363636"/>
    <n v="3012"/>
    <x v="0"/>
    <n v="46.338461538461537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1.227605633802817"/>
    <n v="8716"/>
    <x v="1"/>
    <n v="69.17460317460317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3.61753164556962"/>
    <n v="57157"/>
    <x v="1"/>
    <n v="109.07824427480917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0.63146341463414635"/>
    <n v="5178"/>
    <x v="0"/>
    <n v="51.78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2.9820475319926874"/>
    <n v="163118"/>
    <x v="1"/>
    <n v="82.01005530417295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9.5585443037974685E-2"/>
    <n v="6041"/>
    <x v="0"/>
    <n v="35.9583333333333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0.5377777777777778"/>
    <n v="968"/>
    <x v="0"/>
    <n v="74.461538461538467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0.02"/>
    <n v="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6.8119047619047617"/>
    <n v="14305"/>
    <x v="1"/>
    <n v="91.11464968152866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0.78831325301204824"/>
    <n v="6543"/>
    <x v="3"/>
    <n v="79.792682926829272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.3440792216817234"/>
    <n v="193413"/>
    <x v="1"/>
    <n v="42.999777678968428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3.372E-2"/>
    <n v="2529"/>
    <x v="0"/>
    <n v="63.225000000000001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4.3184615384615386"/>
    <n v="5614"/>
    <x v="1"/>
    <n v="70.174999999999997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0.38844444444444443"/>
    <n v="3496"/>
    <x v="3"/>
    <n v="61.33333333333333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.2569999999999997"/>
    <n v="4257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.0112239715591671"/>
    <n v="199110"/>
    <x v="1"/>
    <n v="96.984900146127615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0.21188688946015424"/>
    <n v="41212"/>
    <x v="2"/>
    <n v="51.004950495049506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0.67425531914893622"/>
    <n v="6338"/>
    <x v="0"/>
    <n v="28.044247787610619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0.9492337164750958"/>
    <n v="99100"/>
    <x v="0"/>
    <n v="60.98461538461538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.5185185185185186"/>
    <n v="12300"/>
    <x v="1"/>
    <n v="73.214285714285708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.9516382252559727"/>
    <n v="171549"/>
    <x v="1"/>
    <n v="39.997435299603637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0.231428571428571"/>
    <n v="14324"/>
    <x v="1"/>
    <n v="86.812121212121212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3.8418367346938778E-2"/>
    <n v="6024"/>
    <x v="0"/>
    <n v="42.125874125874127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.5507066557107643"/>
    <n v="188721"/>
    <x v="1"/>
    <n v="103.9785123966942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0.44753477588871715"/>
    <n v="57911"/>
    <x v="0"/>
    <n v="62.003211991434689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2.1594736842105262"/>
    <n v="12309"/>
    <x v="1"/>
    <n v="31.005037783375315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3.3212709832134291"/>
    <n v="138497"/>
    <x v="1"/>
    <n v="89.991552956465242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8.4430379746835441E-2"/>
    <n v="667"/>
    <x v="0"/>
    <n v="39.235294117647058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0.9862551440329218"/>
    <n v="119830"/>
    <x v="0"/>
    <n v="54.993116108306566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1.3797916666666667"/>
    <n v="6623"/>
    <x v="1"/>
    <n v="47.992753623188406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0.93810996563573879"/>
    <n v="81897"/>
    <x v="0"/>
    <n v="87.96670247046186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4.0363930885529156"/>
    <n v="186885"/>
    <x v="1"/>
    <n v="51.999165275459099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2.6017404129793511"/>
    <n v="176398"/>
    <x v="1"/>
    <n v="29.999659863945578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3.6663333333333332"/>
    <n v="10999"/>
    <x v="1"/>
    <n v="98.205357142857139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.687208538587849"/>
    <n v="102751"/>
    <x v="1"/>
    <n v="108.9618239660657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.1990717911530093"/>
    <n v="165352"/>
    <x v="1"/>
    <n v="66.998379254457049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.936892523364486"/>
    <n v="165798"/>
    <x v="1"/>
    <n v="64.99333594668758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4.2016666666666671"/>
    <n v="10084"/>
    <x v="1"/>
    <n v="99.84158415841584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0.76708333333333334"/>
    <n v="5523"/>
    <x v="3"/>
    <n v="82.432835820895519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1.7126470588235294"/>
    <n v="5823"/>
    <x v="1"/>
    <n v="63.2934782608695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1.5789473684210527"/>
    <n v="6000"/>
    <x v="1"/>
    <n v="96.774193548387103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1.0908"/>
    <n v="8181"/>
    <x v="1"/>
    <n v="54.906040268456373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0.41732558139534881"/>
    <n v="3589"/>
    <x v="0"/>
    <n v="39.010869565217391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0.10944303797468355"/>
    <n v="4323"/>
    <x v="0"/>
    <n v="75.84210526315789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.593763440860215"/>
    <n v="14822"/>
    <x v="1"/>
    <n v="45.051671732522799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4.2241666666666671"/>
    <n v="10138"/>
    <x v="1"/>
    <n v="104.51546391752578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0.97718749999999999"/>
    <n v="3127"/>
    <x v="0"/>
    <n v="76.268292682926827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4.1878911564625847"/>
    <n v="123124"/>
    <x v="1"/>
    <n v="69.015695067264573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.0191632047477746"/>
    <n v="171729"/>
    <x v="1"/>
    <n v="101.97684085510689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.2772619047619047"/>
    <n v="10729"/>
    <x v="1"/>
    <n v="42.915999999999997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4.4521739130434783"/>
    <n v="10240"/>
    <x v="1"/>
    <n v="43.025210084033617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5.6971428571428575"/>
    <n v="3988"/>
    <x v="1"/>
    <n v="75.245283018867923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5.0934482758620687"/>
    <n v="14771"/>
    <x v="1"/>
    <n v="69.023364485981304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3.2553333333333332"/>
    <n v="14649"/>
    <x v="1"/>
    <n v="65.986486486486484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9.3261616161616168"/>
    <n v="184658"/>
    <x v="1"/>
    <n v="98.013800424628457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2.1133870967741935"/>
    <n v="13103"/>
    <x v="1"/>
    <n v="60.105504587155963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2.7332520325203253"/>
    <n v="168095"/>
    <x v="1"/>
    <n v="26.000773395204948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0.03"/>
    <n v="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0.54084507042253516"/>
    <n v="3840"/>
    <x v="0"/>
    <n v="38.01980198019801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.2629999999999999"/>
    <n v="6263"/>
    <x v="1"/>
    <n v="106.1525423728813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0.8902139917695473"/>
    <n v="108161"/>
    <x v="0"/>
    <n v="81.01947565543071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1.8489130434782608"/>
    <n v="8505"/>
    <x v="1"/>
    <n v="96.647727272727266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1.2016770186335404"/>
    <n v="96735"/>
    <x v="1"/>
    <n v="57.003535651149086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0.23390243902439026"/>
    <n v="959"/>
    <x v="0"/>
    <n v="63.93333333333333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1.46"/>
    <n v="8322"/>
    <x v="1"/>
    <n v="90.4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2.6848000000000001"/>
    <n v="13424"/>
    <x v="1"/>
    <n v="72.17204301075268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5.9749999999999996"/>
    <n v="10755"/>
    <x v="1"/>
    <n v="77.934782608695656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1.5769841269841269"/>
    <n v="9935"/>
    <x v="1"/>
    <n v="38.065134099616856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0.31201660735468567"/>
    <n v="26303"/>
    <x v="0"/>
    <n v="57.936123348017624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3.1341176470588237"/>
    <n v="5328"/>
    <x v="1"/>
    <n v="49.794392523364486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3.7089655172413791"/>
    <n v="10756"/>
    <x v="1"/>
    <n v="54.050251256281406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3.6266447368421053"/>
    <n v="165375"/>
    <x v="1"/>
    <n v="30.00272133526850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1.2308163265306122"/>
    <n v="6031"/>
    <x v="1"/>
    <n v="70.127906976744185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0.76766756032171579"/>
    <n v="85902"/>
    <x v="0"/>
    <n v="26.996228786926462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2.3362012987012988"/>
    <n v="143910"/>
    <x v="1"/>
    <n v="51.990606936416185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1.8053333333333332"/>
    <n v="2708"/>
    <x v="1"/>
    <n v="56.416666666666664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2.5262857142857142"/>
    <n v="8842"/>
    <x v="1"/>
    <n v="101.63218390804597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0.27176538240368026"/>
    <n v="47260"/>
    <x v="3"/>
    <n v="25.005291005291006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.2706571242680547E-2"/>
    <n v="1953"/>
    <x v="2"/>
    <n v="32.016393442622949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3.0400978473581213"/>
    <n v="155349"/>
    <x v="1"/>
    <n v="82.021647307286173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.3723076923076922"/>
    <n v="10704"/>
    <x v="1"/>
    <n v="37.957446808510639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0.32208333333333333"/>
    <n v="773"/>
    <x v="0"/>
    <n v="51.533333333333331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2.4151282051282053"/>
    <n v="9419"/>
    <x v="1"/>
    <n v="81.198275862068968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0.96799999999999997"/>
    <n v="5324"/>
    <x v="0"/>
    <n v="40.03007518796992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10.664285714285715"/>
    <n v="7465"/>
    <x v="1"/>
    <n v="89.939759036144579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3.2588888888888889"/>
    <n v="8799"/>
    <x v="1"/>
    <n v="96.692307692307693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.7070000000000001"/>
    <n v="13656"/>
    <x v="1"/>
    <n v="25.01098901098901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5.8144"/>
    <n v="14536"/>
    <x v="1"/>
    <n v="36.98727735368957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0.91520972644376897"/>
    <n v="150552"/>
    <x v="0"/>
    <n v="73.012609117361791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1.0804761904761904"/>
    <n v="9076"/>
    <x v="1"/>
    <n v="68.24060150375939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0.18728395061728395"/>
    <n v="1517"/>
    <x v="0"/>
    <n v="52.310344827586206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0.83193877551020412"/>
    <n v="8153"/>
    <x v="0"/>
    <n v="61.765151515151516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7.0633333333333335"/>
    <n v="6357"/>
    <x v="1"/>
    <n v="25.02755905511811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0.17446030330062445"/>
    <n v="19557"/>
    <x v="3"/>
    <n v="106.28804347826087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2.0973015873015872"/>
    <n v="13213"/>
    <x v="1"/>
    <n v="75.07386363636364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0.97785714285714287"/>
    <n v="5476"/>
    <x v="0"/>
    <n v="39.970802919708028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6.842500000000001"/>
    <n v="13474"/>
    <x v="1"/>
    <n v="39.982195845697326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0.54402135231316728"/>
    <n v="91722"/>
    <x v="0"/>
    <n v="101.01541850220265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4.5661111111111108"/>
    <n v="8219"/>
    <x v="1"/>
    <n v="76.813084112149539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9.8219178082191785E-2"/>
    <n v="717"/>
    <x v="0"/>
    <n v="71.7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0.16384615384615384"/>
    <n v="1065"/>
    <x v="3"/>
    <n v="33.28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13.396666666666667"/>
    <n v="8038"/>
    <x v="1"/>
    <n v="43.923497267759565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0.35650077760497667"/>
    <n v="68769"/>
    <x v="0"/>
    <n v="36.00471204188481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0.54950819672131146"/>
    <n v="3352"/>
    <x v="0"/>
    <n v="88.2105263157894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0.94236111111111109"/>
    <n v="6785"/>
    <x v="0"/>
    <n v="65.240384615384613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1.4391428571428571"/>
    <n v="5037"/>
    <x v="1"/>
    <n v="69.958333333333329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0.51421052631578945"/>
    <n v="1954"/>
    <x v="0"/>
    <n v="39.877551020408163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0.05"/>
    <n v="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3.446666666666667"/>
    <n v="12102"/>
    <x v="1"/>
    <n v="41.023728813559323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0.31844940867279897"/>
    <n v="24234"/>
    <x v="0"/>
    <n v="98.914285714285711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0.82617647058823529"/>
    <n v="2809"/>
    <x v="0"/>
    <n v="87.781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5.4614285714285717"/>
    <n v="11469"/>
    <x v="1"/>
    <n v="80.767605633802816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2.8621428571428571"/>
    <n v="8014"/>
    <x v="1"/>
    <n v="94.28235294117647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7.9076923076923072E-2"/>
    <n v="514"/>
    <x v="0"/>
    <n v="73.428571428571431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1.3213677811550153"/>
    <n v="43473"/>
    <x v="1"/>
    <n v="65.968133535660087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0.74077834179357027"/>
    <n v="87560"/>
    <x v="0"/>
    <n v="109.04109589041096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0.75292682926829269"/>
    <n v="3087"/>
    <x v="3"/>
    <n v="41.16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0.20333333333333334"/>
    <n v="1586"/>
    <x v="0"/>
    <n v="99.12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2.0336507936507937"/>
    <n v="12812"/>
    <x v="1"/>
    <n v="105.8842975206611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3.1022842639593908"/>
    <n v="183345"/>
    <x v="1"/>
    <n v="48.996525921966864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3.9531818181818181"/>
    <n v="8697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2.9471428571428571"/>
    <n v="4126"/>
    <x v="1"/>
    <n v="31.022556390977442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0.33894736842105261"/>
    <n v="3220"/>
    <x v="0"/>
    <n v="103.8709677419354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0.66677083333333331"/>
    <n v="6401"/>
    <x v="0"/>
    <n v="59.26851851851851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0.19227272727272726"/>
    <n v="1269"/>
    <x v="0"/>
    <n v="42.3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0.15842105263157893"/>
    <n v="903"/>
    <x v="0"/>
    <n v="53.117647058823529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0.38702380952380955"/>
    <n v="3251"/>
    <x v="3"/>
    <n v="50.79687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9.5876777251184833E-2"/>
    <n v="8092"/>
    <x v="0"/>
    <n v="101.1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0.94144366197183094"/>
    <n v="160422"/>
    <x v="0"/>
    <n v="65.000810372771468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.6656234096692113"/>
    <n v="196377"/>
    <x v="1"/>
    <n v="37.998645510835914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0.24134831460674158"/>
    <n v="2148"/>
    <x v="0"/>
    <n v="82.61538461538461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.6405633802816901"/>
    <n v="11648"/>
    <x v="1"/>
    <n v="37.94136807817589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0.90723076923076929"/>
    <n v="5897"/>
    <x v="0"/>
    <n v="80.780821917808225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0.46194444444444444"/>
    <n v="3326"/>
    <x v="0"/>
    <n v="25.98437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0.38538461538461538"/>
    <n v="1002"/>
    <x v="0"/>
    <n v="30.363636363636363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.3356231003039514"/>
    <n v="131826"/>
    <x v="1"/>
    <n v="54.00491601802539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0.22896588486140726"/>
    <n v="21477"/>
    <x v="2"/>
    <n v="101.78672985781991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1.8495548961424333"/>
    <n v="62330"/>
    <x v="1"/>
    <n v="45.003610108303249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4.4372727272727275"/>
    <n v="14643"/>
    <x v="1"/>
    <n v="77.068421052631578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1.999806763285024"/>
    <n v="41396"/>
    <x v="1"/>
    <n v="88.076595744680844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.2395833333333333"/>
    <n v="11900"/>
    <x v="1"/>
    <n v="47.03557312252964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.8661329305135952"/>
    <n v="123538"/>
    <x v="1"/>
    <n v="110.99550763701707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.1428538550057536"/>
    <n v="198628"/>
    <x v="1"/>
    <n v="87.00306614104248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0.97032531824611035"/>
    <n v="68602"/>
    <x v="0"/>
    <n v="63.994402985074629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.2281904761904763"/>
    <n v="116064"/>
    <x v="1"/>
    <n v="105.9945205479452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.7914326647564469"/>
    <n v="125042"/>
    <x v="1"/>
    <n v="73.98934911242604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0.79951577402787966"/>
    <n v="108974"/>
    <x v="3"/>
    <n v="84.02004626060139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0.94242587601078165"/>
    <n v="34964"/>
    <x v="0"/>
    <n v="88.966921119592882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0.84669291338582675"/>
    <n v="96777"/>
    <x v="0"/>
    <n v="76.990453460620529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0.66521920668058454"/>
    <n v="31864"/>
    <x v="0"/>
    <n v="97.146341463414629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0.53922222222222227"/>
    <n v="4853"/>
    <x v="0"/>
    <n v="33.013605442176868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0.41983299595141699"/>
    <n v="82959"/>
    <x v="0"/>
    <n v="99.950602409638549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0.14694796954314721"/>
    <n v="23159"/>
    <x v="0"/>
    <n v="69.966767371601208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0.34475"/>
    <n v="2758"/>
    <x v="0"/>
    <n v="110.32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4.007777777777777"/>
    <n v="12607"/>
    <x v="1"/>
    <n v="66.005235602094245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0.71770351758793971"/>
    <n v="142823"/>
    <x v="0"/>
    <n v="41.005742176284812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0.53074115044247783"/>
    <n v="95958"/>
    <x v="0"/>
    <n v="103.96316359696641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0.05"/>
    <n v="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1.2770715249662619"/>
    <n v="94631"/>
    <x v="1"/>
    <n v="47.00993541977148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0.34892857142857142"/>
    <n v="977"/>
    <x v="0"/>
    <n v="29.606060606060606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4.105982142857143"/>
    <n v="137961"/>
    <x v="1"/>
    <n v="81.010569583088667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1.2373770491803278"/>
    <n v="7548"/>
    <x v="1"/>
    <n v="94.3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0.58973684210526311"/>
    <n v="2241"/>
    <x v="2"/>
    <n v="26.05813953488372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0.36892473118279567"/>
    <n v="3431"/>
    <x v="0"/>
    <n v="85.77500000000000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1.8491304347826087"/>
    <n v="4253"/>
    <x v="1"/>
    <n v="103.73170731707317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0.11814432989690722"/>
    <n v="1146"/>
    <x v="0"/>
    <n v="49.82608695652174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2.9870000000000001"/>
    <n v="11948"/>
    <x v="1"/>
    <n v="63.89304812834224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2.2635175879396985"/>
    <n v="135132"/>
    <x v="1"/>
    <n v="47.002434782608695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1.7356363636363636"/>
    <n v="9546"/>
    <x v="1"/>
    <n v="108.47727272727273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3.7175675675675675"/>
    <n v="13755"/>
    <x v="1"/>
    <n v="72.01570680628272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1.601923076923077"/>
    <n v="8330"/>
    <x v="1"/>
    <n v="59.928057553956833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6.163333333333334"/>
    <n v="14547"/>
    <x v="1"/>
    <n v="78.209677419354833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7.3343749999999996"/>
    <n v="11735"/>
    <x v="1"/>
    <n v="104.7767857142857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5.9211111111111112"/>
    <n v="10658"/>
    <x v="1"/>
    <n v="105.52475247524752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0.18888888888888888"/>
    <n v="1870"/>
    <x v="0"/>
    <n v="24.933333333333334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2.7680769230769231"/>
    <n v="14394"/>
    <x v="1"/>
    <n v="69.873786407766985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2.730185185185185"/>
    <n v="14743"/>
    <x v="1"/>
    <n v="95.733766233766232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.593633125556545"/>
    <n v="178965"/>
    <x v="1"/>
    <n v="29.997485752598056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0.67869978858350954"/>
    <n v="128410"/>
    <x v="0"/>
    <n v="59.011948529411768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5.915555555555555"/>
    <n v="14324"/>
    <x v="1"/>
    <n v="84.757396449704146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7.3018222222222224"/>
    <n v="164291"/>
    <x v="1"/>
    <n v="78.010921177587846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0.13185782556750297"/>
    <n v="22073"/>
    <x v="0"/>
    <n v="50.05215419501134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0.54777777777777781"/>
    <n v="1479"/>
    <x v="0"/>
    <n v="59.16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3.6102941176470589"/>
    <n v="12275"/>
    <x v="1"/>
    <n v="93.702290076335885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0.10257545271629778"/>
    <n v="5098"/>
    <x v="0"/>
    <n v="40.14173228346457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0.13962962962962963"/>
    <n v="24882"/>
    <x v="0"/>
    <n v="70.09014084507042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0.40444444444444444"/>
    <n v="2912"/>
    <x v="0"/>
    <n v="66.181818181818187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1.6032"/>
    <n v="4008"/>
    <x v="1"/>
    <n v="47.714285714285715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1.8394339622641509"/>
    <n v="9749"/>
    <x v="1"/>
    <n v="62.896774193548389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0.63769230769230767"/>
    <n v="5803"/>
    <x v="0"/>
    <n v="86.611940298507463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2.2538095238095237"/>
    <n v="14199"/>
    <x v="1"/>
    <n v="75.126984126984127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.7200961538461539"/>
    <n v="196779"/>
    <x v="1"/>
    <n v="41.00416753490310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1.4616709511568124"/>
    <n v="56859"/>
    <x v="1"/>
    <n v="50.007915567282325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0.76423616236162362"/>
    <n v="103554"/>
    <x v="0"/>
    <n v="96.960674157303373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0.39261467889908258"/>
    <n v="42795"/>
    <x v="0"/>
    <n v="100.9316037735849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0.11270034843205574"/>
    <n v="12938"/>
    <x v="3"/>
    <n v="89.227586206896547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.2211084337349398"/>
    <n v="101352"/>
    <x v="1"/>
    <n v="87.97916666666667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1.8654166666666667"/>
    <n v="4477"/>
    <x v="1"/>
    <n v="89.54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7.27317880794702E-2"/>
    <n v="4393"/>
    <x v="0"/>
    <n v="29.09271523178808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0.65642371234207963"/>
    <n v="67546"/>
    <x v="0"/>
    <n v="42.006218905472636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2.2896178343949045"/>
    <n v="143788"/>
    <x v="1"/>
    <n v="47.004903563255965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4.6937499999999996"/>
    <n v="3755"/>
    <x v="1"/>
    <n v="110.44117647058823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1.3011267605633803"/>
    <n v="9238"/>
    <x v="1"/>
    <n v="41.99090909090909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1.6705422993492407"/>
    <n v="77012"/>
    <x v="1"/>
    <n v="48.01246882793017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.738641975308642"/>
    <n v="14083"/>
    <x v="1"/>
    <n v="31.019823788546255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7.1776470588235295"/>
    <n v="12202"/>
    <x v="1"/>
    <n v="99.203252032520325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0.63850976361767731"/>
    <n v="62127"/>
    <x v="0"/>
    <n v="66.022316684378325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0.0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5.302222222222222"/>
    <n v="13772"/>
    <x v="1"/>
    <n v="46.06020066889632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0.40356164383561643"/>
    <n v="2946"/>
    <x v="0"/>
    <n v="73.650000000000006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0.86220633299284988"/>
    <n v="168820"/>
    <x v="0"/>
    <n v="55.99336650082919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3.1558486707566464"/>
    <n v="154321"/>
    <x v="1"/>
    <n v="68.985695127402778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0.89618243243243245"/>
    <n v="26527"/>
    <x v="0"/>
    <n v="60.98160919540229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1.8214503816793892"/>
    <n v="71583"/>
    <x v="1"/>
    <n v="110.9813953488372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3.5588235294117645"/>
    <n v="12100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.3183695652173912"/>
    <n v="12129"/>
    <x v="1"/>
    <n v="78.759740259740255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0.46315634218289087"/>
    <n v="62804"/>
    <x v="0"/>
    <n v="87.96078431372548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0.36132726089785294"/>
    <n v="55536"/>
    <x v="2"/>
    <n v="49.987398739873989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1.0462820512820512"/>
    <n v="8161"/>
    <x v="1"/>
    <n v="99.524390243902445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6.6885714285714286"/>
    <n v="14046"/>
    <x v="1"/>
    <n v="104.8208955223880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0.62072823218997364"/>
    <n v="117628"/>
    <x v="2"/>
    <n v="108.0146923783287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0.84699787460148779"/>
    <n v="159405"/>
    <x v="0"/>
    <n v="28.998544660724033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0.11059030837004405"/>
    <n v="12552"/>
    <x v="0"/>
    <n v="30.028708133971293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0.43838781575037145"/>
    <n v="59007"/>
    <x v="0"/>
    <n v="41.005559416261292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0.55470588235294116"/>
    <n v="943"/>
    <x v="0"/>
    <n v="62.866666666666667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0.57399511301160655"/>
    <n v="93963"/>
    <x v="0"/>
    <n v="47.005002501250623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.2343497363796134"/>
    <n v="140469"/>
    <x v="1"/>
    <n v="26.997693638285604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1.2846"/>
    <n v="6423"/>
    <x v="1"/>
    <n v="68.329787234042556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0.63989361702127656"/>
    <n v="6015"/>
    <x v="0"/>
    <n v="50.974576271186443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.2729885057471264"/>
    <n v="11075"/>
    <x v="1"/>
    <n v="54.024390243902438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0.10638024357239513"/>
    <n v="15723"/>
    <x v="0"/>
    <n v="97.05555555555555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0.40470588235294119"/>
    <n v="2064"/>
    <x v="0"/>
    <n v="24.867469879518072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2.8766666666666665"/>
    <n v="7767"/>
    <x v="1"/>
    <n v="84.423913043478265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5.7294444444444448"/>
    <n v="10313"/>
    <x v="1"/>
    <n v="47.091324200913242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.1290429799426933"/>
    <n v="197018"/>
    <x v="1"/>
    <n v="77.996041171813147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0.46387573964497042"/>
    <n v="47037"/>
    <x v="0"/>
    <n v="62.967871485943775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0.90675916230366493"/>
    <n v="173191"/>
    <x v="3"/>
    <n v="81.00608044901777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0.67740740740740746"/>
    <n v="5487"/>
    <x v="0"/>
    <n v="65.321428571428569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1.9249019607843136"/>
    <n v="9817"/>
    <x v="1"/>
    <n v="104.43617021276596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0.82714285714285718"/>
    <n v="6369"/>
    <x v="0"/>
    <n v="69.98901098901099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0.54163920922570019"/>
    <n v="65755"/>
    <x v="0"/>
    <n v="83.023989898989896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0.16722222222222222"/>
    <n v="903"/>
    <x v="3"/>
    <n v="90.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.168766404199475"/>
    <n v="178120"/>
    <x v="1"/>
    <n v="103.98131932282546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0.521538461538462"/>
    <n v="13678"/>
    <x v="1"/>
    <n v="54.931726907630519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1.2307407407407407"/>
    <n v="9969"/>
    <x v="1"/>
    <n v="51.92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.7863855421686747"/>
    <n v="14827"/>
    <x v="1"/>
    <n v="60.02834008097166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3.5528169014084505"/>
    <n v="100900"/>
    <x v="1"/>
    <n v="44.00348887919755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.6190634146341463"/>
    <n v="165954"/>
    <x v="1"/>
    <n v="53.003513254551258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0.24914285714285714"/>
    <n v="1744"/>
    <x v="0"/>
    <n v="54.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.9872222222222222"/>
    <n v="10731"/>
    <x v="1"/>
    <n v="75.04195804195804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0.34752688172043011"/>
    <n v="3232"/>
    <x v="3"/>
    <n v="35.911111111111111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.7641935483870967"/>
    <n v="10938"/>
    <x v="1"/>
    <n v="36.952702702702702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5.1138095238095236"/>
    <n v="10739"/>
    <x v="1"/>
    <n v="63.17058823529411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0.82044117647058823"/>
    <n v="5579"/>
    <x v="0"/>
    <n v="29.99462365591398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0.24326030927835052"/>
    <n v="37754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0.50482758620689661"/>
    <n v="45384"/>
    <x v="0"/>
    <n v="75.01487603305784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9.67"/>
    <n v="8703"/>
    <x v="1"/>
    <n v="101.19767441860465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0.0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.2284501347708894"/>
    <n v="182302"/>
    <x v="1"/>
    <n v="29.001272669424118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0.63437500000000002"/>
    <n v="3045"/>
    <x v="0"/>
    <n v="98.225806451612897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0.56331688596491225"/>
    <n v="102749"/>
    <x v="0"/>
    <n v="87.001693480101608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0.44074999999999998"/>
    <n v="1763"/>
    <x v="0"/>
    <n v="45.205128205128204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.1837253218884121"/>
    <n v="137904"/>
    <x v="1"/>
    <n v="37.001341561577675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.041243169398907"/>
    <n v="152438"/>
    <x v="1"/>
    <n v="94.97694704049844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0.26640000000000003"/>
    <n v="1332"/>
    <x v="0"/>
    <n v="28.956521739130434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3.5120118343195266"/>
    <n v="118706"/>
    <x v="1"/>
    <n v="55.993396226415094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0.90063492063492068"/>
    <n v="5674"/>
    <x v="0"/>
    <n v="54.038095238095238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1.7162500000000001"/>
    <n v="4119"/>
    <x v="1"/>
    <n v="82.3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.4104655870445344"/>
    <n v="139354"/>
    <x v="1"/>
    <n v="66.997115384615384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0.30579449152542371"/>
    <n v="57734"/>
    <x v="0"/>
    <n v="107.9140186915887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.0816455696202532"/>
    <n v="145265"/>
    <x v="1"/>
    <n v="69.009501187648453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1.3345505617977529"/>
    <n v="95020"/>
    <x v="1"/>
    <n v="39.006568144499177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1.8785106382978722"/>
    <n v="8829"/>
    <x v="1"/>
    <n v="110.362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.32"/>
    <n v="3984"/>
    <x v="1"/>
    <n v="94.85714285714286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5.7521428571428572"/>
    <n v="8053"/>
    <x v="1"/>
    <n v="57.935251798561154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0.40500000000000003"/>
    <n v="1620"/>
    <x v="0"/>
    <n v="101.25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.8442857142857143"/>
    <n v="10328"/>
    <x v="1"/>
    <n v="64.95597484276729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2.8580555555555556"/>
    <n v="10289"/>
    <x v="1"/>
    <n v="27.00524934383202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3.19"/>
    <n v="9889"/>
    <x v="1"/>
    <n v="50.9742268041237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0.39234070221066319"/>
    <n v="60342"/>
    <x v="0"/>
    <n v="104.94260869565217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1.7814000000000001"/>
    <n v="8907"/>
    <x v="1"/>
    <n v="84.02830188679244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3.6515"/>
    <n v="14606"/>
    <x v="1"/>
    <n v="102.85915492957747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1.1394594594594594"/>
    <n v="8432"/>
    <x v="1"/>
    <n v="39.96208530805687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0.29828720626631855"/>
    <n v="57122"/>
    <x v="0"/>
    <n v="51.001785714285717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0.54270588235294115"/>
    <n v="4613"/>
    <x v="0"/>
    <n v="40.823008849557525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2.3634156976744185"/>
    <n v="162603"/>
    <x v="1"/>
    <n v="58.999637155297535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5.1291666666666664"/>
    <n v="12310"/>
    <x v="1"/>
    <n v="71.15606936416185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1.0065116279069768"/>
    <n v="8656"/>
    <x v="1"/>
    <n v="99.494252873563212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0.81348423194303154"/>
    <n v="159931"/>
    <x v="0"/>
    <n v="103.9863459037711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0.16404761904761905"/>
    <n v="689"/>
    <x v="0"/>
    <n v="76.55555555555555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0.52774617067833696"/>
    <n v="48236"/>
    <x v="0"/>
    <n v="87.068592057761734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2.6020608108108108"/>
    <n v="77021"/>
    <x v="1"/>
    <n v="48.99554707379135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0.30732891832229581"/>
    <n v="27844"/>
    <x v="0"/>
    <n v="42.96913580246913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0.13500000000000001"/>
    <n v="702"/>
    <x v="0"/>
    <n v="33.428571428571431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.7862556663644606"/>
    <n v="197024"/>
    <x v="1"/>
    <n v="83.982949701619773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2.2005660377358489"/>
    <n v="11663"/>
    <x v="1"/>
    <n v="101.4173913043478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1.015108695652174"/>
    <n v="9339"/>
    <x v="1"/>
    <n v="109.87058823529412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1.915"/>
    <n v="4596"/>
    <x v="1"/>
    <n v="31.91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3.0534683098591549"/>
    <n v="173437"/>
    <x v="1"/>
    <n v="70.993450675399103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0.23995287958115183"/>
    <n v="45831"/>
    <x v="3"/>
    <n v="77.026890756302521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7.2377777777777776"/>
    <n v="6514"/>
    <x v="1"/>
    <n v="101.781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5.4736000000000002"/>
    <n v="13684"/>
    <x v="1"/>
    <n v="51.05970149253731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4.1449999999999996"/>
    <n v="13264"/>
    <x v="1"/>
    <n v="68.02051282051282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9.0696409140369975E-3"/>
    <n v="1667"/>
    <x v="0"/>
    <n v="30.87037037037037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0.34173469387755101"/>
    <n v="3349"/>
    <x v="0"/>
    <n v="27.908333333333335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0.239488107549121"/>
    <n v="46317"/>
    <x v="0"/>
    <n v="79.99481865284974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0.48072649572649573"/>
    <n v="78743"/>
    <x v="0"/>
    <n v="38.00337837837837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0.70145182291666663"/>
    <n v="107743"/>
    <x v="0"/>
    <n v="59.990534521158132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5.2992307692307694"/>
    <n v="6889"/>
    <x v="1"/>
    <n v="37.037634408602152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1.8032549019607844"/>
    <n v="45983"/>
    <x v="1"/>
    <n v="99.963043478260872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0.92320000000000002"/>
    <n v="6924"/>
    <x v="0"/>
    <n v="111.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0.13901001112347053"/>
    <n v="12497"/>
    <x v="0"/>
    <n v="36.014409221902014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9.2707777777777771"/>
    <n v="166874"/>
    <x v="1"/>
    <n v="66.01028481012657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0.39857142857142858"/>
    <n v="837"/>
    <x v="0"/>
    <n v="44.05263157894737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.1222929936305732"/>
    <n v="193820"/>
    <x v="1"/>
    <n v="52.999726551818434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0.70925816023738875"/>
    <n v="119510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1.1908974358974358"/>
    <n v="9289"/>
    <x v="1"/>
    <n v="70.908396946564892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0.24017591339648173"/>
    <n v="35498"/>
    <x v="0"/>
    <n v="98.06077348066298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.3931868131868133"/>
    <n v="12678"/>
    <x v="1"/>
    <n v="53.046025104602514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0.39277108433734942"/>
    <n v="3260"/>
    <x v="3"/>
    <n v="93.142857142857139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0.22439077144917088"/>
    <n v="31123"/>
    <x v="3"/>
    <n v="58.945075757575758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0.55779069767441858"/>
    <n v="4797"/>
    <x v="0"/>
    <n v="36.067669172932334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0.42523125996810207"/>
    <n v="53324"/>
    <x v="0"/>
    <n v="63.030732860520096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1.1200000000000001"/>
    <n v="6608"/>
    <x v="1"/>
    <n v="84.71794871794871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7.0681818181818179E-2"/>
    <n v="622"/>
    <x v="0"/>
    <n v="62.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.0174563871693867"/>
    <n v="180802"/>
    <x v="1"/>
    <n v="101.97518330513255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4.2575000000000003"/>
    <n v="3406"/>
    <x v="1"/>
    <n v="106.437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.4553947368421052"/>
    <n v="11061"/>
    <x v="1"/>
    <n v="29.975609756097562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0.32453465346534655"/>
    <n v="16389"/>
    <x v="0"/>
    <n v="85.806282722513089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7.003333333333333"/>
    <n v="6303"/>
    <x v="1"/>
    <n v="70.82022471910112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0.83904860392967939"/>
    <n v="81136"/>
    <x v="0"/>
    <n v="40.99848408287013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0.84190476190476193"/>
    <n v="1768"/>
    <x v="0"/>
    <n v="28.063492063492063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.5595180722891566"/>
    <n v="12944"/>
    <x v="1"/>
    <n v="88.054421768707485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0.99619450317124736"/>
    <n v="188480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0.80300000000000005"/>
    <n v="7227"/>
    <x v="0"/>
    <n v="90.337500000000006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0.11254901960784314"/>
    <n v="574"/>
    <x v="0"/>
    <n v="63.777777777777779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0.91740952380952379"/>
    <n v="96328"/>
    <x v="0"/>
    <n v="53.995515695067262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0.95521156936261387"/>
    <n v="178338"/>
    <x v="2"/>
    <n v="48.993956043956047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5.0287499999999996"/>
    <n v="8046"/>
    <x v="1"/>
    <n v="63.85714285714285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.5924394463667819"/>
    <n v="184086"/>
    <x v="1"/>
    <n v="82.996393146979258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0.15022446689113356"/>
    <n v="13385"/>
    <x v="0"/>
    <n v="55.08230452674897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4.820384615384615"/>
    <n v="12533"/>
    <x v="1"/>
    <n v="62.04455445544554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.4996938775510205"/>
    <n v="14697"/>
    <x v="1"/>
    <n v="104.97857142857143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1.1722156398104266"/>
    <n v="98935"/>
    <x v="1"/>
    <n v="94.044676806083643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0.37695968274950431"/>
    <n v="57034"/>
    <x v="0"/>
    <n v="44.007716049382715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0.72653061224489801"/>
    <n v="7120"/>
    <x v="0"/>
    <n v="92.467532467532465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2.6598113207547169"/>
    <n v="14097"/>
    <x v="1"/>
    <n v="57.072874493927124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0.24205617977528091"/>
    <n v="43086"/>
    <x v="0"/>
    <n v="109.07848101265823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2.5064935064935064E-2"/>
    <n v="1930"/>
    <x v="0"/>
    <n v="39.3877551020408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0.1632979976442874"/>
    <n v="13864"/>
    <x v="0"/>
    <n v="77.022222222222226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2.7650000000000001"/>
    <n v="7742"/>
    <x v="1"/>
    <n v="92.16666666666667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0.88803571428571426"/>
    <n v="164109"/>
    <x v="0"/>
    <n v="61.00706319702602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1.6357142857142857"/>
    <n v="6870"/>
    <x v="1"/>
    <n v="78.068181818181813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9.69"/>
    <n v="12597"/>
    <x v="1"/>
    <n v="80.75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2.7091376701966716"/>
    <n v="179074"/>
    <x v="1"/>
    <n v="59.991289782244557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2.8421355932203389"/>
    <n v="83843"/>
    <x v="1"/>
    <n v="110.0301837270341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0.04"/>
    <n v="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0.58632981676846196"/>
    <n v="105598"/>
    <x v="0"/>
    <n v="37.99856063332134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0.98511111111111116"/>
    <n v="8866"/>
    <x v="0"/>
    <n v="96.369565217391298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0.43975381008206332"/>
    <n v="75022"/>
    <x v="0"/>
    <n v="72.978599221789878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.5166315789473683"/>
    <n v="14408"/>
    <x v="1"/>
    <n v="26.007220216606498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2.2363492063492063"/>
    <n v="14089"/>
    <x v="1"/>
    <n v="104.36296296296297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2.3975"/>
    <n v="12467"/>
    <x v="1"/>
    <n v="102.1885245901639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.9933333333333334"/>
    <n v="11960"/>
    <x v="1"/>
    <n v="54.117647058823529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1.373448275862069"/>
    <n v="7966"/>
    <x v="1"/>
    <n v="63.22222222222222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.009696106362773"/>
    <n v="106321"/>
    <x v="1"/>
    <n v="104.032289628180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7.9416000000000002"/>
    <n v="158832"/>
    <x v="1"/>
    <n v="49.994334277620396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3.6970000000000001"/>
    <n v="11091"/>
    <x v="1"/>
    <n v="56.01515151515151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0.12818181818181817"/>
    <n v="1269"/>
    <x v="0"/>
    <n v="48.80769230769230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1.3802702702702703"/>
    <n v="5107"/>
    <x v="1"/>
    <n v="60.08235294117647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0.83813278008298753"/>
    <n v="141393"/>
    <x v="0"/>
    <n v="78.990502793296088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2.0460063224446787"/>
    <n v="194166"/>
    <x v="1"/>
    <n v="53.9949944382647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0.44344086021505374"/>
    <n v="4124"/>
    <x v="0"/>
    <n v="111.4594594594594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2.1860294117647059"/>
    <n v="14865"/>
    <x v="1"/>
    <n v="60.92213114754098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.8603314917127072"/>
    <n v="134688"/>
    <x v="1"/>
    <n v="26.0015444015444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2.3733830845771142"/>
    <n v="47705"/>
    <x v="1"/>
    <n v="80.993208828522924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3.0565384615384614"/>
    <n v="95364"/>
    <x v="1"/>
    <n v="34.995963302752294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0.94142857142857139"/>
    <n v="3295"/>
    <x v="0"/>
    <n v="94.142857142857139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0.54400000000000004"/>
    <n v="4896"/>
    <x v="3"/>
    <n v="52.08510638297872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1.1188059701492536"/>
    <n v="7496"/>
    <x v="1"/>
    <n v="24.986666666666668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3.6914814814814814"/>
    <n v="9967"/>
    <x v="1"/>
    <n v="69.21527777777777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0.62930372148859548"/>
    <n v="52421"/>
    <x v="0"/>
    <n v="93.944444444444443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0.6492783505154639"/>
    <n v="6298"/>
    <x v="0"/>
    <n v="98.40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0.18853658536585366"/>
    <n v="1546"/>
    <x v="3"/>
    <n v="41.78378378378378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0.1675440414507772"/>
    <n v="16168"/>
    <x v="0"/>
    <n v="65.991836734693877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1.0111290322580646"/>
    <n v="6269"/>
    <x v="1"/>
    <n v="72.0574712643678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3.4150228310502282"/>
    <n v="149578"/>
    <x v="1"/>
    <n v="48.003209242618745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0.64016666666666666"/>
    <n v="3841"/>
    <x v="0"/>
    <n v="54.098591549295776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0.5208045977011494"/>
    <n v="4531"/>
    <x v="0"/>
    <n v="107.8809523809523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3.2240211640211642"/>
    <n v="60934"/>
    <x v="1"/>
    <n v="67.034103410341032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.1950810185185186"/>
    <n v="103255"/>
    <x v="1"/>
    <n v="64.01425914445133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.4679775280898877"/>
    <n v="13065"/>
    <x v="1"/>
    <n v="96.066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9.5057142857142853"/>
    <n v="6654"/>
    <x v="1"/>
    <n v="51.184615384615384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0.72893617021276591"/>
    <n v="6852"/>
    <x v="0"/>
    <n v="43.92307692307692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0.7900824873096447"/>
    <n v="124517"/>
    <x v="0"/>
    <n v="91.02119883040936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0.64721518987341775"/>
    <n v="5113"/>
    <x v="0"/>
    <n v="50.12745098039215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0.82028169014084507"/>
    <n v="5824"/>
    <x v="0"/>
    <n v="67.720930232558146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10.376666666666667"/>
    <n v="6226"/>
    <x v="1"/>
    <n v="61.0392156862745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0.12910076530612244"/>
    <n v="20243"/>
    <x v="0"/>
    <n v="80.011857707509876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.5484210526315789"/>
    <n v="188288"/>
    <x v="1"/>
    <n v="47.0014977533699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7.0991735537190084E-2"/>
    <n v="11167"/>
    <x v="0"/>
    <n v="71.12738853503184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2.0852773826458035"/>
    <n v="146595"/>
    <x v="1"/>
    <n v="89.9907918968692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0.99683544303797467"/>
    <n v="7875"/>
    <x v="0"/>
    <n v="43.032786885245905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2.0159756097560977"/>
    <n v="148779"/>
    <x v="1"/>
    <n v="67.99771480804388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.6209032258064515"/>
    <n v="175868"/>
    <x v="1"/>
    <n v="73.00456621004566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3.6436208125445471E-2"/>
    <n v="5112"/>
    <x v="0"/>
    <n v="62.341463414634148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0.05"/>
    <n v="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2.0663492063492064"/>
    <n v="13018"/>
    <x v="1"/>
    <n v="67.10309278350516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1.2823628691983122"/>
    <n v="91176"/>
    <x v="1"/>
    <n v="79.978947368421046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1.1966037735849056"/>
    <n v="6342"/>
    <x v="1"/>
    <n v="62.176470588235297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.7073055242390078"/>
    <n v="151438"/>
    <x v="1"/>
    <n v="53.005950297514879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1.8721212121212121"/>
    <n v="6178"/>
    <x v="1"/>
    <n v="57.73831775700934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1.8838235294117647"/>
    <n v="6405"/>
    <x v="1"/>
    <n v="40.031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.3129869186046512"/>
    <n v="180667"/>
    <x v="1"/>
    <n v="81.016591928251117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2.8397435897435899"/>
    <n v="11075"/>
    <x v="1"/>
    <n v="35.047468354430379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.2041999999999999"/>
    <n v="12042"/>
    <x v="1"/>
    <n v="102.92307692307692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4.1905607476635511"/>
    <n v="179356"/>
    <x v="1"/>
    <n v="27.99812675616609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0.13853658536585367"/>
    <n v="1136"/>
    <x v="3"/>
    <n v="75.733333333333334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1.3943548387096774"/>
    <n v="8645"/>
    <x v="1"/>
    <n v="45.026041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.74"/>
    <n v="1914"/>
    <x v="1"/>
    <n v="73.615384615384613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1.5549056603773586"/>
    <n v="41205"/>
    <x v="1"/>
    <n v="56.99170124481327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.7044705882352942"/>
    <n v="14488"/>
    <x v="1"/>
    <n v="85.223529411764702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.8951562500000001"/>
    <n v="12129"/>
    <x v="1"/>
    <n v="50.962184873949582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2.4971428571428573"/>
    <n v="3496"/>
    <x v="1"/>
    <n v="63.56363636363636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0.48860523665659616"/>
    <n v="97037"/>
    <x v="0"/>
    <n v="80.999165275459092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0.28461970393057684"/>
    <n v="55757"/>
    <x v="0"/>
    <n v="86.04475308641974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2.6802325581395348"/>
    <n v="11525"/>
    <x v="1"/>
    <n v="90.039062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6.1980078125000002"/>
    <n v="158669"/>
    <x v="1"/>
    <n v="74.006063432835816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3.1301587301587303E-2"/>
    <n v="5916"/>
    <x v="0"/>
    <n v="92.437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.5992152704135738"/>
    <n v="150806"/>
    <x v="1"/>
    <n v="55.99925733382844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2.793921568627451"/>
    <n v="14249"/>
    <x v="1"/>
    <n v="32.983796296296298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0.77373333333333338"/>
    <n v="5803"/>
    <x v="0"/>
    <n v="93.59677419354838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2.0632812500000002"/>
    <n v="13205"/>
    <x v="1"/>
    <n v="69.867724867724874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6.9424999999999999"/>
    <n v="11108"/>
    <x v="1"/>
    <n v="72.129870129870127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1.5178947368421052"/>
    <n v="2884"/>
    <x v="1"/>
    <n v="30.04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0.64582072176949945"/>
    <n v="55476"/>
    <x v="0"/>
    <n v="73.96800000000000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0.62873684210526315"/>
    <n v="5973"/>
    <x v="3"/>
    <n v="68.65517241379311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3.1039864864864866"/>
    <n v="183756"/>
    <x v="1"/>
    <n v="59.992164544564154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0.42859916782246882"/>
    <n v="30902"/>
    <x v="2"/>
    <n v="111.15827338129496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0.83119402985074631"/>
    <n v="5569"/>
    <x v="0"/>
    <n v="53.038095238095238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0.78531302876480547"/>
    <n v="92824"/>
    <x v="3"/>
    <n v="55.98552472858865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.1409352517985611"/>
    <n v="158590"/>
    <x v="1"/>
    <n v="69.98676081200352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0.64537683358624176"/>
    <n v="127591"/>
    <x v="0"/>
    <n v="48.998079877112133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0.79411764705882348"/>
    <n v="6750"/>
    <x v="0"/>
    <n v="103.8461538461538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0.11419117647058824"/>
    <n v="9318"/>
    <x v="0"/>
    <n v="99.127659574468083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0.56186046511627907"/>
    <n v="4832"/>
    <x v="2"/>
    <n v="107.37777777777778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0.16501669449081802"/>
    <n v="19769"/>
    <x v="0"/>
    <n v="76.922178988326849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.1996808510638297"/>
    <n v="11277"/>
    <x v="1"/>
    <n v="58.128865979381445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.4545652173913044"/>
    <n v="13382"/>
    <x v="1"/>
    <n v="103.73643410852713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2.2138255033557046"/>
    <n v="32986"/>
    <x v="1"/>
    <n v="87.96266666666666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0.48396694214876035"/>
    <n v="81984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0.92911504424778757"/>
    <n v="178483"/>
    <x v="0"/>
    <n v="37.999361294443261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0.88599797365754818"/>
    <n v="87448"/>
    <x v="0"/>
    <n v="29.999313893653515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0.41399999999999998"/>
    <n v="1863"/>
    <x v="0"/>
    <n v="103.5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0.63056795131845844"/>
    <n v="62174"/>
    <x v="3"/>
    <n v="85.994467496542185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0.48482333607230893"/>
    <n v="59003"/>
    <x v="0"/>
    <n v="98.01162790697674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0.02"/>
    <n v="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0.88479410269445857"/>
    <n v="174039"/>
    <x v="0"/>
    <n v="44.994570837642193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.2684"/>
    <n v="12684"/>
    <x v="1"/>
    <n v="31.012224938875306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23.388333333333332"/>
    <n v="14033"/>
    <x v="1"/>
    <n v="59.970085470085472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5.0838857142857146"/>
    <n v="177936"/>
    <x v="1"/>
    <n v="58.997347480106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.9147826086956521"/>
    <n v="13212"/>
    <x v="1"/>
    <n v="50.04545454545454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0.42127533783783783"/>
    <n v="49879"/>
    <x v="0"/>
    <n v="98.966269841269835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.2400000000000001E-2"/>
    <n v="824"/>
    <x v="0"/>
    <n v="58.857142857142854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0.60064638783269964"/>
    <n v="31594"/>
    <x v="3"/>
    <n v="81.010256410256417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0.47232808616404309"/>
    <n v="57010"/>
    <x v="0"/>
    <n v="76.013333333333335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0.81736263736263737"/>
    <n v="7438"/>
    <x v="0"/>
    <n v="96.597402597402592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0.54187265917603"/>
    <n v="57872"/>
    <x v="0"/>
    <n v="76.95744680851063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0.97868131868131869"/>
    <n v="8906"/>
    <x v="0"/>
    <n v="67.984732824427482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0.77239999999999998"/>
    <n v="7724"/>
    <x v="0"/>
    <n v="88.781609195402297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0.33464735516372796"/>
    <n v="26571"/>
    <x v="0"/>
    <n v="24.99623706491063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2.3958823529411766"/>
    <n v="12219"/>
    <x v="1"/>
    <n v="44.922794117647058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0.64032258064516134"/>
    <n v="1985"/>
    <x v="3"/>
    <n v="79.400000000000006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.7615942028985507"/>
    <n v="12155"/>
    <x v="1"/>
    <n v="29.009546539379475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0.20338181818181819"/>
    <n v="5593"/>
    <x v="0"/>
    <n v="73.59210526315789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3.5864754098360656"/>
    <n v="175020"/>
    <x v="1"/>
    <n v="107.9703886489821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4.6885802469135802"/>
    <n v="75955"/>
    <x v="1"/>
    <n v="68.987284287011803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.220563524590164"/>
    <n v="119127"/>
    <x v="1"/>
    <n v="111.02236719478098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0.55931783729156137"/>
    <n v="110689"/>
    <x v="0"/>
    <n v="24.997515808491418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0.43660714285714286"/>
    <n v="2445"/>
    <x v="0"/>
    <n v="42.155172413793103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0.33538371411833628"/>
    <n v="57250"/>
    <x v="3"/>
    <n v="47.00328407224959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.2297938144329896"/>
    <n v="11929"/>
    <x v="1"/>
    <n v="36.039274924471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.8974959871589085"/>
    <n v="118214"/>
    <x v="1"/>
    <n v="101.03760683760684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0.83622641509433959"/>
    <n v="4432"/>
    <x v="0"/>
    <n v="39.92792792792792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0.17968844221105529"/>
    <n v="17879"/>
    <x v="3"/>
    <n v="83.15813953488371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0.365"/>
    <n v="14511"/>
    <x v="1"/>
    <n v="39.97520661157025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0.97405219780219776"/>
    <n v="141822"/>
    <x v="0"/>
    <n v="47.993908629441627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0.86386203150461705"/>
    <n v="159037"/>
    <x v="0"/>
    <n v="95.978877489438744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1.5016666666666667"/>
    <n v="8109"/>
    <x v="1"/>
    <n v="78.728155339805824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3.5843478260869563"/>
    <n v="8244"/>
    <x v="1"/>
    <n v="56.081632653061227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5.4285714285714288"/>
    <n v="7600"/>
    <x v="1"/>
    <n v="69.090909090909093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0.67500714285714281"/>
    <n v="94501"/>
    <x v="0"/>
    <n v="102.05291576673866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.9174666666666667"/>
    <n v="14381"/>
    <x v="1"/>
    <n v="107.32089552238806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9.32"/>
    <n v="13980"/>
    <x v="1"/>
    <n v="51.970260223048328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4.2927586206896553"/>
    <n v="12449"/>
    <x v="1"/>
    <n v="71.137142857142862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1.0065753424657535"/>
    <n v="7348"/>
    <x v="1"/>
    <n v="106.4927536231884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2.266111111111111"/>
    <n v="8158"/>
    <x v="1"/>
    <n v="42.93684210526316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1.4238"/>
    <n v="7119"/>
    <x v="1"/>
    <n v="30.037974683544302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0.90633333333333332"/>
    <n v="5438"/>
    <x v="0"/>
    <n v="70.623376623376629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0.63966740576496672"/>
    <n v="115396"/>
    <x v="0"/>
    <n v="66.016018306636155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0.84131868131868137"/>
    <n v="7656"/>
    <x v="0"/>
    <n v="96.911392405063296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.3393478260869565"/>
    <n v="12322"/>
    <x v="1"/>
    <n v="62.867346938775512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0.59042047531992692"/>
    <n v="96888"/>
    <x v="0"/>
    <n v="108.98537682789652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.5280062063615205"/>
    <n v="196960"/>
    <x v="1"/>
    <n v="26.999314599040439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4.466912114014252"/>
    <n v="188057"/>
    <x v="1"/>
    <n v="65.004147943311438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0.8439189189189189"/>
    <n v="6245"/>
    <x v="0"/>
    <n v="111.517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0.03"/>
    <n v="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1.7502692307692307"/>
    <n v="91014"/>
    <x v="1"/>
    <n v="110.99268292682927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0.54137931034482756"/>
    <n v="4710"/>
    <x v="0"/>
    <n v="56.746987951807228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3.1187381703470032"/>
    <n v="197728"/>
    <x v="1"/>
    <n v="97.020608439646708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.2278160919540231"/>
    <n v="10682"/>
    <x v="1"/>
    <n v="92.08620689655173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0.99026517383618151"/>
    <n v="168048"/>
    <x v="0"/>
    <n v="82.986666666666665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.278468634686347"/>
    <n v="138586"/>
    <x v="1"/>
    <n v="103.03791821561339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.5861643835616439"/>
    <n v="11579"/>
    <x v="1"/>
    <n v="68.92261904761905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7.0705882352941174"/>
    <n v="12020"/>
    <x v="1"/>
    <n v="87.73722627737225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.4238775510204082"/>
    <n v="13954"/>
    <x v="1"/>
    <n v="75.02150537634408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1.4786046511627906"/>
    <n v="6358"/>
    <x v="1"/>
    <n v="50.863999999999997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0.20322580645161289"/>
    <n v="1260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8.40625"/>
    <n v="14725"/>
    <x v="1"/>
    <n v="72.896039603960389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.6194202898550725"/>
    <n v="11174"/>
    <x v="1"/>
    <n v="108.4854368932038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4.7282077922077921"/>
    <n v="182036"/>
    <x v="1"/>
    <n v="101.98095238095237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0.24466101694915254"/>
    <n v="28870"/>
    <x v="0"/>
    <n v="44.009146341463413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5.1764999999999999"/>
    <n v="10353"/>
    <x v="1"/>
    <n v="65.942675159235662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2.4764285714285714"/>
    <n v="13868"/>
    <x v="1"/>
    <n v="24.987387387387386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1.0020481927710843"/>
    <n v="8317"/>
    <x v="1"/>
    <n v="28.003367003367003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.53"/>
    <n v="10557"/>
    <x v="1"/>
    <n v="85.82926829268292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0.37091954022988505"/>
    <n v="3227"/>
    <x v="3"/>
    <n v="84.92105263157894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4.3923948220064728E-2"/>
    <n v="5429"/>
    <x v="3"/>
    <n v="90.483333333333334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1.5650721649484536"/>
    <n v="75906"/>
    <x v="1"/>
    <n v="25.00197628458498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2.704081632653061"/>
    <n v="13250"/>
    <x v="1"/>
    <n v="92.013888888888886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.3405952380952382"/>
    <n v="11261"/>
    <x v="1"/>
    <n v="93.066115702479337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0.50398033126293995"/>
    <n v="97369"/>
    <x v="0"/>
    <n v="61.008145363408524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0.88815837937384901"/>
    <n v="48227"/>
    <x v="3"/>
    <n v="92.036259541984734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.65"/>
    <n v="14685"/>
    <x v="1"/>
    <n v="81.132596685082873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0.17499999999999999"/>
    <n v="735"/>
    <x v="0"/>
    <n v="73.5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.8566071428571429"/>
    <n v="10397"/>
    <x v="1"/>
    <n v="85.221311475409834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4.1266319444444441"/>
    <n v="118847"/>
    <x v="1"/>
    <n v="110.96825396825396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0.90249999999999997"/>
    <n v="7220"/>
    <x v="3"/>
    <n v="32.968036529680369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0.91984615384615387"/>
    <n v="107622"/>
    <x v="0"/>
    <n v="96.005352363960753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5.2700632911392402"/>
    <n v="83267"/>
    <x v="1"/>
    <n v="84.9663265306122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3.1914285714285713"/>
    <n v="13404"/>
    <x v="1"/>
    <n v="25.007462686567163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3.5418867924528303"/>
    <n v="131404"/>
    <x v="1"/>
    <n v="65.99899547965846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0.32896103896103895"/>
    <n v="2533"/>
    <x v="3"/>
    <n v="87.34482758620689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1.358918918918919"/>
    <n v="5028"/>
    <x v="1"/>
    <n v="27.933333333333334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2.0843373493975904E-2"/>
    <n v="1557"/>
    <x v="0"/>
    <n v="103.8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0.61"/>
    <n v="6100"/>
    <x v="0"/>
    <n v="31.937172774869111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0.30037735849056602"/>
    <n v="1592"/>
    <x v="0"/>
    <n v="99.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1.791666666666666"/>
    <n v="14150"/>
    <x v="1"/>
    <n v="108.84615384615384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1.260833333333334"/>
    <n v="13513"/>
    <x v="1"/>
    <n v="110.762295081967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0.12923076923076923"/>
    <n v="504"/>
    <x v="0"/>
    <n v="29.647058823529413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7.12"/>
    <n v="14240"/>
    <x v="1"/>
    <n v="101.7142857142857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0.30304347826086958"/>
    <n v="2091"/>
    <x v="0"/>
    <n v="61.5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2.1250896057347672"/>
    <n v="118580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2.2885714285714287"/>
    <n v="11214"/>
    <x v="1"/>
    <n v="40.049999999999997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0.34959979476654696"/>
    <n v="68137"/>
    <x v="3"/>
    <n v="110.97231270358306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.5729069767441861"/>
    <n v="13527"/>
    <x v="1"/>
    <n v="36.959016393442624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0.0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2.3230555555555554"/>
    <n v="8363"/>
    <x v="1"/>
    <n v="30.974074074074075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0.92448275862068963"/>
    <n v="5362"/>
    <x v="3"/>
    <n v="47.0350877192982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2.5670212765957445"/>
    <n v="12065"/>
    <x v="1"/>
    <n v="88.065693430656935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.6847017045454546"/>
    <n v="118603"/>
    <x v="1"/>
    <n v="37.005616224648989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1.6657777777777778"/>
    <n v="7496"/>
    <x v="1"/>
    <n v="26.027777777777779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7.7207692307692311"/>
    <n v="10037"/>
    <x v="1"/>
    <n v="67.817567567567565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4.0685714285714285"/>
    <n v="5696"/>
    <x v="1"/>
    <n v="49.964912280701753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5.6420608108108112"/>
    <n v="167005"/>
    <x v="1"/>
    <n v="110.01646903820817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0.6842686567164179"/>
    <n v="114615"/>
    <x v="0"/>
    <n v="89.964678178963894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0.34351966873706002"/>
    <n v="16592"/>
    <x v="0"/>
    <n v="79.009523809523813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6.5545454545454547"/>
    <n v="14420"/>
    <x v="1"/>
    <n v="86.867469879518069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1.7725714285714285"/>
    <n v="6204"/>
    <x v="1"/>
    <n v="62.04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1.1317857142857144"/>
    <n v="6338"/>
    <x v="1"/>
    <n v="26.970212765957445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7.2818181818181822"/>
    <n v="8010"/>
    <x v="1"/>
    <n v="54.12162162162162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2.0833333333333335"/>
    <n v="8125"/>
    <x v="1"/>
    <n v="41.035353535353536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0.31171232876712329"/>
    <n v="13653"/>
    <x v="0"/>
    <n v="55.052419354838712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0.56967078189300413"/>
    <n v="55372"/>
    <x v="0"/>
    <n v="107.93762183235867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2.31"/>
    <n v="11088"/>
    <x v="1"/>
    <n v="73.9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0.86867834394904464"/>
    <n v="109106"/>
    <x v="0"/>
    <n v="31.995894428152493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2.7074418604651163"/>
    <n v="11642"/>
    <x v="1"/>
    <n v="53.898148148148145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0.49446428571428569"/>
    <n v="2769"/>
    <x v="3"/>
    <n v="106.5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.1335962566844919"/>
    <n v="169586"/>
    <x v="1"/>
    <n v="32.999805409612762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.9055555555555554"/>
    <n v="101185"/>
    <x v="1"/>
    <n v="43.00254993625159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1.355"/>
    <n v="6775"/>
    <x v="1"/>
    <n v="86.858974358974365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0.10297872340425532"/>
    <n v="968"/>
    <x v="0"/>
    <n v="96.8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0.65544223826714798"/>
    <n v="72623"/>
    <x v="0"/>
    <n v="32.99545661063152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0.49026652452025588"/>
    <n v="45987"/>
    <x v="0"/>
    <n v="68.028106508875737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7.8792307692307695"/>
    <n v="10243"/>
    <x v="1"/>
    <n v="58.867816091954026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0.80306347746090156"/>
    <n v="87293"/>
    <x v="0"/>
    <n v="105.04572803850782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1.0629411764705883"/>
    <n v="5421"/>
    <x v="1"/>
    <n v="33.054878048780488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0.50735632183908042"/>
    <n v="4414"/>
    <x v="3"/>
    <n v="78.82142857142856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2.153137254901961"/>
    <n v="10981"/>
    <x v="1"/>
    <n v="68.204968944099377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.4122972972972974"/>
    <n v="10451"/>
    <x v="1"/>
    <n v="75.73188405797101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.1533745781777278"/>
    <n v="102535"/>
    <x v="1"/>
    <n v="30.996070133010882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.9311940298507462"/>
    <n v="12939"/>
    <x v="1"/>
    <n v="101.88188976377953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7.2973333333333334"/>
    <n v="10946"/>
    <x v="1"/>
    <n v="52.879227053140099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0.99663398692810456"/>
    <n v="60994"/>
    <x v="0"/>
    <n v="71.005820721769496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0.88166666666666671"/>
    <n v="3174"/>
    <x v="2"/>
    <n v="102.38709677419355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0.37233333333333335"/>
    <n v="3351"/>
    <x v="0"/>
    <n v="74.466666666666669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0.30540075309306081"/>
    <n v="56774"/>
    <x v="3"/>
    <n v="51.00988319856244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0.25714285714285712"/>
    <n v="540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0.34"/>
    <n v="680"/>
    <x v="0"/>
    <n v="97.142857142857139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1.859090909090909"/>
    <n v="13045"/>
    <x v="1"/>
    <n v="72.07182320441988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1.2539393939393939"/>
    <n v="8276"/>
    <x v="1"/>
    <n v="75.23636363636363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0.14394366197183098"/>
    <n v="1022"/>
    <x v="0"/>
    <n v="32.967741935483872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0.54807692307692313"/>
    <n v="4275"/>
    <x v="0"/>
    <n v="54.807692307692307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1.0963157894736841"/>
    <n v="8332"/>
    <x v="1"/>
    <n v="45.037837837837834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1.8847058823529412"/>
    <n v="6408"/>
    <x v="1"/>
    <n v="52.95867768595041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0.87008284023668636"/>
    <n v="73522"/>
    <x v="0"/>
    <n v="60.01795918367346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0.0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2.0291304347826089"/>
    <n v="4667"/>
    <x v="1"/>
    <n v="44.028301886792455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.9703225806451612"/>
    <n v="12216"/>
    <x v="1"/>
    <n v="86.02816901408451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1.07"/>
    <n v="6527"/>
    <x v="1"/>
    <n v="28.012875536480685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2.6873076923076922"/>
    <n v="6987"/>
    <x v="1"/>
    <n v="32.050458715596328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0.50845360824742269"/>
    <n v="4932"/>
    <x v="0"/>
    <n v="73.611940298507463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11.802857142857142"/>
    <n v="8262"/>
    <x v="1"/>
    <n v="108.71052631578948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2.64"/>
    <n v="1848"/>
    <x v="1"/>
    <n v="42.9767441860465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0.30442307692307691"/>
    <n v="1583"/>
    <x v="0"/>
    <n v="83.315789473684205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0.62880681818181816"/>
    <n v="88536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.9312499999999999"/>
    <n v="12360"/>
    <x v="1"/>
    <n v="55.92760180995475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0.77102702702702708"/>
    <n v="71320"/>
    <x v="0"/>
    <n v="105.03681885125184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2.2552763819095478"/>
    <n v="134640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2.3940625"/>
    <n v="7661"/>
    <x v="1"/>
    <n v="112.66176470588235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0.921875"/>
    <n v="2950"/>
    <x v="0"/>
    <n v="81.944444444444443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.3023333333333333"/>
    <n v="11721"/>
    <x v="1"/>
    <n v="64.04918032786885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6.1521739130434785"/>
    <n v="14150"/>
    <x v="1"/>
    <n v="106.39097744360902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3.687953216374269"/>
    <n v="189192"/>
    <x v="1"/>
    <n v="76.011249497790274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10.948571428571428"/>
    <n v="7664"/>
    <x v="1"/>
    <n v="111.07246376811594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0.50662921348314605"/>
    <n v="4509"/>
    <x v="0"/>
    <n v="95.9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8.0060000000000002"/>
    <n v="12009"/>
    <x v="1"/>
    <n v="43.043010752688176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2.9128571428571428"/>
    <n v="14273"/>
    <x v="1"/>
    <n v="67.966666666666669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3.4996666666666667"/>
    <n v="188982"/>
    <x v="1"/>
    <n v="89.99142857142857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3.5707317073170732"/>
    <n v="14640"/>
    <x v="1"/>
    <n v="58.095238095238095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.2648941176470587"/>
    <n v="107516"/>
    <x v="1"/>
    <n v="83.996875000000003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3.875"/>
    <n v="13950"/>
    <x v="1"/>
    <n v="88.853503184713375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4.5703571428571426"/>
    <n v="12797"/>
    <x v="1"/>
    <n v="65.963917525773198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2.6669565217391304"/>
    <n v="6134"/>
    <x v="1"/>
    <n v="74.80487804878049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0.69"/>
    <n v="4899"/>
    <x v="0"/>
    <n v="69.98571428571428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0.51343749999999999"/>
    <n v="4929"/>
    <x v="0"/>
    <n v="32.006493506493506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.1710526315789473E-2"/>
    <n v="1424"/>
    <x v="0"/>
    <n v="64.727272727272734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.089773429454171"/>
    <n v="105817"/>
    <x v="1"/>
    <n v="24.998110087408456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3.1517592592592591"/>
    <n v="136156"/>
    <x v="1"/>
    <n v="104.97764070932922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.5769117647058823"/>
    <n v="10723"/>
    <x v="1"/>
    <n v="64.98787878787878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.5380821917808218"/>
    <n v="11228"/>
    <x v="1"/>
    <n v="94.3529411764705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0.89738979118329465"/>
    <n v="77355"/>
    <x v="0"/>
    <n v="44.001706484641637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0.75135802469135804"/>
    <n v="6086"/>
    <x v="0"/>
    <n v="64.744680851063833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8.5288135593220336"/>
    <n v="150960"/>
    <x v="1"/>
    <n v="84.0066777963272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1.3890625000000001"/>
    <n v="8890"/>
    <x v="1"/>
    <n v="34.061302681992338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.9018181818181819"/>
    <n v="14644"/>
    <x v="1"/>
    <n v="93.273885350318466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.0024333619948409"/>
    <n v="116583"/>
    <x v="1"/>
    <n v="32.998301726577978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.4275824175824177"/>
    <n v="12991"/>
    <x v="1"/>
    <n v="83.81290322580645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5.6313333333333331"/>
    <n v="8447"/>
    <x v="1"/>
    <n v="63.992424242424242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0.30715909090909088"/>
    <n v="2703"/>
    <x v="0"/>
    <n v="81.909090909090907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0.99397727272727276"/>
    <n v="8747"/>
    <x v="3"/>
    <n v="93.053191489361708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.9754935622317598"/>
    <n v="138087"/>
    <x v="1"/>
    <n v="101.9844903988183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.085"/>
    <n v="5085"/>
    <x v="1"/>
    <n v="105.9375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2.3774468085106384"/>
    <n v="11174"/>
    <x v="1"/>
    <n v="101.58181818181818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3.3846875000000001"/>
    <n v="10831"/>
    <x v="1"/>
    <n v="62.97093023255813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1.3308955223880596"/>
    <n v="8917"/>
    <x v="1"/>
    <n v="29.04560260586319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0.0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2.0779999999999998"/>
    <n v="12468"/>
    <x v="1"/>
    <n v="77.924999999999997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0.51122448979591839"/>
    <n v="2505"/>
    <x v="0"/>
    <n v="80.80645161290323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6.5205847953216374"/>
    <n v="111502"/>
    <x v="1"/>
    <n v="76.006816632583508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.1363099415204678"/>
    <n v="194309"/>
    <x v="1"/>
    <n v="72.993613824192337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1.0237606837606839"/>
    <n v="23956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3.5658333333333334"/>
    <n v="8558"/>
    <x v="1"/>
    <n v="54.164556962025316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1.3986792452830188"/>
    <n v="7413"/>
    <x v="1"/>
    <n v="32.946666666666665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0.69450000000000001"/>
    <n v="2778"/>
    <x v="0"/>
    <n v="79.371428571428567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0.35534246575342465"/>
    <n v="2594"/>
    <x v="0"/>
    <n v="41.174603174603178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2.5165000000000002"/>
    <n v="5033"/>
    <x v="1"/>
    <n v="77.430769230769229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1.0587500000000001"/>
    <n v="9317"/>
    <x v="1"/>
    <n v="57.159509202453989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1.8742857142857143"/>
    <n v="6560"/>
    <x v="1"/>
    <n v="77.17647058823529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3.8678571428571429"/>
    <n v="5415"/>
    <x v="1"/>
    <n v="24.953917050691246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3.4707142857142856"/>
    <n v="14577"/>
    <x v="1"/>
    <n v="97.1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.8582098765432098"/>
    <n v="150515"/>
    <x v="1"/>
    <n v="46.00091687041565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0.43241247264770238"/>
    <n v="79045"/>
    <x v="3"/>
    <n v="88.02338530066815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1.6243749999999999"/>
    <n v="7797"/>
    <x v="1"/>
    <n v="25.99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.8484285714285715"/>
    <n v="12939"/>
    <x v="1"/>
    <n v="102.69047619047619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0.23703520691785052"/>
    <n v="38376"/>
    <x v="0"/>
    <n v="72.958174904942965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0.89870129870129867"/>
    <n v="6920"/>
    <x v="0"/>
    <n v="57.190082644628099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2.7260419580419581"/>
    <n v="194912"/>
    <x v="1"/>
    <n v="84.013793103448279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1.7004255319148935"/>
    <n v="7992"/>
    <x v="1"/>
    <n v="98.66666666666667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1.8828503562945369"/>
    <n v="79268"/>
    <x v="1"/>
    <n v="42.007419183889773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3.4693532338308457"/>
    <n v="139468"/>
    <x v="1"/>
    <n v="32.002753556677376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0.6917721518987342"/>
    <n v="5465"/>
    <x v="0"/>
    <n v="81.567164179104481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0.25433734939759034"/>
    <n v="2111"/>
    <x v="0"/>
    <n v="37.03508771929824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0.77400977995110021"/>
    <n v="126628"/>
    <x v="0"/>
    <n v="103.033360455655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0.37481481481481482"/>
    <n v="1012"/>
    <x v="0"/>
    <n v="84.333333333333329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.4379999999999997"/>
    <n v="5438"/>
    <x v="1"/>
    <n v="102.60377358490567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2.2852189349112426"/>
    <n v="193101"/>
    <x v="1"/>
    <n v="79.99212924606462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0.38948339483394834"/>
    <n v="31665"/>
    <x v="0"/>
    <n v="70.055309734513273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3.7"/>
    <n v="2960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2.3791176470588233"/>
    <n v="8089"/>
    <x v="1"/>
    <n v="41.911917098445599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0.64036299765807958"/>
    <n v="109374"/>
    <x v="0"/>
    <n v="57.992576882290564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1.1827777777777777"/>
    <n v="2129"/>
    <x v="1"/>
    <n v="40.94230769230769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0.84824037184594958"/>
    <n v="127745"/>
    <x v="0"/>
    <n v="69.9972602739726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0.29346153846153844"/>
    <n v="2289"/>
    <x v="0"/>
    <n v="73.838709677419359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2.0989655172413793"/>
    <n v="12174"/>
    <x v="1"/>
    <n v="41.979310344827589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1.697857142857143"/>
    <n v="9508"/>
    <x v="1"/>
    <n v="77.93442622950819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.1595907738095239"/>
    <n v="155849"/>
    <x v="1"/>
    <n v="106.0197278911564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2.5859999999999999"/>
    <n v="7758"/>
    <x v="1"/>
    <n v="47.018181818181816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2.3058333333333332"/>
    <n v="13835"/>
    <x v="1"/>
    <n v="76.016483516483518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.2821428571428573"/>
    <n v="10770"/>
    <x v="1"/>
    <n v="54.120603015075375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1.8870588235294117"/>
    <n v="3208"/>
    <x v="1"/>
    <n v="57.285714285714285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6.9511889862327911E-2"/>
    <n v="11108"/>
    <x v="0"/>
    <n v="103.8130841121495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7.7443434343434348"/>
    <n v="153338"/>
    <x v="1"/>
    <n v="105.0260273972602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0.27693181818181817"/>
    <n v="2437"/>
    <x v="0"/>
    <n v="90.25925925925925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0.52479620323841425"/>
    <n v="93991"/>
    <x v="0"/>
    <n v="76.978705978705975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4.0709677419354842"/>
    <n v="12620"/>
    <x v="1"/>
    <n v="102.60162601626017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0.02"/>
    <n v="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1.5617857142857143"/>
    <n v="8746"/>
    <x v="1"/>
    <n v="55.006289308176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2.5242857142857145"/>
    <n v="3534"/>
    <x v="1"/>
    <n v="32.127272727272725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1.729268292682927E-2"/>
    <n v="709"/>
    <x v="2"/>
    <n v="50.642857142857146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0.12230769230769231"/>
    <n v="795"/>
    <x v="0"/>
    <n v="49.687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.6398734177215191"/>
    <n v="12955"/>
    <x v="1"/>
    <n v="54.894067796610166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1.6298181818181818"/>
    <n v="8964"/>
    <x v="1"/>
    <n v="46.931937172774866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0.20252747252747252"/>
    <n v="1843"/>
    <x v="0"/>
    <n v="44.951219512195124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3.1924083769633507"/>
    <n v="121950"/>
    <x v="1"/>
    <n v="30.9989832231825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4.7894444444444444"/>
    <n v="8621"/>
    <x v="1"/>
    <n v="107.762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0.19556634304207121"/>
    <n v="30215"/>
    <x v="3"/>
    <n v="102.07770270270271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.9894827586206896"/>
    <n v="11539"/>
    <x v="1"/>
    <n v="24.976190476190474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7.95"/>
    <n v="14310"/>
    <x v="1"/>
    <n v="79.944134078212286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0.50621082621082625"/>
    <n v="35536"/>
    <x v="0"/>
    <n v="67.946462715105156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0.57437499999999997"/>
    <n v="3676"/>
    <x v="0"/>
    <n v="26.070921985815602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.5562827640984909"/>
    <n v="195936"/>
    <x v="1"/>
    <n v="105.0032154340836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0.36297297297297298"/>
    <n v="1343"/>
    <x v="0"/>
    <n v="25.826923076923077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0.58250000000000002"/>
    <n v="2097"/>
    <x v="2"/>
    <n v="77.666666666666671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2.3739473684210526"/>
    <n v="9021"/>
    <x v="1"/>
    <n v="57.8269230769230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0.58750000000000002"/>
    <n v="20915"/>
    <x v="0"/>
    <n v="92.955555555555549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1.8256603773584905"/>
    <n v="9676"/>
    <x v="1"/>
    <n v="37.945098039215686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7.5436408977556111E-3"/>
    <n v="1210"/>
    <x v="0"/>
    <n v="31.842105263157894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1.7595330739299611"/>
    <n v="90440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2.3788235294117648"/>
    <n v="4044"/>
    <x v="1"/>
    <n v="101.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4.8805076142131982"/>
    <n v="192292"/>
    <x v="1"/>
    <n v="84.006989951944078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2.2406666666666668"/>
    <n v="6722"/>
    <x v="1"/>
    <n v="103.4153846153846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0.18126436781609195"/>
    <n v="1577"/>
    <x v="0"/>
    <n v="105.13333333333334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0.45847222222222223"/>
    <n v="3301"/>
    <x v="0"/>
    <n v="89.21621621621621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.1731541218637993"/>
    <n v="196386"/>
    <x v="1"/>
    <n v="51.995234312946785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2.173090909090909"/>
    <n v="11952"/>
    <x v="1"/>
    <n v="64.956521739130437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1.1228571428571428"/>
    <n v="3930"/>
    <x v="1"/>
    <n v="46.235294117647058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0.72518987341772156"/>
    <n v="5729"/>
    <x v="0"/>
    <n v="51.151785714285715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2.1230434782608696"/>
    <n v="4883"/>
    <x v="1"/>
    <n v="33.9097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2.3974657534246577"/>
    <n v="175015"/>
    <x v="1"/>
    <n v="92.01629863301788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.8193548387096774"/>
    <n v="11280"/>
    <x v="1"/>
    <n v="107.42857142857143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.6413114754098361"/>
    <n v="10012"/>
    <x v="1"/>
    <n v="75.848484848484844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.6375968992248063E-2"/>
    <n v="1690"/>
    <x v="0"/>
    <n v="80.476190476190482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0.49643859649122807"/>
    <n v="84891"/>
    <x v="3"/>
    <n v="86.978483606557376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.0970652173913042"/>
    <n v="10093"/>
    <x v="1"/>
    <n v="105.13541666666667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0.49217948717948717"/>
    <n v="3839"/>
    <x v="0"/>
    <n v="57.298507462686565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0.62232323232323228"/>
    <n v="6161"/>
    <x v="2"/>
    <n v="93.348484848484844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0.1305813953488372"/>
    <n v="5615"/>
    <x v="0"/>
    <n v="71.987179487179489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0.64635416666666667"/>
    <n v="6205"/>
    <x v="0"/>
    <n v="92.61194029850746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.5958666666666668"/>
    <n v="11969"/>
    <x v="1"/>
    <n v="104.99122807017544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0.81420000000000003"/>
    <n v="8142"/>
    <x v="0"/>
    <n v="30.958174904942965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0.32444767441860467"/>
    <n v="55805"/>
    <x v="0"/>
    <n v="33.001182732111175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9.9141184124918666E-2"/>
    <n v="15238"/>
    <x v="0"/>
    <n v="84.187845303867405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0.26694444444444443"/>
    <n v="961"/>
    <x v="0"/>
    <n v="73.92307692307692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0.62957446808510642"/>
    <n v="5918"/>
    <x v="3"/>
    <n v="36.98749999999999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1.6135593220338984"/>
    <n v="9520"/>
    <x v="1"/>
    <n v="46.896551724137929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0.05"/>
    <n v="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0.969379310344827"/>
    <n v="159056"/>
    <x v="1"/>
    <n v="102.02437459910199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0.70094158075601376"/>
    <n v="101987"/>
    <x v="3"/>
    <n v="45.00750220653133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0.6"/>
    <n v="1980"/>
    <x v="0"/>
    <n v="94.285714285714292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3.6709859154929578"/>
    <n v="156384"/>
    <x v="1"/>
    <n v="101.02325581395348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11.09"/>
    <n v="7763"/>
    <x v="1"/>
    <n v="97.037499999999994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0.19028784648187633"/>
    <n v="35698"/>
    <x v="0"/>
    <n v="43.00963855421687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.2687755102040816"/>
    <n v="12434"/>
    <x v="1"/>
    <n v="94.91603053435115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7.3463636363636367"/>
    <n v="8081"/>
    <x v="1"/>
    <n v="72.151785714285708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4.5731034482758622E-2"/>
    <n v="6631"/>
    <x v="0"/>
    <n v="51.007692307692309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0.85054545454545449"/>
    <n v="4678"/>
    <x v="0"/>
    <n v="85.054545454545448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1.1929824561403508"/>
    <n v="6800"/>
    <x v="1"/>
    <n v="43.87096774193548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2.9602777777777778"/>
    <n v="10657"/>
    <x v="1"/>
    <n v="40.06390977443609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0.84694915254237291"/>
    <n v="4997"/>
    <x v="0"/>
    <n v="43.833333333333336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3.5578378378378379"/>
    <n v="13164"/>
    <x v="1"/>
    <n v="84.9290322580645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3.8640909090909092"/>
    <n v="8501"/>
    <x v="1"/>
    <n v="41.067632850241544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7.9223529411764702"/>
    <n v="13468"/>
    <x v="1"/>
    <n v="54.971428571428568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.3703393665158372"/>
    <n v="121138"/>
    <x v="1"/>
    <n v="77.010807374443743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3.3820833333333336"/>
    <n v="8117"/>
    <x v="1"/>
    <n v="71.201754385964918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1.0822784810126582"/>
    <n v="8550"/>
    <x v="1"/>
    <n v="91.935483870967744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0.60757639620653314"/>
    <n v="57659"/>
    <x v="0"/>
    <n v="97.069023569023571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0.27725490196078434"/>
    <n v="1414"/>
    <x v="0"/>
    <n v="58.916666666666664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2.283934426229508"/>
    <n v="97524"/>
    <x v="1"/>
    <n v="58.015466983938133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0.21615194054500414"/>
    <n v="26176"/>
    <x v="0"/>
    <n v="103.87301587301587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3.73875"/>
    <n v="2991"/>
    <x v="1"/>
    <n v="93.4687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1.5492592592592593"/>
    <n v="8366"/>
    <x v="1"/>
    <n v="61.970370370370368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3.2214999999999998"/>
    <n v="12886"/>
    <x v="1"/>
    <n v="92.042857142857144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0.73957142857142855"/>
    <n v="5177"/>
    <x v="0"/>
    <n v="77.268656716417908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.641"/>
    <n v="8641"/>
    <x v="1"/>
    <n v="93.92391304347826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1.432624584717608"/>
    <n v="86244"/>
    <x v="1"/>
    <n v="84.969458128078813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0.40281762295081969"/>
    <n v="78630"/>
    <x v="0"/>
    <n v="105.9703504043126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.7822388059701493"/>
    <n v="11941"/>
    <x v="1"/>
    <n v="36.96904024767801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0.84930555555555554"/>
    <n v="6115"/>
    <x v="0"/>
    <n v="81.533333333333331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.4593648334624323"/>
    <n v="188404"/>
    <x v="1"/>
    <n v="80.99914015477213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1.5246153846153847"/>
    <n v="9910"/>
    <x v="1"/>
    <n v="26.010498687664043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0.67129542790152408"/>
    <n v="114523"/>
    <x v="0"/>
    <n v="25.99841089670828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0.40307692307692305"/>
    <n v="3144"/>
    <x v="0"/>
    <n v="34.173913043478258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2.1679032258064517"/>
    <n v="13441"/>
    <x v="1"/>
    <n v="28.002083333333335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0.52117021276595743"/>
    <n v="4899"/>
    <x v="0"/>
    <n v="76.546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4.9958333333333336"/>
    <n v="11990"/>
    <x v="1"/>
    <n v="53.05309734513274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0.87679487179487181"/>
    <n v="6839"/>
    <x v="0"/>
    <n v="106.8593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.131734693877551"/>
    <n v="11091"/>
    <x v="1"/>
    <n v="46.020746887966808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4.2654838709677421"/>
    <n v="13223"/>
    <x v="1"/>
    <n v="100.17424242424242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0.77632653061224488"/>
    <n v="7608"/>
    <x v="3"/>
    <n v="101.44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0.52496810772501767"/>
    <n v="74073"/>
    <x v="0"/>
    <n v="87.972684085510693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.5746762589928058"/>
    <n v="153216"/>
    <x v="1"/>
    <n v="74.995594713656388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0.72939393939393937"/>
    <n v="4814"/>
    <x v="0"/>
    <n v="42.982142857142854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0.60565789473684206"/>
    <n v="4603"/>
    <x v="3"/>
    <n v="33.115107913669064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0.5679129129129129"/>
    <n v="37823"/>
    <x v="0"/>
    <n v="101.13101604278074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0.56542754275427543"/>
    <n v="62819"/>
    <x v="3"/>
    <n v="55.98841354723708"/>
    <n v="1122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n v="0"/>
    <n v="0"/>
    <x v="0"/>
    <n v="0"/>
    <n v="0"/>
    <s v="CA"/>
    <s v="CAD"/>
    <n v="1448690400"/>
    <n v="1450159200"/>
    <x v="0"/>
    <d v="2015-12-15T06:00:00"/>
    <b v="0"/>
    <b v="0"/>
    <x v="0"/>
    <x v="0"/>
    <s v="food trucks"/>
  </r>
  <r>
    <n v="1400"/>
    <n v="10.4"/>
    <n v="14560"/>
    <x v="1"/>
    <n v="92.151898734177209"/>
    <n v="158"/>
    <s v="US"/>
    <s v="USD"/>
    <n v="1408424400"/>
    <n v="1408597200"/>
    <x v="1"/>
    <d v="2014-08-21T05:00:00"/>
    <b v="0"/>
    <b v="1"/>
    <x v="1"/>
    <x v="1"/>
    <s v="rock"/>
  </r>
  <r>
    <n v="108400"/>
    <n v="1.3147878228782288"/>
    <n v="142523"/>
    <x v="1"/>
    <n v="100.01614035087719"/>
    <n v="1425"/>
    <s v="AU"/>
    <s v="AUD"/>
    <n v="1384668000"/>
    <n v="1384840800"/>
    <x v="2"/>
    <d v="2013-11-19T06:00:00"/>
    <b v="0"/>
    <b v="0"/>
    <x v="2"/>
    <x v="2"/>
    <s v="web"/>
  </r>
  <r>
    <n v="4200"/>
    <n v="0.58976190476190471"/>
    <n v="2477"/>
    <x v="0"/>
    <n v="103.20833333333333"/>
    <n v="24"/>
    <s v="US"/>
    <s v="USD"/>
    <n v="1565499600"/>
    <n v="1568955600"/>
    <x v="3"/>
    <d v="2019-09-20T05:00:00"/>
    <b v="0"/>
    <b v="0"/>
    <x v="1"/>
    <x v="1"/>
    <s v="rock"/>
  </r>
  <r>
    <n v="7600"/>
    <n v="0.69276315789473686"/>
    <n v="5265"/>
    <x v="0"/>
    <n v="99.339622641509436"/>
    <n v="53"/>
    <s v="US"/>
    <s v="USD"/>
    <n v="1547964000"/>
    <n v="1548309600"/>
    <x v="4"/>
    <d v="2019-01-24T06:00:00"/>
    <b v="0"/>
    <b v="0"/>
    <x v="3"/>
    <x v="3"/>
    <s v="plays"/>
  </r>
  <r>
    <n v="7600"/>
    <n v="1.7361842105263159"/>
    <n v="13195"/>
    <x v="1"/>
    <n v="75.833333333333329"/>
    <n v="174"/>
    <s v="DK"/>
    <s v="DKK"/>
    <n v="1346130000"/>
    <n v="1347080400"/>
    <x v="5"/>
    <d v="2012-09-08T05:00:00"/>
    <b v="0"/>
    <b v="0"/>
    <x v="3"/>
    <x v="3"/>
    <s v="plays"/>
  </r>
  <r>
    <n v="5200"/>
    <n v="0.20961538461538462"/>
    <n v="1090"/>
    <x v="0"/>
    <n v="60.555555555555557"/>
    <n v="18"/>
    <s v="GB"/>
    <s v="GBP"/>
    <n v="1505278800"/>
    <n v="1505365200"/>
    <x v="6"/>
    <d v="2017-09-14T05:00:00"/>
    <b v="0"/>
    <b v="0"/>
    <x v="4"/>
    <x v="4"/>
    <s v="documentary"/>
  </r>
  <r>
    <n v="4500"/>
    <n v="3.2757777777777779"/>
    <n v="14741"/>
    <x v="1"/>
    <n v="64.93832599118943"/>
    <n v="227"/>
    <s v="DK"/>
    <s v="DKK"/>
    <n v="1439442000"/>
    <n v="1439614800"/>
    <x v="7"/>
    <d v="2015-08-15T05:00:00"/>
    <b v="0"/>
    <b v="0"/>
    <x v="3"/>
    <x v="3"/>
    <s v="plays"/>
  </r>
  <r>
    <n v="110100"/>
    <n v="0.19932788374205268"/>
    <n v="21946"/>
    <x v="2"/>
    <n v="30.997175141242938"/>
    <n v="708"/>
    <s v="DK"/>
    <s v="DKK"/>
    <n v="1281330000"/>
    <n v="1281502800"/>
    <x v="8"/>
    <d v="2010-08-11T05:00:00"/>
    <b v="0"/>
    <b v="0"/>
    <x v="3"/>
    <x v="3"/>
    <s v="plays"/>
  </r>
  <r>
    <n v="6200"/>
    <n v="0.51741935483870971"/>
    <n v="3208"/>
    <x v="0"/>
    <n v="72.909090909090907"/>
    <n v="44"/>
    <s v="US"/>
    <s v="USD"/>
    <n v="1379566800"/>
    <n v="1383804000"/>
    <x v="9"/>
    <d v="2013-11-07T06:00:00"/>
    <b v="0"/>
    <b v="0"/>
    <x v="5"/>
    <x v="1"/>
    <s v="electric music"/>
  </r>
  <r>
    <n v="5200"/>
    <n v="2.6611538461538462"/>
    <n v="13838"/>
    <x v="1"/>
    <n v="62.9"/>
    <n v="220"/>
    <s v="US"/>
    <s v="USD"/>
    <n v="1281762000"/>
    <n v="1285909200"/>
    <x v="10"/>
    <d v="2010-10-01T05:00:00"/>
    <b v="0"/>
    <b v="0"/>
    <x v="6"/>
    <x v="4"/>
    <s v="drama"/>
  </r>
  <r>
    <n v="6300"/>
    <n v="0.48095238095238096"/>
    <n v="3030"/>
    <x v="0"/>
    <n v="112.22222222222223"/>
    <n v="27"/>
    <s v="US"/>
    <s v="USD"/>
    <n v="1285045200"/>
    <n v="1285563600"/>
    <x v="11"/>
    <d v="2010-09-27T05:00:00"/>
    <b v="0"/>
    <b v="1"/>
    <x v="3"/>
    <x v="3"/>
    <s v="plays"/>
  </r>
  <r>
    <n v="6300"/>
    <n v="0.89349206349206345"/>
    <n v="5629"/>
    <x v="0"/>
    <n v="102.34545454545454"/>
    <n v="55"/>
    <s v="US"/>
    <s v="USD"/>
    <n v="1571720400"/>
    <n v="1572411600"/>
    <x v="12"/>
    <d v="2019-10-30T05:00:00"/>
    <b v="0"/>
    <b v="0"/>
    <x v="6"/>
    <x v="4"/>
    <s v="drama"/>
  </r>
  <r>
    <n v="4200"/>
    <n v="2.4511904761904764"/>
    <n v="10295"/>
    <x v="1"/>
    <n v="105.05102040816327"/>
    <n v="98"/>
    <s v="US"/>
    <s v="USD"/>
    <n v="1465621200"/>
    <n v="1466658000"/>
    <x v="13"/>
    <d v="2016-06-23T05:00:00"/>
    <b v="0"/>
    <b v="0"/>
    <x v="7"/>
    <x v="1"/>
    <s v="indie rock"/>
  </r>
  <r>
    <n v="28200"/>
    <n v="0.66769503546099296"/>
    <n v="18829"/>
    <x v="0"/>
    <n v="94.144999999999996"/>
    <n v="200"/>
    <s v="US"/>
    <s v="USD"/>
    <n v="1331013600"/>
    <n v="1333342800"/>
    <x v="14"/>
    <d v="2012-04-02T05:00:00"/>
    <b v="0"/>
    <b v="0"/>
    <x v="7"/>
    <x v="1"/>
    <s v="indie rock"/>
  </r>
  <r>
    <n v="81200"/>
    <n v="0.47307881773399013"/>
    <n v="38414"/>
    <x v="0"/>
    <n v="84.986725663716811"/>
    <n v="452"/>
    <s v="US"/>
    <s v="USD"/>
    <n v="1575957600"/>
    <n v="1576303200"/>
    <x v="15"/>
    <d v="2019-12-14T06:00:00"/>
    <b v="0"/>
    <b v="0"/>
    <x v="8"/>
    <x v="2"/>
    <s v="wearables"/>
  </r>
  <r>
    <n v="1700"/>
    <n v="6.4947058823529416"/>
    <n v="11041"/>
    <x v="1"/>
    <n v="110.41"/>
    <n v="100"/>
    <s v="US"/>
    <s v="USD"/>
    <n v="1390370400"/>
    <n v="1392271200"/>
    <x v="16"/>
    <d v="2014-02-13T06:00:00"/>
    <b v="0"/>
    <b v="0"/>
    <x v="9"/>
    <x v="5"/>
    <s v="nonfiction"/>
  </r>
  <r>
    <n v="84600"/>
    <n v="1.5939125295508274"/>
    <n v="134845"/>
    <x v="1"/>
    <n v="107.96236989591674"/>
    <n v="1249"/>
    <s v="US"/>
    <s v="USD"/>
    <n v="1294812000"/>
    <n v="1294898400"/>
    <x v="17"/>
    <d v="2011-01-13T06:00:00"/>
    <b v="0"/>
    <b v="0"/>
    <x v="10"/>
    <x v="4"/>
    <s v="animation"/>
  </r>
  <r>
    <n v="9100"/>
    <n v="0.66912087912087914"/>
    <n v="6089"/>
    <x v="3"/>
    <n v="45.103703703703701"/>
    <n v="135"/>
    <s v="US"/>
    <s v="USD"/>
    <n v="1536382800"/>
    <n v="1537074000"/>
    <x v="18"/>
    <d v="2018-09-16T05:00:00"/>
    <b v="0"/>
    <b v="0"/>
    <x v="3"/>
    <x v="3"/>
    <s v="plays"/>
  </r>
  <r>
    <n v="62500"/>
    <n v="0.48529600000000001"/>
    <n v="30331"/>
    <x v="0"/>
    <n v="45.001483679525222"/>
    <n v="674"/>
    <s v="US"/>
    <s v="USD"/>
    <n v="1551679200"/>
    <n v="1553490000"/>
    <x v="19"/>
    <d v="2019-03-25T05:00:00"/>
    <b v="0"/>
    <b v="1"/>
    <x v="3"/>
    <x v="3"/>
    <s v="plays"/>
  </r>
  <r>
    <n v="131800"/>
    <n v="1.1224279210925645"/>
    <n v="147936"/>
    <x v="1"/>
    <n v="105.97134670487107"/>
    <n v="1396"/>
    <s v="US"/>
    <s v="USD"/>
    <n v="1406523600"/>
    <n v="1406523600"/>
    <x v="20"/>
    <d v="2014-07-28T05:00:00"/>
    <b v="0"/>
    <b v="0"/>
    <x v="6"/>
    <x v="4"/>
    <s v="drama"/>
  </r>
  <r>
    <n v="94000"/>
    <n v="0.40992553191489361"/>
    <n v="38533"/>
    <x v="0"/>
    <n v="69.055555555555557"/>
    <n v="558"/>
    <s v="US"/>
    <s v="USD"/>
    <n v="1313384400"/>
    <n v="1316322000"/>
    <x v="21"/>
    <d v="2011-09-18T05:00:00"/>
    <b v="0"/>
    <b v="0"/>
    <x v="3"/>
    <x v="3"/>
    <s v="plays"/>
  </r>
  <r>
    <n v="59100"/>
    <n v="1.2807106598984772"/>
    <n v="75690"/>
    <x v="1"/>
    <n v="85.044943820224717"/>
    <n v="890"/>
    <s v="US"/>
    <s v="USD"/>
    <n v="1522731600"/>
    <n v="1524027600"/>
    <x v="22"/>
    <d v="2018-04-18T05:00:00"/>
    <b v="0"/>
    <b v="0"/>
    <x v="3"/>
    <x v="3"/>
    <s v="plays"/>
  </r>
  <r>
    <n v="4500"/>
    <n v="3.3204444444444445"/>
    <n v="14942"/>
    <x v="1"/>
    <n v="105.22535211267606"/>
    <n v="142"/>
    <s v="GB"/>
    <s v="GBP"/>
    <n v="1550124000"/>
    <n v="1554699600"/>
    <x v="23"/>
    <d v="2019-04-08T05:00:00"/>
    <b v="0"/>
    <b v="0"/>
    <x v="4"/>
    <x v="4"/>
    <s v="documentary"/>
  </r>
  <r>
    <n v="92400"/>
    <n v="1.1283225108225108"/>
    <n v="104257"/>
    <x v="1"/>
    <n v="39.003741114852225"/>
    <n v="2673"/>
    <s v="US"/>
    <s v="USD"/>
    <n v="1403326800"/>
    <n v="1403499600"/>
    <x v="24"/>
    <d v="2014-06-23T05:00:00"/>
    <b v="0"/>
    <b v="0"/>
    <x v="8"/>
    <x v="2"/>
    <s v="wearables"/>
  </r>
  <r>
    <n v="5500"/>
    <n v="2.1643636363636363"/>
    <n v="11904"/>
    <x v="1"/>
    <n v="73.030674846625772"/>
    <n v="163"/>
    <s v="US"/>
    <s v="USD"/>
    <n v="1305694800"/>
    <n v="1307422800"/>
    <x v="25"/>
    <d v="2011-06-07T05:00:00"/>
    <b v="0"/>
    <b v="1"/>
    <x v="11"/>
    <x v="6"/>
    <s v="video games"/>
  </r>
  <r>
    <n v="107500"/>
    <n v="0.4819906976744186"/>
    <n v="51814"/>
    <x v="3"/>
    <n v="35.009459459459457"/>
    <n v="1480"/>
    <s v="US"/>
    <s v="USD"/>
    <n v="1533013200"/>
    <n v="1535346000"/>
    <x v="26"/>
    <d v="2018-08-27T05:00:00"/>
    <b v="0"/>
    <b v="0"/>
    <x v="3"/>
    <x v="3"/>
    <s v="plays"/>
  </r>
  <r>
    <n v="2000"/>
    <n v="0.79949999999999999"/>
    <n v="1599"/>
    <x v="0"/>
    <n v="106.6"/>
    <n v="15"/>
    <s v="US"/>
    <s v="USD"/>
    <n v="1443848400"/>
    <n v="1444539600"/>
    <x v="27"/>
    <d v="2015-10-11T05:00:00"/>
    <b v="0"/>
    <b v="0"/>
    <x v="1"/>
    <x v="1"/>
    <s v="rock"/>
  </r>
  <r>
    <n v="130800"/>
    <n v="1.0522553516819573"/>
    <n v="137635"/>
    <x v="1"/>
    <n v="61.997747747747745"/>
    <n v="2220"/>
    <s v="US"/>
    <s v="USD"/>
    <n v="1265695200"/>
    <n v="1267682400"/>
    <x v="28"/>
    <d v="2010-03-04T06:00:00"/>
    <b v="0"/>
    <b v="1"/>
    <x v="3"/>
    <x v="3"/>
    <s v="plays"/>
  </r>
  <r>
    <n v="45900"/>
    <n v="3.2889978213507627"/>
    <n v="150965"/>
    <x v="1"/>
    <n v="94.000622665006233"/>
    <n v="1606"/>
    <s v="CH"/>
    <s v="CHF"/>
    <n v="1532062800"/>
    <n v="1535518800"/>
    <x v="29"/>
    <d v="2018-08-29T05:00:00"/>
    <b v="0"/>
    <b v="0"/>
    <x v="12"/>
    <x v="4"/>
    <s v="shorts"/>
  </r>
  <r>
    <n v="9000"/>
    <n v="1.606111111111111"/>
    <n v="14455"/>
    <x v="1"/>
    <n v="112.05426356589147"/>
    <n v="129"/>
    <s v="US"/>
    <s v="USD"/>
    <n v="1558674000"/>
    <n v="1559106000"/>
    <x v="30"/>
    <d v="2019-05-29T05:00:00"/>
    <b v="0"/>
    <b v="0"/>
    <x v="10"/>
    <x v="4"/>
    <s v="animation"/>
  </r>
  <r>
    <n v="3500"/>
    <n v="3.1"/>
    <n v="10850"/>
    <x v="1"/>
    <n v="48.008849557522126"/>
    <n v="226"/>
    <s v="GB"/>
    <s v="GBP"/>
    <n v="1451973600"/>
    <n v="1454392800"/>
    <x v="31"/>
    <d v="2016-02-02T06:00:00"/>
    <b v="0"/>
    <b v="0"/>
    <x v="11"/>
    <x v="6"/>
    <s v="video games"/>
  </r>
  <r>
    <n v="101000"/>
    <n v="0.86807920792079207"/>
    <n v="87676"/>
    <x v="0"/>
    <n v="38.004334633723452"/>
    <n v="2307"/>
    <s v="IT"/>
    <s v="EUR"/>
    <n v="1515564000"/>
    <n v="1517896800"/>
    <x v="32"/>
    <d v="2018-02-06T06:00:00"/>
    <b v="0"/>
    <b v="0"/>
    <x v="4"/>
    <x v="4"/>
    <s v="documentary"/>
  </r>
  <r>
    <n v="50200"/>
    <n v="3.7782071713147412"/>
    <n v="189666"/>
    <x v="1"/>
    <n v="35.000184535892231"/>
    <n v="5419"/>
    <s v="US"/>
    <s v="USD"/>
    <n v="1412485200"/>
    <n v="1415685600"/>
    <x v="33"/>
    <d v="2014-11-11T06:00:00"/>
    <b v="0"/>
    <b v="0"/>
    <x v="3"/>
    <x v="3"/>
    <s v="plays"/>
  </r>
  <r>
    <n v="9300"/>
    <n v="1.5080645161290323"/>
    <n v="14025"/>
    <x v="1"/>
    <n v="85"/>
    <n v="165"/>
    <s v="US"/>
    <s v="USD"/>
    <n v="1490245200"/>
    <n v="1490677200"/>
    <x v="34"/>
    <d v="2017-03-28T05:00:00"/>
    <b v="0"/>
    <b v="0"/>
    <x v="4"/>
    <x v="4"/>
    <s v="documentary"/>
  </r>
  <r>
    <n v="125500"/>
    <n v="1.5030119521912351"/>
    <n v="188628"/>
    <x v="1"/>
    <n v="95.993893129770996"/>
    <n v="1965"/>
    <s v="DK"/>
    <s v="DKK"/>
    <n v="1547877600"/>
    <n v="1551506400"/>
    <x v="35"/>
    <d v="2019-03-02T06:00:00"/>
    <b v="0"/>
    <b v="1"/>
    <x v="6"/>
    <x v="4"/>
    <s v="drama"/>
  </r>
  <r>
    <n v="700"/>
    <n v="1.572857142857143"/>
    <n v="1101"/>
    <x v="1"/>
    <n v="68.8125"/>
    <n v="16"/>
    <s v="US"/>
    <s v="USD"/>
    <n v="1298700000"/>
    <n v="1300856400"/>
    <x v="36"/>
    <d v="2011-03-23T05:00:00"/>
    <b v="0"/>
    <b v="0"/>
    <x v="3"/>
    <x v="3"/>
    <s v="plays"/>
  </r>
  <r>
    <n v="8100"/>
    <n v="1.3998765432098765"/>
    <n v="11339"/>
    <x v="1"/>
    <n v="105.97196261682242"/>
    <n v="107"/>
    <s v="US"/>
    <s v="USD"/>
    <n v="1570338000"/>
    <n v="1573192800"/>
    <x v="37"/>
    <d v="2019-11-08T06:00:00"/>
    <b v="0"/>
    <b v="1"/>
    <x v="13"/>
    <x v="5"/>
    <s v="fiction"/>
  </r>
  <r>
    <n v="3100"/>
    <n v="3.2532258064516131"/>
    <n v="10085"/>
    <x v="1"/>
    <n v="75.261194029850742"/>
    <n v="134"/>
    <s v="US"/>
    <s v="USD"/>
    <n v="1287378000"/>
    <n v="1287810000"/>
    <x v="38"/>
    <d v="2010-10-23T05:00:00"/>
    <b v="0"/>
    <b v="0"/>
    <x v="14"/>
    <x v="7"/>
    <s v="photography books"/>
  </r>
  <r>
    <n v="9900"/>
    <n v="0.50777777777777777"/>
    <n v="5027"/>
    <x v="0"/>
    <n v="57.125"/>
    <n v="88"/>
    <s v="DK"/>
    <s v="DKK"/>
    <n v="1361772000"/>
    <n v="1362978000"/>
    <x v="39"/>
    <d v="2013-03-11T05:00:00"/>
    <b v="0"/>
    <b v="0"/>
    <x v="3"/>
    <x v="3"/>
    <s v="plays"/>
  </r>
  <r>
    <n v="8800"/>
    <n v="1.6906818181818182"/>
    <n v="14878"/>
    <x v="1"/>
    <n v="75.141414141414145"/>
    <n v="198"/>
    <s v="US"/>
    <s v="USD"/>
    <n v="1275714000"/>
    <n v="1277355600"/>
    <x v="40"/>
    <d v="2010-06-24T05:00:00"/>
    <b v="0"/>
    <b v="1"/>
    <x v="8"/>
    <x v="2"/>
    <s v="wearables"/>
  </r>
  <r>
    <n v="5600"/>
    <n v="2.1292857142857144"/>
    <n v="11924"/>
    <x v="1"/>
    <n v="107.42342342342343"/>
    <n v="111"/>
    <s v="IT"/>
    <s v="EUR"/>
    <n v="1346734800"/>
    <n v="1348981200"/>
    <x v="41"/>
    <d v="2012-09-30T05:00:00"/>
    <b v="0"/>
    <b v="1"/>
    <x v="1"/>
    <x v="1"/>
    <s v="rock"/>
  </r>
  <r>
    <n v="1800"/>
    <n v="4.4394444444444447"/>
    <n v="7991"/>
    <x v="1"/>
    <n v="35.995495495495497"/>
    <n v="222"/>
    <s v="US"/>
    <s v="USD"/>
    <n v="1309755600"/>
    <n v="1310533200"/>
    <x v="42"/>
    <d v="2011-07-13T05:00:00"/>
    <b v="0"/>
    <b v="0"/>
    <x v="0"/>
    <x v="0"/>
    <s v="food trucks"/>
  </r>
  <r>
    <n v="90200"/>
    <n v="1.859390243902439"/>
    <n v="167717"/>
    <x v="1"/>
    <n v="26.998873148744366"/>
    <n v="6212"/>
    <s v="US"/>
    <s v="USD"/>
    <n v="1406178000"/>
    <n v="1407560400"/>
    <x v="43"/>
    <d v="2014-08-09T05:00:00"/>
    <b v="0"/>
    <b v="0"/>
    <x v="15"/>
    <x v="5"/>
    <s v="radio &amp; podcasts"/>
  </r>
  <r>
    <n v="1600"/>
    <n v="6.5881249999999998"/>
    <n v="10541"/>
    <x v="1"/>
    <n v="107.56122448979592"/>
    <n v="98"/>
    <s v="DK"/>
    <s v="DKK"/>
    <n v="1552798800"/>
    <n v="1552885200"/>
    <x v="44"/>
    <d v="2019-03-18T05:00:00"/>
    <b v="0"/>
    <b v="0"/>
    <x v="13"/>
    <x v="5"/>
    <s v="fiction"/>
  </r>
  <r>
    <n v="9500"/>
    <n v="0.4768421052631579"/>
    <n v="4530"/>
    <x v="0"/>
    <n v="94.375"/>
    <n v="48"/>
    <s v="US"/>
    <s v="USD"/>
    <n v="1478062800"/>
    <n v="1479362400"/>
    <x v="45"/>
    <d v="2016-11-17T06:00:00"/>
    <b v="0"/>
    <b v="1"/>
    <x v="3"/>
    <x v="3"/>
    <s v="plays"/>
  </r>
  <r>
    <n v="3700"/>
    <n v="1.1478378378378378"/>
    <n v="4247"/>
    <x v="1"/>
    <n v="46.163043478260867"/>
    <n v="92"/>
    <s v="US"/>
    <s v="USD"/>
    <n v="1278565200"/>
    <n v="1280552400"/>
    <x v="46"/>
    <d v="2010-07-31T05:00:00"/>
    <b v="0"/>
    <b v="0"/>
    <x v="1"/>
    <x v="1"/>
    <s v="rock"/>
  </r>
  <r>
    <n v="1500"/>
    <n v="4.7526666666666664"/>
    <n v="7129"/>
    <x v="1"/>
    <n v="47.845637583892618"/>
    <n v="149"/>
    <s v="US"/>
    <s v="USD"/>
    <n v="1396069200"/>
    <n v="1398661200"/>
    <x v="47"/>
    <d v="2014-04-28T05:00:00"/>
    <b v="0"/>
    <b v="0"/>
    <x v="3"/>
    <x v="3"/>
    <s v="plays"/>
  </r>
  <r>
    <n v="33300"/>
    <n v="3.86972972972973"/>
    <n v="128862"/>
    <x v="1"/>
    <n v="53.007815713698065"/>
    <n v="2431"/>
    <s v="US"/>
    <s v="USD"/>
    <n v="1435208400"/>
    <n v="1436245200"/>
    <x v="48"/>
    <d v="2015-07-07T05:00:00"/>
    <b v="0"/>
    <b v="0"/>
    <x v="3"/>
    <x v="3"/>
    <s v="plays"/>
  </r>
  <r>
    <n v="7200"/>
    <n v="1.89625"/>
    <n v="13653"/>
    <x v="1"/>
    <n v="45.059405940594061"/>
    <n v="303"/>
    <s v="US"/>
    <s v="USD"/>
    <n v="1571547600"/>
    <n v="1575439200"/>
    <x v="49"/>
    <d v="2019-12-04T06:00:00"/>
    <b v="0"/>
    <b v="0"/>
    <x v="1"/>
    <x v="1"/>
    <s v="rock"/>
  </r>
  <r>
    <n v="100"/>
    <n v="0.02"/>
    <n v="2"/>
    <x v="0"/>
    <n v="2"/>
    <n v="1"/>
    <s v="IT"/>
    <s v="EUR"/>
    <n v="1375333200"/>
    <n v="1377752400"/>
    <x v="50"/>
    <d v="2013-08-29T05:00:00"/>
    <b v="0"/>
    <b v="0"/>
    <x v="16"/>
    <x v="1"/>
    <s v="metal"/>
  </r>
  <r>
    <n v="158100"/>
    <n v="0.91867805186590767"/>
    <n v="145243"/>
    <x v="0"/>
    <n v="99.006816632583508"/>
    <n v="1467"/>
    <s v="GB"/>
    <s v="GBP"/>
    <n v="1332824400"/>
    <n v="1334206800"/>
    <x v="51"/>
    <d v="2012-04-12T05:00:00"/>
    <b v="0"/>
    <b v="1"/>
    <x v="8"/>
    <x v="2"/>
    <s v="wearables"/>
  </r>
  <r>
    <n v="7200"/>
    <n v="0.34152777777777776"/>
    <n v="2459"/>
    <x v="0"/>
    <n v="32.786666666666669"/>
    <n v="75"/>
    <s v="US"/>
    <s v="USD"/>
    <n v="1284526800"/>
    <n v="1284872400"/>
    <x v="52"/>
    <d v="2010-09-19T05:00:00"/>
    <b v="0"/>
    <b v="0"/>
    <x v="3"/>
    <x v="3"/>
    <s v="plays"/>
  </r>
  <r>
    <n v="8800"/>
    <n v="1.4040909090909091"/>
    <n v="12356"/>
    <x v="1"/>
    <n v="59.119617224880386"/>
    <n v="209"/>
    <s v="US"/>
    <s v="USD"/>
    <n v="1400562000"/>
    <n v="1403931600"/>
    <x v="53"/>
    <d v="2014-06-28T05:00:00"/>
    <b v="0"/>
    <b v="0"/>
    <x v="6"/>
    <x v="4"/>
    <s v="drama"/>
  </r>
  <r>
    <n v="6000"/>
    <n v="0.89866666666666661"/>
    <n v="5392"/>
    <x v="0"/>
    <n v="44.93333333333333"/>
    <n v="120"/>
    <s v="US"/>
    <s v="USD"/>
    <n v="1520748000"/>
    <n v="1521262800"/>
    <x v="54"/>
    <d v="2018-03-17T05:00:00"/>
    <b v="0"/>
    <b v="0"/>
    <x v="8"/>
    <x v="2"/>
    <s v="wearables"/>
  </r>
  <r>
    <n v="6600"/>
    <n v="1.7796969696969698"/>
    <n v="11746"/>
    <x v="1"/>
    <n v="89.664122137404576"/>
    <n v="131"/>
    <s v="US"/>
    <s v="USD"/>
    <n v="1532926800"/>
    <n v="1533358800"/>
    <x v="55"/>
    <d v="2018-08-04T05:00:00"/>
    <b v="0"/>
    <b v="0"/>
    <x v="17"/>
    <x v="1"/>
    <s v="jazz"/>
  </r>
  <r>
    <n v="8000"/>
    <n v="1.436625"/>
    <n v="11493"/>
    <x v="1"/>
    <n v="70.079268292682926"/>
    <n v="164"/>
    <s v="US"/>
    <s v="USD"/>
    <n v="1420869600"/>
    <n v="1421474400"/>
    <x v="56"/>
    <d v="2015-01-17T06:00:00"/>
    <b v="0"/>
    <b v="0"/>
    <x v="8"/>
    <x v="2"/>
    <s v="wearables"/>
  </r>
  <r>
    <n v="2900"/>
    <n v="2.1527586206896552"/>
    <n v="6243"/>
    <x v="1"/>
    <n v="31.059701492537314"/>
    <n v="201"/>
    <s v="US"/>
    <s v="USD"/>
    <n v="1504242000"/>
    <n v="1505278800"/>
    <x v="57"/>
    <d v="2017-09-13T05:00:00"/>
    <b v="0"/>
    <b v="0"/>
    <x v="11"/>
    <x v="6"/>
    <s v="video games"/>
  </r>
  <r>
    <n v="2700"/>
    <n v="2.2711111111111113"/>
    <n v="6132"/>
    <x v="1"/>
    <n v="29.061611374407583"/>
    <n v="211"/>
    <s v="US"/>
    <s v="USD"/>
    <n v="1442811600"/>
    <n v="1443934800"/>
    <x v="58"/>
    <d v="2015-10-04T05:00:00"/>
    <b v="0"/>
    <b v="0"/>
    <x v="3"/>
    <x v="3"/>
    <s v="plays"/>
  </r>
  <r>
    <n v="1400"/>
    <n v="2.7507142857142859"/>
    <n v="3851"/>
    <x v="1"/>
    <n v="30.0859375"/>
    <n v="128"/>
    <s v="US"/>
    <s v="USD"/>
    <n v="1497243600"/>
    <n v="1498539600"/>
    <x v="59"/>
    <d v="2017-06-27T05:00:00"/>
    <b v="0"/>
    <b v="1"/>
    <x v="3"/>
    <x v="3"/>
    <s v="plays"/>
  </r>
  <r>
    <n v="94200"/>
    <n v="1.4437048832271762"/>
    <n v="135997"/>
    <x v="1"/>
    <n v="84.998125000000002"/>
    <n v="1600"/>
    <s v="CA"/>
    <s v="CAD"/>
    <n v="1342501200"/>
    <n v="1342760400"/>
    <x v="60"/>
    <d v="2012-07-20T05:00:00"/>
    <b v="0"/>
    <b v="0"/>
    <x v="3"/>
    <x v="3"/>
    <s v="plays"/>
  </r>
  <r>
    <n v="199200"/>
    <n v="0.92745983935742971"/>
    <n v="184750"/>
    <x v="0"/>
    <n v="82.001775410563695"/>
    <n v="2253"/>
    <s v="CA"/>
    <s v="CAD"/>
    <n v="1298268000"/>
    <n v="1301720400"/>
    <x v="61"/>
    <d v="2011-04-02T05:00:00"/>
    <b v="0"/>
    <b v="0"/>
    <x v="3"/>
    <x v="3"/>
    <s v="plays"/>
  </r>
  <r>
    <n v="2000"/>
    <n v="7.226"/>
    <n v="14452"/>
    <x v="1"/>
    <n v="58.040160642570278"/>
    <n v="249"/>
    <s v="US"/>
    <s v="USD"/>
    <n v="1433480400"/>
    <n v="1433566800"/>
    <x v="62"/>
    <d v="2015-06-06T05:00:00"/>
    <b v="0"/>
    <b v="0"/>
    <x v="2"/>
    <x v="2"/>
    <s v="web"/>
  </r>
  <r>
    <n v="4700"/>
    <n v="0.11851063829787234"/>
    <n v="557"/>
    <x v="0"/>
    <n v="111.4"/>
    <n v="5"/>
    <s v="US"/>
    <s v="USD"/>
    <n v="1493355600"/>
    <n v="1493874000"/>
    <x v="63"/>
    <d v="2017-05-04T05:00:00"/>
    <b v="0"/>
    <b v="0"/>
    <x v="3"/>
    <x v="3"/>
    <s v="plays"/>
  </r>
  <r>
    <n v="2800"/>
    <n v="0.97642857142857142"/>
    <n v="2734"/>
    <x v="0"/>
    <n v="71.94736842105263"/>
    <n v="38"/>
    <s v="US"/>
    <s v="USD"/>
    <n v="1530507600"/>
    <n v="1531803600"/>
    <x v="64"/>
    <d v="2018-07-17T05:00:00"/>
    <b v="0"/>
    <b v="1"/>
    <x v="2"/>
    <x v="2"/>
    <s v="web"/>
  </r>
  <r>
    <n v="6100"/>
    <n v="2.3614754098360655"/>
    <n v="14405"/>
    <x v="1"/>
    <n v="61.038135593220339"/>
    <n v="236"/>
    <s v="US"/>
    <s v="USD"/>
    <n v="1296108000"/>
    <n v="1296712800"/>
    <x v="65"/>
    <d v="2011-02-03T06:00:00"/>
    <b v="0"/>
    <b v="0"/>
    <x v="3"/>
    <x v="3"/>
    <s v="plays"/>
  </r>
  <r>
    <n v="2900"/>
    <n v="0.45068965517241377"/>
    <n v="1307"/>
    <x v="0"/>
    <n v="108.91666666666667"/>
    <n v="12"/>
    <s v="US"/>
    <s v="USD"/>
    <n v="1428469200"/>
    <n v="1428901200"/>
    <x v="66"/>
    <d v="2015-04-13T05:00:00"/>
    <b v="0"/>
    <b v="1"/>
    <x v="3"/>
    <x v="3"/>
    <s v="plays"/>
  </r>
  <r>
    <n v="72600"/>
    <n v="1.6238567493112948"/>
    <n v="117892"/>
    <x v="1"/>
    <n v="29.001722017220171"/>
    <n v="4065"/>
    <s v="GB"/>
    <s v="GBP"/>
    <n v="1264399200"/>
    <n v="1264831200"/>
    <x v="67"/>
    <d v="2010-01-30T06:00:00"/>
    <b v="0"/>
    <b v="1"/>
    <x v="8"/>
    <x v="2"/>
    <s v="wearables"/>
  </r>
  <r>
    <n v="5700"/>
    <n v="2.5452631578947367"/>
    <n v="14508"/>
    <x v="1"/>
    <n v="58.975609756097562"/>
    <n v="246"/>
    <s v="IT"/>
    <s v="EUR"/>
    <n v="1501131600"/>
    <n v="1505192400"/>
    <x v="68"/>
    <d v="2017-09-12T05:00:00"/>
    <b v="0"/>
    <b v="1"/>
    <x v="3"/>
    <x v="3"/>
    <s v="plays"/>
  </r>
  <r>
    <n v="7900"/>
    <n v="0.24063291139240506"/>
    <n v="1901"/>
    <x v="3"/>
    <n v="111.82352941176471"/>
    <n v="17"/>
    <s v="US"/>
    <s v="USD"/>
    <n v="1292738400"/>
    <n v="1295676000"/>
    <x v="69"/>
    <d v="2011-01-22T06:00:00"/>
    <b v="0"/>
    <b v="0"/>
    <x v="3"/>
    <x v="3"/>
    <s v="plays"/>
  </r>
  <r>
    <n v="128000"/>
    <n v="1.2374140625000001"/>
    <n v="158389"/>
    <x v="1"/>
    <n v="63.995555555555555"/>
    <n v="2475"/>
    <s v="IT"/>
    <s v="EUR"/>
    <n v="1288674000"/>
    <n v="1292911200"/>
    <x v="70"/>
    <d v="2010-12-21T06:00:00"/>
    <b v="0"/>
    <b v="1"/>
    <x v="3"/>
    <x v="3"/>
    <s v="plays"/>
  </r>
  <r>
    <n v="6000"/>
    <n v="1.0806666666666667"/>
    <n v="6484"/>
    <x v="1"/>
    <n v="85.315789473684205"/>
    <n v="76"/>
    <s v="US"/>
    <s v="USD"/>
    <n v="1575093600"/>
    <n v="1575439200"/>
    <x v="71"/>
    <d v="2019-12-04T06:00:00"/>
    <b v="0"/>
    <b v="0"/>
    <x v="3"/>
    <x v="3"/>
    <s v="plays"/>
  </r>
  <r>
    <n v="600"/>
    <n v="6.7033333333333331"/>
    <n v="4022"/>
    <x v="1"/>
    <n v="74.481481481481481"/>
    <n v="54"/>
    <s v="US"/>
    <s v="USD"/>
    <n v="1435726800"/>
    <n v="1438837200"/>
    <x v="72"/>
    <d v="2015-08-06T05:00:00"/>
    <b v="0"/>
    <b v="0"/>
    <x v="10"/>
    <x v="4"/>
    <s v="animation"/>
  </r>
  <r>
    <n v="1400"/>
    <n v="6.609285714285714"/>
    <n v="9253"/>
    <x v="1"/>
    <n v="105.14772727272727"/>
    <n v="88"/>
    <s v="US"/>
    <s v="USD"/>
    <n v="1480226400"/>
    <n v="1480485600"/>
    <x v="73"/>
    <d v="2016-11-30T06:00:00"/>
    <b v="0"/>
    <b v="0"/>
    <x v="17"/>
    <x v="1"/>
    <s v="jazz"/>
  </r>
  <r>
    <n v="3900"/>
    <n v="1.2246153846153847"/>
    <n v="4776"/>
    <x v="1"/>
    <n v="56.188235294117646"/>
    <n v="85"/>
    <s v="GB"/>
    <s v="GBP"/>
    <n v="1459054800"/>
    <n v="1459141200"/>
    <x v="74"/>
    <d v="2016-03-28T05:00:00"/>
    <b v="0"/>
    <b v="0"/>
    <x v="16"/>
    <x v="1"/>
    <s v="metal"/>
  </r>
  <r>
    <n v="9700"/>
    <n v="1.5057731958762886"/>
    <n v="14606"/>
    <x v="1"/>
    <n v="85.917647058823533"/>
    <n v="170"/>
    <s v="US"/>
    <s v="USD"/>
    <n v="1531630800"/>
    <n v="1532322000"/>
    <x v="75"/>
    <d v="2018-07-23T05:00:00"/>
    <b v="0"/>
    <b v="0"/>
    <x v="14"/>
    <x v="7"/>
    <s v="photography books"/>
  </r>
  <r>
    <n v="122900"/>
    <n v="0.78106590724165992"/>
    <n v="95993"/>
    <x v="0"/>
    <n v="57.00296912114014"/>
    <n v="1684"/>
    <s v="US"/>
    <s v="USD"/>
    <n v="1421992800"/>
    <n v="1426222800"/>
    <x v="76"/>
    <d v="2015-03-13T05:00:00"/>
    <b v="1"/>
    <b v="1"/>
    <x v="3"/>
    <x v="3"/>
    <s v="plays"/>
  </r>
  <r>
    <n v="9500"/>
    <n v="0.46947368421052632"/>
    <n v="4460"/>
    <x v="0"/>
    <n v="79.642857142857139"/>
    <n v="56"/>
    <s v="US"/>
    <s v="USD"/>
    <n v="1285563600"/>
    <n v="1286773200"/>
    <x v="77"/>
    <d v="2010-10-11T05:00:00"/>
    <b v="0"/>
    <b v="1"/>
    <x v="10"/>
    <x v="4"/>
    <s v="animation"/>
  </r>
  <r>
    <n v="4500"/>
    <n v="3.008"/>
    <n v="13536"/>
    <x v="1"/>
    <n v="41.018181818181816"/>
    <n v="330"/>
    <s v="US"/>
    <s v="USD"/>
    <n v="1523854800"/>
    <n v="1523941200"/>
    <x v="78"/>
    <d v="2018-04-17T05:00:00"/>
    <b v="0"/>
    <b v="0"/>
    <x v="18"/>
    <x v="5"/>
    <s v="translations"/>
  </r>
  <r>
    <n v="57800"/>
    <n v="0.6959861591695502"/>
    <n v="40228"/>
    <x v="0"/>
    <n v="48.004773269689736"/>
    <n v="838"/>
    <s v="US"/>
    <s v="USD"/>
    <n v="1529125200"/>
    <n v="1529557200"/>
    <x v="79"/>
    <d v="2018-06-21T05:00:00"/>
    <b v="0"/>
    <b v="0"/>
    <x v="3"/>
    <x v="3"/>
    <s v="plays"/>
  </r>
  <r>
    <n v="1100"/>
    <n v="6.374545454545455"/>
    <n v="7012"/>
    <x v="1"/>
    <n v="55.212598425196852"/>
    <n v="127"/>
    <s v="US"/>
    <s v="USD"/>
    <n v="1503982800"/>
    <n v="1506574800"/>
    <x v="80"/>
    <d v="2017-09-28T05:00:00"/>
    <b v="0"/>
    <b v="0"/>
    <x v="11"/>
    <x v="6"/>
    <s v="video games"/>
  </r>
  <r>
    <n v="16800"/>
    <n v="2.253392857142857"/>
    <n v="37857"/>
    <x v="1"/>
    <n v="92.109489051094897"/>
    <n v="411"/>
    <s v="US"/>
    <s v="USD"/>
    <n v="1511416800"/>
    <n v="1513576800"/>
    <x v="81"/>
    <d v="2017-12-18T06:00:00"/>
    <b v="0"/>
    <b v="0"/>
    <x v="1"/>
    <x v="1"/>
    <s v="rock"/>
  </r>
  <r>
    <n v="1000"/>
    <n v="14.973000000000001"/>
    <n v="14973"/>
    <x v="1"/>
    <n v="83.183333333333337"/>
    <n v="180"/>
    <s v="GB"/>
    <s v="GBP"/>
    <n v="1547704800"/>
    <n v="1548309600"/>
    <x v="82"/>
    <d v="2019-01-24T06:00:00"/>
    <b v="0"/>
    <b v="1"/>
    <x v="11"/>
    <x v="6"/>
    <s v="video games"/>
  </r>
  <r>
    <n v="106400"/>
    <n v="0.37590225563909774"/>
    <n v="39996"/>
    <x v="0"/>
    <n v="39.996000000000002"/>
    <n v="1000"/>
    <s v="US"/>
    <s v="USD"/>
    <n v="1469682000"/>
    <n v="1471582800"/>
    <x v="83"/>
    <d v="2016-08-19T05:00:00"/>
    <b v="0"/>
    <b v="0"/>
    <x v="5"/>
    <x v="1"/>
    <s v="electric music"/>
  </r>
  <r>
    <n v="31400"/>
    <n v="1.3236942675159236"/>
    <n v="41564"/>
    <x v="1"/>
    <n v="111.1336898395722"/>
    <n v="374"/>
    <s v="US"/>
    <s v="USD"/>
    <n v="1343451600"/>
    <n v="1344315600"/>
    <x v="84"/>
    <d v="2012-08-07T05:00:00"/>
    <b v="0"/>
    <b v="0"/>
    <x v="8"/>
    <x v="2"/>
    <s v="wearables"/>
  </r>
  <r>
    <n v="4900"/>
    <n v="1.3122448979591836"/>
    <n v="6430"/>
    <x v="1"/>
    <n v="90.563380281690144"/>
    <n v="71"/>
    <s v="AU"/>
    <s v="AUD"/>
    <n v="1315717200"/>
    <n v="1316408400"/>
    <x v="85"/>
    <d v="2011-09-19T05:00:00"/>
    <b v="0"/>
    <b v="0"/>
    <x v="7"/>
    <x v="1"/>
    <s v="indie rock"/>
  </r>
  <r>
    <n v="7400"/>
    <n v="1.6763513513513513"/>
    <n v="12405"/>
    <x v="1"/>
    <n v="61.108374384236456"/>
    <n v="203"/>
    <s v="US"/>
    <s v="USD"/>
    <n v="1430715600"/>
    <n v="1431838800"/>
    <x v="86"/>
    <d v="2015-05-17T05:00:00"/>
    <b v="1"/>
    <b v="0"/>
    <x v="3"/>
    <x v="3"/>
    <s v="plays"/>
  </r>
  <r>
    <n v="198500"/>
    <n v="0.6198488664987406"/>
    <n v="123040"/>
    <x v="0"/>
    <n v="83.022941970310384"/>
    <n v="1482"/>
    <s v="AU"/>
    <s v="AUD"/>
    <n v="1299564000"/>
    <n v="1300510800"/>
    <x v="87"/>
    <d v="2011-03-19T05:00:00"/>
    <b v="0"/>
    <b v="1"/>
    <x v="1"/>
    <x v="1"/>
    <s v="rock"/>
  </r>
  <r>
    <n v="4800"/>
    <n v="2.6074999999999999"/>
    <n v="12516"/>
    <x v="1"/>
    <n v="110.76106194690266"/>
    <n v="113"/>
    <s v="US"/>
    <s v="USD"/>
    <n v="1429160400"/>
    <n v="1431061200"/>
    <x v="88"/>
    <d v="2015-05-08T05:00:00"/>
    <b v="0"/>
    <b v="0"/>
    <x v="18"/>
    <x v="5"/>
    <s v="translations"/>
  </r>
  <r>
    <n v="3400"/>
    <n v="2.5258823529411765"/>
    <n v="8588"/>
    <x v="1"/>
    <n v="89.458333333333329"/>
    <n v="96"/>
    <s v="US"/>
    <s v="USD"/>
    <n v="1271307600"/>
    <n v="1271480400"/>
    <x v="89"/>
    <d v="2010-04-17T05:00:00"/>
    <b v="0"/>
    <b v="0"/>
    <x v="3"/>
    <x v="3"/>
    <s v="plays"/>
  </r>
  <r>
    <n v="7800"/>
    <n v="0.7861538461538462"/>
    <n v="6132"/>
    <x v="0"/>
    <n v="57.849056603773583"/>
    <n v="106"/>
    <s v="US"/>
    <s v="USD"/>
    <n v="1456380000"/>
    <n v="1456380000"/>
    <x v="90"/>
    <d v="2016-02-25T06:00:00"/>
    <b v="0"/>
    <b v="1"/>
    <x v="3"/>
    <x v="3"/>
    <s v="plays"/>
  </r>
  <r>
    <n v="154300"/>
    <n v="0.48404406999351912"/>
    <n v="74688"/>
    <x v="0"/>
    <n v="109.99705449189985"/>
    <n v="679"/>
    <s v="IT"/>
    <s v="EUR"/>
    <n v="1470459600"/>
    <n v="1472878800"/>
    <x v="91"/>
    <d v="2016-09-03T05:00:00"/>
    <b v="0"/>
    <b v="0"/>
    <x v="18"/>
    <x v="5"/>
    <s v="translations"/>
  </r>
  <r>
    <n v="20000"/>
    <n v="2.5887500000000001"/>
    <n v="51775"/>
    <x v="1"/>
    <n v="103.96586345381526"/>
    <n v="498"/>
    <s v="CH"/>
    <s v="CHF"/>
    <n v="1277269200"/>
    <n v="1277355600"/>
    <x v="92"/>
    <d v="2010-06-24T05:00:00"/>
    <b v="0"/>
    <b v="1"/>
    <x v="11"/>
    <x v="6"/>
    <s v="video games"/>
  </r>
  <r>
    <n v="108800"/>
    <n v="0.60548713235294116"/>
    <n v="65877"/>
    <x v="3"/>
    <n v="107.99508196721311"/>
    <n v="610"/>
    <s v="US"/>
    <s v="USD"/>
    <n v="1350709200"/>
    <n v="1351054800"/>
    <x v="93"/>
    <d v="2012-10-24T05:00:00"/>
    <b v="0"/>
    <b v="1"/>
    <x v="3"/>
    <x v="3"/>
    <s v="plays"/>
  </r>
  <r>
    <n v="2900"/>
    <n v="3.036896551724138"/>
    <n v="8807"/>
    <x v="1"/>
    <n v="48.927777777777777"/>
    <n v="180"/>
    <s v="GB"/>
    <s v="GBP"/>
    <n v="1554613200"/>
    <n v="1555563600"/>
    <x v="94"/>
    <d v="2019-04-18T05:00:00"/>
    <b v="0"/>
    <b v="0"/>
    <x v="2"/>
    <x v="2"/>
    <s v="web"/>
  </r>
  <r>
    <n v="900"/>
    <n v="1.1299999999999999"/>
    <n v="1017"/>
    <x v="1"/>
    <n v="37.666666666666664"/>
    <n v="27"/>
    <s v="US"/>
    <s v="USD"/>
    <n v="1571029200"/>
    <n v="1571634000"/>
    <x v="95"/>
    <d v="2019-10-21T05:00:00"/>
    <b v="0"/>
    <b v="0"/>
    <x v="4"/>
    <x v="4"/>
    <s v="documentary"/>
  </r>
  <r>
    <n v="69700"/>
    <n v="2.1737876614060259"/>
    <n v="151513"/>
    <x v="1"/>
    <n v="64.999141999141997"/>
    <n v="2331"/>
    <s v="US"/>
    <s v="USD"/>
    <n v="1299736800"/>
    <n v="1300856400"/>
    <x v="96"/>
    <d v="2011-03-23T05:00:00"/>
    <b v="0"/>
    <b v="0"/>
    <x v="3"/>
    <x v="3"/>
    <s v="plays"/>
  </r>
  <r>
    <n v="1300"/>
    <n v="9.2669230769230762"/>
    <n v="12047"/>
    <x v="1"/>
    <n v="106.61061946902655"/>
    <n v="113"/>
    <s v="US"/>
    <s v="USD"/>
    <n v="1435208400"/>
    <n v="1439874000"/>
    <x v="48"/>
    <d v="2015-08-18T05:00:00"/>
    <b v="0"/>
    <b v="0"/>
    <x v="0"/>
    <x v="0"/>
    <s v="food trucks"/>
  </r>
  <r>
    <n v="97800"/>
    <n v="0.33692229038854804"/>
    <n v="32951"/>
    <x v="0"/>
    <n v="27.009016393442622"/>
    <n v="1220"/>
    <s v="AU"/>
    <s v="AUD"/>
    <n v="1437973200"/>
    <n v="1438318800"/>
    <x v="97"/>
    <d v="2015-07-31T05:00:00"/>
    <b v="0"/>
    <b v="0"/>
    <x v="11"/>
    <x v="6"/>
    <s v="video games"/>
  </r>
  <r>
    <n v="7600"/>
    <n v="1.9672368421052631"/>
    <n v="14951"/>
    <x v="1"/>
    <n v="91.16463414634147"/>
    <n v="164"/>
    <s v="US"/>
    <s v="USD"/>
    <n v="1416895200"/>
    <n v="1419400800"/>
    <x v="98"/>
    <d v="2014-12-24T06:00:00"/>
    <b v="0"/>
    <b v="0"/>
    <x v="3"/>
    <x v="3"/>
    <s v="plays"/>
  </r>
  <r>
    <n v="100"/>
    <n v="0.01"/>
    <n v="1"/>
    <x v="0"/>
    <n v="1"/>
    <n v="1"/>
    <s v="US"/>
    <s v="USD"/>
    <n v="1319000400"/>
    <n v="1320555600"/>
    <x v="99"/>
    <d v="2011-11-06T05:00:00"/>
    <b v="0"/>
    <b v="0"/>
    <x v="3"/>
    <x v="3"/>
    <s v="plays"/>
  </r>
  <r>
    <n v="900"/>
    <n v="10.214444444444444"/>
    <n v="9193"/>
    <x v="1"/>
    <n v="56.054878048780488"/>
    <n v="164"/>
    <s v="US"/>
    <s v="USD"/>
    <n v="1424498400"/>
    <n v="1425103200"/>
    <x v="100"/>
    <d v="2015-02-28T06:00:00"/>
    <b v="0"/>
    <b v="1"/>
    <x v="5"/>
    <x v="1"/>
    <s v="electric music"/>
  </r>
  <r>
    <n v="3700"/>
    <n v="2.8167567567567566"/>
    <n v="10422"/>
    <x v="1"/>
    <n v="31.017857142857142"/>
    <n v="336"/>
    <s v="US"/>
    <s v="USD"/>
    <n v="1526274000"/>
    <n v="1526878800"/>
    <x v="101"/>
    <d v="2018-05-21T05:00:00"/>
    <b v="0"/>
    <b v="1"/>
    <x v="8"/>
    <x v="2"/>
    <s v="wearables"/>
  </r>
  <r>
    <n v="10000"/>
    <n v="0.24610000000000001"/>
    <n v="2461"/>
    <x v="0"/>
    <n v="66.513513513513516"/>
    <n v="37"/>
    <s v="IT"/>
    <s v="EUR"/>
    <n v="1287896400"/>
    <n v="1288674000"/>
    <x v="102"/>
    <d v="2010-11-02T05:00:00"/>
    <b v="0"/>
    <b v="0"/>
    <x v="5"/>
    <x v="1"/>
    <s v="electric music"/>
  </r>
  <r>
    <n v="119200"/>
    <n v="1.4314010067114094"/>
    <n v="170623"/>
    <x v="1"/>
    <n v="89.005216484089729"/>
    <n v="1917"/>
    <s v="US"/>
    <s v="USD"/>
    <n v="1495515600"/>
    <n v="1495602000"/>
    <x v="103"/>
    <d v="2017-05-24T05:00:00"/>
    <b v="0"/>
    <b v="0"/>
    <x v="7"/>
    <x v="1"/>
    <s v="indie rock"/>
  </r>
  <r>
    <n v="6800"/>
    <n v="1.4454411764705883"/>
    <n v="9829"/>
    <x v="1"/>
    <n v="103.46315789473684"/>
    <n v="95"/>
    <s v="US"/>
    <s v="USD"/>
    <n v="1364878800"/>
    <n v="1366434000"/>
    <x v="104"/>
    <d v="2013-04-20T05:00:00"/>
    <b v="0"/>
    <b v="0"/>
    <x v="2"/>
    <x v="2"/>
    <s v="web"/>
  </r>
  <r>
    <n v="3900"/>
    <n v="3.5912820512820511"/>
    <n v="14006"/>
    <x v="1"/>
    <n v="95.278911564625844"/>
    <n v="147"/>
    <s v="US"/>
    <s v="USD"/>
    <n v="1567918800"/>
    <n v="1568350800"/>
    <x v="105"/>
    <d v="2019-09-13T05:00:00"/>
    <b v="0"/>
    <b v="0"/>
    <x v="3"/>
    <x v="3"/>
    <s v="plays"/>
  </r>
  <r>
    <n v="3500"/>
    <n v="1.8648571428571428"/>
    <n v="6527"/>
    <x v="1"/>
    <n v="75.895348837209298"/>
    <n v="86"/>
    <s v="US"/>
    <s v="USD"/>
    <n v="1524459600"/>
    <n v="1525928400"/>
    <x v="106"/>
    <d v="2018-05-10T05:00:00"/>
    <b v="0"/>
    <b v="1"/>
    <x v="3"/>
    <x v="3"/>
    <s v="plays"/>
  </r>
  <r>
    <n v="1500"/>
    <n v="5.9526666666666666"/>
    <n v="8929"/>
    <x v="1"/>
    <n v="107.57831325301204"/>
    <n v="83"/>
    <s v="US"/>
    <s v="USD"/>
    <n v="1333688400"/>
    <n v="1336885200"/>
    <x v="107"/>
    <d v="2012-05-13T05:00:00"/>
    <b v="0"/>
    <b v="0"/>
    <x v="4"/>
    <x v="4"/>
    <s v="documentary"/>
  </r>
  <r>
    <n v="5200"/>
    <n v="0.5921153846153846"/>
    <n v="3079"/>
    <x v="0"/>
    <n v="51.31666666666667"/>
    <n v="60"/>
    <s v="US"/>
    <s v="USD"/>
    <n v="1389506400"/>
    <n v="1389679200"/>
    <x v="108"/>
    <d v="2014-01-14T06:00:00"/>
    <b v="0"/>
    <b v="0"/>
    <x v="19"/>
    <x v="4"/>
    <s v="television"/>
  </r>
  <r>
    <n v="142400"/>
    <n v="0.14962780898876404"/>
    <n v="21307"/>
    <x v="0"/>
    <n v="71.983108108108112"/>
    <n v="296"/>
    <s v="US"/>
    <s v="USD"/>
    <n v="1536642000"/>
    <n v="1538283600"/>
    <x v="109"/>
    <d v="2018-09-30T05:00:00"/>
    <b v="0"/>
    <b v="0"/>
    <x v="0"/>
    <x v="0"/>
    <s v="food trucks"/>
  </r>
  <r>
    <n v="61400"/>
    <n v="1.1995602605863191"/>
    <n v="73653"/>
    <x v="1"/>
    <n v="108.95414201183432"/>
    <n v="676"/>
    <s v="US"/>
    <s v="USD"/>
    <n v="1348290000"/>
    <n v="1348808400"/>
    <x v="110"/>
    <d v="2012-09-28T05:00:00"/>
    <b v="0"/>
    <b v="0"/>
    <x v="15"/>
    <x v="5"/>
    <s v="radio &amp; podcasts"/>
  </r>
  <r>
    <n v="4700"/>
    <n v="2.6882978723404256"/>
    <n v="12635"/>
    <x v="1"/>
    <n v="35"/>
    <n v="361"/>
    <s v="AU"/>
    <s v="AUD"/>
    <n v="1408856400"/>
    <n v="1410152400"/>
    <x v="111"/>
    <d v="2014-09-08T05:00:00"/>
    <b v="0"/>
    <b v="0"/>
    <x v="2"/>
    <x v="2"/>
    <s v="web"/>
  </r>
  <r>
    <n v="3300"/>
    <n v="3.7687878787878786"/>
    <n v="12437"/>
    <x v="1"/>
    <n v="94.938931297709928"/>
    <n v="131"/>
    <s v="US"/>
    <s v="USD"/>
    <n v="1505192400"/>
    <n v="1505797200"/>
    <x v="112"/>
    <d v="2017-09-19T05:00:00"/>
    <b v="0"/>
    <b v="0"/>
    <x v="0"/>
    <x v="0"/>
    <s v="food trucks"/>
  </r>
  <r>
    <n v="1900"/>
    <n v="7.2715789473684209"/>
    <n v="13816"/>
    <x v="1"/>
    <n v="109.65079365079364"/>
    <n v="126"/>
    <s v="US"/>
    <s v="USD"/>
    <n v="1554786000"/>
    <n v="1554872400"/>
    <x v="113"/>
    <d v="2019-04-10T05:00:00"/>
    <b v="0"/>
    <b v="1"/>
    <x v="8"/>
    <x v="2"/>
    <s v="wearables"/>
  </r>
  <r>
    <n v="166700"/>
    <n v="0.87211757648470301"/>
    <n v="145382"/>
    <x v="0"/>
    <n v="44.001815980629537"/>
    <n v="3304"/>
    <s v="IT"/>
    <s v="EUR"/>
    <n v="1510898400"/>
    <n v="1513922400"/>
    <x v="114"/>
    <d v="2017-12-22T06:00:00"/>
    <b v="0"/>
    <b v="0"/>
    <x v="13"/>
    <x v="5"/>
    <s v="fiction"/>
  </r>
  <r>
    <n v="7200"/>
    <n v="0.88"/>
    <n v="6336"/>
    <x v="0"/>
    <n v="86.794520547945211"/>
    <n v="73"/>
    <s v="US"/>
    <s v="USD"/>
    <n v="1442552400"/>
    <n v="1442638800"/>
    <x v="115"/>
    <d v="2015-09-19T05:00:00"/>
    <b v="0"/>
    <b v="0"/>
    <x v="3"/>
    <x v="3"/>
    <s v="plays"/>
  </r>
  <r>
    <n v="4900"/>
    <n v="1.7393877551020409"/>
    <n v="8523"/>
    <x v="1"/>
    <n v="30.992727272727272"/>
    <n v="275"/>
    <s v="US"/>
    <s v="USD"/>
    <n v="1316667600"/>
    <n v="1317186000"/>
    <x v="116"/>
    <d v="2011-09-28T05:00:00"/>
    <b v="0"/>
    <b v="0"/>
    <x v="19"/>
    <x v="4"/>
    <s v="television"/>
  </r>
  <r>
    <n v="5400"/>
    <n v="1.1761111111111111"/>
    <n v="6351"/>
    <x v="1"/>
    <n v="94.791044776119406"/>
    <n v="67"/>
    <s v="US"/>
    <s v="USD"/>
    <n v="1390716000"/>
    <n v="1391234400"/>
    <x v="117"/>
    <d v="2014-02-01T06:00:00"/>
    <b v="0"/>
    <b v="0"/>
    <x v="14"/>
    <x v="7"/>
    <s v="photography books"/>
  </r>
  <r>
    <n v="5000"/>
    <n v="2.1496"/>
    <n v="10748"/>
    <x v="1"/>
    <n v="69.79220779220779"/>
    <n v="154"/>
    <s v="US"/>
    <s v="USD"/>
    <n v="1402894800"/>
    <n v="1404363600"/>
    <x v="118"/>
    <d v="2014-07-03T05:00:00"/>
    <b v="0"/>
    <b v="1"/>
    <x v="4"/>
    <x v="4"/>
    <s v="documentary"/>
  </r>
  <r>
    <n v="75100"/>
    <n v="1.4949667110519307"/>
    <n v="112272"/>
    <x v="1"/>
    <n v="63.003367003367003"/>
    <n v="1782"/>
    <s v="US"/>
    <s v="USD"/>
    <n v="1429246800"/>
    <n v="1429592400"/>
    <x v="119"/>
    <d v="2015-04-21T05:00:00"/>
    <b v="0"/>
    <b v="1"/>
    <x v="20"/>
    <x v="6"/>
    <s v="mobile games"/>
  </r>
  <r>
    <n v="45300"/>
    <n v="2.1933995584988963"/>
    <n v="99361"/>
    <x v="1"/>
    <n v="110.0343300110742"/>
    <n v="903"/>
    <s v="US"/>
    <s v="USD"/>
    <n v="1412485200"/>
    <n v="1413608400"/>
    <x v="33"/>
    <d v="2014-10-18T05:00:00"/>
    <b v="0"/>
    <b v="0"/>
    <x v="11"/>
    <x v="6"/>
    <s v="video games"/>
  </r>
  <r>
    <n v="136800"/>
    <n v="0.64367690058479532"/>
    <n v="88055"/>
    <x v="0"/>
    <n v="25.997933274284026"/>
    <n v="3387"/>
    <s v="US"/>
    <s v="USD"/>
    <n v="1417068000"/>
    <n v="1419400800"/>
    <x v="120"/>
    <d v="2014-12-24T06:00:00"/>
    <b v="0"/>
    <b v="0"/>
    <x v="13"/>
    <x v="5"/>
    <s v="fiction"/>
  </r>
  <r>
    <n v="177700"/>
    <n v="0.18622397298818233"/>
    <n v="33092"/>
    <x v="0"/>
    <n v="49.987915407854985"/>
    <n v="662"/>
    <s v="CA"/>
    <s v="CAD"/>
    <n v="1448344800"/>
    <n v="1448604000"/>
    <x v="121"/>
    <d v="2015-11-27T06:00:00"/>
    <b v="1"/>
    <b v="0"/>
    <x v="3"/>
    <x v="3"/>
    <s v="plays"/>
  </r>
  <r>
    <n v="2600"/>
    <n v="3.6776923076923076"/>
    <n v="9562"/>
    <x v="1"/>
    <n v="101.72340425531915"/>
    <n v="94"/>
    <s v="IT"/>
    <s v="EUR"/>
    <n v="1557723600"/>
    <n v="1562302800"/>
    <x v="122"/>
    <d v="2019-07-05T05:00:00"/>
    <b v="0"/>
    <b v="0"/>
    <x v="14"/>
    <x v="7"/>
    <s v="photography books"/>
  </r>
  <r>
    <n v="5300"/>
    <n v="1.5990566037735849"/>
    <n v="8475"/>
    <x v="1"/>
    <n v="47.083333333333336"/>
    <n v="180"/>
    <s v="US"/>
    <s v="USD"/>
    <n v="1537333200"/>
    <n v="1537678800"/>
    <x v="123"/>
    <d v="2018-09-23T05:00:00"/>
    <b v="0"/>
    <b v="0"/>
    <x v="3"/>
    <x v="3"/>
    <s v="plays"/>
  </r>
  <r>
    <n v="180200"/>
    <n v="0.38633185349611543"/>
    <n v="69617"/>
    <x v="0"/>
    <n v="89.944444444444443"/>
    <n v="774"/>
    <s v="US"/>
    <s v="USD"/>
    <n v="1471150800"/>
    <n v="1473570000"/>
    <x v="124"/>
    <d v="2016-09-11T05:00:00"/>
    <b v="0"/>
    <b v="1"/>
    <x v="3"/>
    <x v="3"/>
    <s v="plays"/>
  </r>
  <r>
    <n v="103200"/>
    <n v="0.51421511627906979"/>
    <n v="53067"/>
    <x v="0"/>
    <n v="78.96875"/>
    <n v="672"/>
    <s v="CA"/>
    <s v="CAD"/>
    <n v="1273640400"/>
    <n v="1273899600"/>
    <x v="125"/>
    <d v="2010-05-15T05:00:00"/>
    <b v="0"/>
    <b v="0"/>
    <x v="3"/>
    <x v="3"/>
    <s v="plays"/>
  </r>
  <r>
    <n v="70600"/>
    <n v="0.60334277620396604"/>
    <n v="42596"/>
    <x v="3"/>
    <n v="80.067669172932327"/>
    <n v="532"/>
    <s v="US"/>
    <s v="USD"/>
    <n v="1282885200"/>
    <n v="1284008400"/>
    <x v="126"/>
    <d v="2010-09-09T05:00:00"/>
    <b v="0"/>
    <b v="0"/>
    <x v="1"/>
    <x v="1"/>
    <s v="rock"/>
  </r>
  <r>
    <n v="148500"/>
    <n v="3.2026936026936029E-2"/>
    <n v="4756"/>
    <x v="3"/>
    <n v="86.472727272727269"/>
    <n v="55"/>
    <s v="AU"/>
    <s v="AUD"/>
    <n v="1422943200"/>
    <n v="1425103200"/>
    <x v="127"/>
    <d v="2015-02-28T06:00:00"/>
    <b v="0"/>
    <b v="0"/>
    <x v="0"/>
    <x v="0"/>
    <s v="food trucks"/>
  </r>
  <r>
    <n v="9600"/>
    <n v="1.5546875"/>
    <n v="14925"/>
    <x v="1"/>
    <n v="28.001876172607879"/>
    <n v="533"/>
    <s v="DK"/>
    <s v="DKK"/>
    <n v="1319605200"/>
    <n v="1320991200"/>
    <x v="128"/>
    <d v="2011-11-11T06:00:00"/>
    <b v="0"/>
    <b v="0"/>
    <x v="6"/>
    <x v="4"/>
    <s v="drama"/>
  </r>
  <r>
    <n v="164700"/>
    <n v="1.0085974499089254"/>
    <n v="166116"/>
    <x v="1"/>
    <n v="67.996725337699544"/>
    <n v="2443"/>
    <s v="GB"/>
    <s v="GBP"/>
    <n v="1385704800"/>
    <n v="1386828000"/>
    <x v="129"/>
    <d v="2013-12-12T06:00:00"/>
    <b v="0"/>
    <b v="0"/>
    <x v="2"/>
    <x v="2"/>
    <s v="web"/>
  </r>
  <r>
    <n v="3300"/>
    <n v="1.1618181818181819"/>
    <n v="3834"/>
    <x v="1"/>
    <n v="43.078651685393261"/>
    <n v="89"/>
    <s v="US"/>
    <s v="USD"/>
    <n v="1515736800"/>
    <n v="1517119200"/>
    <x v="130"/>
    <d v="2018-01-28T06:00:00"/>
    <b v="0"/>
    <b v="1"/>
    <x v="3"/>
    <x v="3"/>
    <s v="plays"/>
  </r>
  <r>
    <n v="4500"/>
    <n v="3.1077777777777778"/>
    <n v="13985"/>
    <x v="1"/>
    <n v="87.95597484276729"/>
    <n v="159"/>
    <s v="US"/>
    <s v="USD"/>
    <n v="1313125200"/>
    <n v="1315026000"/>
    <x v="131"/>
    <d v="2011-09-03T05:00:00"/>
    <b v="0"/>
    <b v="0"/>
    <x v="21"/>
    <x v="1"/>
    <s v="world music"/>
  </r>
  <r>
    <n v="99500"/>
    <n v="0.89736683417085428"/>
    <n v="89288"/>
    <x v="0"/>
    <n v="94.987234042553197"/>
    <n v="940"/>
    <s v="CH"/>
    <s v="CHF"/>
    <n v="1308459600"/>
    <n v="1312693200"/>
    <x v="132"/>
    <d v="2011-08-07T05:00:00"/>
    <b v="0"/>
    <b v="1"/>
    <x v="4"/>
    <x v="4"/>
    <s v="documentary"/>
  </r>
  <r>
    <n v="7700"/>
    <n v="0.71272727272727276"/>
    <n v="5488"/>
    <x v="0"/>
    <n v="46.905982905982903"/>
    <n v="117"/>
    <s v="US"/>
    <s v="USD"/>
    <n v="1362636000"/>
    <n v="1363064400"/>
    <x v="133"/>
    <d v="2013-03-12T05:00:00"/>
    <b v="0"/>
    <b v="1"/>
    <x v="3"/>
    <x v="3"/>
    <s v="plays"/>
  </r>
  <r>
    <n v="82800"/>
    <n v="3.2862318840579711E-2"/>
    <n v="2721"/>
    <x v="3"/>
    <n v="46.913793103448278"/>
    <n v="58"/>
    <s v="US"/>
    <s v="USD"/>
    <n v="1402117200"/>
    <n v="1403154000"/>
    <x v="134"/>
    <d v="2014-06-19T05:00:00"/>
    <b v="0"/>
    <b v="1"/>
    <x v="6"/>
    <x v="4"/>
    <s v="drama"/>
  </r>
  <r>
    <n v="1800"/>
    <n v="2.617777777777778"/>
    <n v="4712"/>
    <x v="1"/>
    <n v="94.24"/>
    <n v="50"/>
    <s v="US"/>
    <s v="USD"/>
    <n v="1286341200"/>
    <n v="1286859600"/>
    <x v="135"/>
    <d v="2010-10-12T05:00:00"/>
    <b v="0"/>
    <b v="0"/>
    <x v="9"/>
    <x v="5"/>
    <s v="nonfiction"/>
  </r>
  <r>
    <n v="9600"/>
    <n v="0.96"/>
    <n v="9216"/>
    <x v="0"/>
    <n v="80.139130434782615"/>
    <n v="115"/>
    <s v="US"/>
    <s v="USD"/>
    <n v="1348808400"/>
    <n v="1349326800"/>
    <x v="136"/>
    <d v="2012-10-04T05:00:00"/>
    <b v="0"/>
    <b v="0"/>
    <x v="20"/>
    <x v="6"/>
    <s v="mobile games"/>
  </r>
  <r>
    <n v="92100"/>
    <n v="0.20896851248642778"/>
    <n v="19246"/>
    <x v="0"/>
    <n v="59.036809815950917"/>
    <n v="326"/>
    <s v="US"/>
    <s v="USD"/>
    <n v="1429592400"/>
    <n v="1430974800"/>
    <x v="137"/>
    <d v="2015-05-07T05:00:00"/>
    <b v="0"/>
    <b v="1"/>
    <x v="8"/>
    <x v="2"/>
    <s v="wearables"/>
  </r>
  <r>
    <n v="5500"/>
    <n v="2.2316363636363636"/>
    <n v="12274"/>
    <x v="1"/>
    <n v="65.989247311827953"/>
    <n v="186"/>
    <s v="US"/>
    <s v="USD"/>
    <n v="1519538400"/>
    <n v="1519970400"/>
    <x v="138"/>
    <d v="2018-03-02T06:00:00"/>
    <b v="0"/>
    <b v="0"/>
    <x v="4"/>
    <x v="4"/>
    <s v="documentary"/>
  </r>
  <r>
    <n v="64300"/>
    <n v="1.0159097978227061"/>
    <n v="65323"/>
    <x v="1"/>
    <n v="60.992530345471522"/>
    <n v="1071"/>
    <s v="US"/>
    <s v="USD"/>
    <n v="1434085200"/>
    <n v="1434603600"/>
    <x v="139"/>
    <d v="2015-06-18T05:00:00"/>
    <b v="0"/>
    <b v="0"/>
    <x v="2"/>
    <x v="2"/>
    <s v="web"/>
  </r>
  <r>
    <n v="5000"/>
    <n v="2.3003999999999998"/>
    <n v="11502"/>
    <x v="1"/>
    <n v="98.307692307692307"/>
    <n v="117"/>
    <s v="US"/>
    <s v="USD"/>
    <n v="1333688400"/>
    <n v="1337230800"/>
    <x v="107"/>
    <d v="2012-05-17T05:00:00"/>
    <b v="0"/>
    <b v="0"/>
    <x v="2"/>
    <x v="2"/>
    <s v="web"/>
  </r>
  <r>
    <n v="5400"/>
    <n v="1.355925925925926"/>
    <n v="7322"/>
    <x v="1"/>
    <n v="104.6"/>
    <n v="70"/>
    <s v="US"/>
    <s v="USD"/>
    <n v="1277701200"/>
    <n v="1279429200"/>
    <x v="140"/>
    <d v="2010-07-18T05:00:00"/>
    <b v="0"/>
    <b v="0"/>
    <x v="7"/>
    <x v="1"/>
    <s v="indie rock"/>
  </r>
  <r>
    <n v="9000"/>
    <n v="1.2909999999999999"/>
    <n v="11619"/>
    <x v="1"/>
    <n v="86.066666666666663"/>
    <n v="135"/>
    <s v="US"/>
    <s v="USD"/>
    <n v="1560747600"/>
    <n v="1561438800"/>
    <x v="141"/>
    <d v="2019-06-25T05:00:00"/>
    <b v="0"/>
    <b v="0"/>
    <x v="3"/>
    <x v="3"/>
    <s v="plays"/>
  </r>
  <r>
    <n v="25000"/>
    <n v="2.3651200000000001"/>
    <n v="59128"/>
    <x v="1"/>
    <n v="76.989583333333329"/>
    <n v="768"/>
    <s v="CH"/>
    <s v="CHF"/>
    <n v="1410066000"/>
    <n v="1410498000"/>
    <x v="142"/>
    <d v="2014-09-12T05:00:00"/>
    <b v="0"/>
    <b v="0"/>
    <x v="8"/>
    <x v="2"/>
    <s v="wearables"/>
  </r>
  <r>
    <n v="8800"/>
    <n v="0.17249999999999999"/>
    <n v="1518"/>
    <x v="3"/>
    <n v="29.764705882352942"/>
    <n v="51"/>
    <s v="US"/>
    <s v="USD"/>
    <n v="1320732000"/>
    <n v="1322460000"/>
    <x v="143"/>
    <d v="2011-11-28T06:00:00"/>
    <b v="0"/>
    <b v="0"/>
    <x v="3"/>
    <x v="3"/>
    <s v="plays"/>
  </r>
  <r>
    <n v="8300"/>
    <n v="1.1249397590361445"/>
    <n v="9337"/>
    <x v="1"/>
    <n v="46.91959798994975"/>
    <n v="199"/>
    <s v="US"/>
    <s v="USD"/>
    <n v="1465794000"/>
    <n v="1466312400"/>
    <x v="144"/>
    <d v="2016-06-19T05:00:00"/>
    <b v="0"/>
    <b v="1"/>
    <x v="3"/>
    <x v="3"/>
    <s v="plays"/>
  </r>
  <r>
    <n v="9300"/>
    <n v="1.2102150537634409"/>
    <n v="11255"/>
    <x v="1"/>
    <n v="105.18691588785046"/>
    <n v="107"/>
    <s v="US"/>
    <s v="USD"/>
    <n v="1500958800"/>
    <n v="1501736400"/>
    <x v="145"/>
    <d v="2017-08-03T05:00:00"/>
    <b v="0"/>
    <b v="0"/>
    <x v="8"/>
    <x v="2"/>
    <s v="wearables"/>
  </r>
  <r>
    <n v="6200"/>
    <n v="2.1987096774193549"/>
    <n v="13632"/>
    <x v="1"/>
    <n v="69.907692307692301"/>
    <n v="195"/>
    <s v="US"/>
    <s v="USD"/>
    <n v="1357020000"/>
    <n v="1361512800"/>
    <x v="146"/>
    <d v="2013-02-22T06:00:00"/>
    <b v="0"/>
    <b v="0"/>
    <x v="7"/>
    <x v="1"/>
    <s v="indie rock"/>
  </r>
  <r>
    <n v="100"/>
    <n v="0.01"/>
    <n v="1"/>
    <x v="0"/>
    <n v="1"/>
    <n v="1"/>
    <s v="US"/>
    <s v="USD"/>
    <n v="1544940000"/>
    <n v="1545026400"/>
    <x v="147"/>
    <d v="2018-12-17T06:00:00"/>
    <b v="0"/>
    <b v="0"/>
    <x v="1"/>
    <x v="1"/>
    <s v="rock"/>
  </r>
  <r>
    <n v="137200"/>
    <n v="0.64166909620991253"/>
    <n v="88037"/>
    <x v="0"/>
    <n v="60.011588275391958"/>
    <n v="1467"/>
    <s v="US"/>
    <s v="USD"/>
    <n v="1402290000"/>
    <n v="1406696400"/>
    <x v="148"/>
    <d v="2014-07-30T05:00:00"/>
    <b v="0"/>
    <b v="0"/>
    <x v="5"/>
    <x v="1"/>
    <s v="electric music"/>
  </r>
  <r>
    <n v="41500"/>
    <n v="4.2306746987951804"/>
    <n v="175573"/>
    <x v="1"/>
    <n v="52.006220379146917"/>
    <n v="3376"/>
    <s v="US"/>
    <s v="USD"/>
    <n v="1487311200"/>
    <n v="1487916000"/>
    <x v="149"/>
    <d v="2017-02-24T06:00:00"/>
    <b v="0"/>
    <b v="0"/>
    <x v="7"/>
    <x v="1"/>
    <s v="indie rock"/>
  </r>
  <r>
    <n v="189400"/>
    <n v="0.92984160506863778"/>
    <n v="176112"/>
    <x v="0"/>
    <n v="31.000176025347649"/>
    <n v="5681"/>
    <s v="US"/>
    <s v="USD"/>
    <n v="1350622800"/>
    <n v="1351141200"/>
    <x v="150"/>
    <d v="2012-10-25T05:00:00"/>
    <b v="0"/>
    <b v="0"/>
    <x v="3"/>
    <x v="3"/>
    <s v="plays"/>
  </r>
  <r>
    <n v="171300"/>
    <n v="0.58756567425569173"/>
    <n v="100650"/>
    <x v="0"/>
    <n v="95.042492917847028"/>
    <n v="1059"/>
    <s v="US"/>
    <s v="USD"/>
    <n v="1463029200"/>
    <n v="1465016400"/>
    <x v="151"/>
    <d v="2016-06-04T05:00:00"/>
    <b v="0"/>
    <b v="1"/>
    <x v="7"/>
    <x v="1"/>
    <s v="indie rock"/>
  </r>
  <r>
    <n v="139500"/>
    <n v="0.65022222222222226"/>
    <n v="90706"/>
    <x v="0"/>
    <n v="75.968174204355108"/>
    <n v="1194"/>
    <s v="US"/>
    <s v="USD"/>
    <n v="1269493200"/>
    <n v="1270789200"/>
    <x v="152"/>
    <d v="2010-04-09T05:00:00"/>
    <b v="0"/>
    <b v="0"/>
    <x v="3"/>
    <x v="3"/>
    <s v="plays"/>
  </r>
  <r>
    <n v="36400"/>
    <n v="0.73939560439560437"/>
    <n v="26914"/>
    <x v="3"/>
    <n v="71.013192612137203"/>
    <n v="379"/>
    <s v="AU"/>
    <s v="AUD"/>
    <n v="1570251600"/>
    <n v="1572325200"/>
    <x v="153"/>
    <d v="2019-10-29T05:00:00"/>
    <b v="0"/>
    <b v="0"/>
    <x v="1"/>
    <x v="1"/>
    <s v="rock"/>
  </r>
  <r>
    <n v="4200"/>
    <n v="0.52666666666666662"/>
    <n v="2212"/>
    <x v="0"/>
    <n v="73.733333333333334"/>
    <n v="30"/>
    <s v="AU"/>
    <s v="AUD"/>
    <n v="1388383200"/>
    <n v="1389420000"/>
    <x v="154"/>
    <d v="2014-01-11T06:00:00"/>
    <b v="0"/>
    <b v="0"/>
    <x v="14"/>
    <x v="7"/>
    <s v="photography books"/>
  </r>
  <r>
    <n v="2100"/>
    <n v="2.2095238095238097"/>
    <n v="4640"/>
    <x v="1"/>
    <n v="113.17073170731707"/>
    <n v="41"/>
    <s v="US"/>
    <s v="USD"/>
    <n v="1449554400"/>
    <n v="1449640800"/>
    <x v="155"/>
    <d v="2015-12-09T06:00:00"/>
    <b v="0"/>
    <b v="0"/>
    <x v="1"/>
    <x v="1"/>
    <s v="rock"/>
  </r>
  <r>
    <n v="191200"/>
    <n v="1.0001150627615063"/>
    <n v="191222"/>
    <x v="1"/>
    <n v="105.00933552992861"/>
    <n v="1821"/>
    <s v="US"/>
    <s v="USD"/>
    <n v="1553662800"/>
    <n v="1555218000"/>
    <x v="156"/>
    <d v="2019-04-14T05:00:00"/>
    <b v="0"/>
    <b v="1"/>
    <x v="3"/>
    <x v="3"/>
    <s v="plays"/>
  </r>
  <r>
    <n v="8000"/>
    <n v="1.6231249999999999"/>
    <n v="12985"/>
    <x v="1"/>
    <n v="79.176829268292678"/>
    <n v="164"/>
    <s v="US"/>
    <s v="USD"/>
    <n v="1556341200"/>
    <n v="1557723600"/>
    <x v="157"/>
    <d v="2019-05-13T05:00:00"/>
    <b v="0"/>
    <b v="0"/>
    <x v="8"/>
    <x v="2"/>
    <s v="wearables"/>
  </r>
  <r>
    <n v="5500"/>
    <n v="0.78181818181818186"/>
    <n v="4300"/>
    <x v="0"/>
    <n v="57.333333333333336"/>
    <n v="75"/>
    <s v="US"/>
    <s v="USD"/>
    <n v="1442984400"/>
    <n v="1443502800"/>
    <x v="158"/>
    <d v="2015-09-29T05:00:00"/>
    <b v="0"/>
    <b v="1"/>
    <x v="2"/>
    <x v="2"/>
    <s v="web"/>
  </r>
  <r>
    <n v="6100"/>
    <n v="1.4973770491803278"/>
    <n v="9134"/>
    <x v="1"/>
    <n v="58.178343949044589"/>
    <n v="157"/>
    <s v="CH"/>
    <s v="CHF"/>
    <n v="1544248800"/>
    <n v="1546840800"/>
    <x v="159"/>
    <d v="2019-01-07T06:00:00"/>
    <b v="0"/>
    <b v="0"/>
    <x v="1"/>
    <x v="1"/>
    <s v="rock"/>
  </r>
  <r>
    <n v="3500"/>
    <n v="2.5325714285714285"/>
    <n v="8864"/>
    <x v="1"/>
    <n v="36.032520325203251"/>
    <n v="246"/>
    <s v="US"/>
    <s v="USD"/>
    <n v="1508475600"/>
    <n v="1512712800"/>
    <x v="160"/>
    <d v="2017-12-08T06:00:00"/>
    <b v="0"/>
    <b v="1"/>
    <x v="14"/>
    <x v="7"/>
    <s v="photography books"/>
  </r>
  <r>
    <n v="150500"/>
    <n v="1.0016943521594683"/>
    <n v="150755"/>
    <x v="1"/>
    <n v="107.99068767908309"/>
    <n v="1396"/>
    <s v="US"/>
    <s v="USD"/>
    <n v="1507438800"/>
    <n v="1507525200"/>
    <x v="161"/>
    <d v="2017-10-09T05:00:00"/>
    <b v="0"/>
    <b v="0"/>
    <x v="3"/>
    <x v="3"/>
    <s v="plays"/>
  </r>
  <r>
    <n v="90400"/>
    <n v="1.2199004424778761"/>
    <n v="110279"/>
    <x v="1"/>
    <n v="44.005985634477256"/>
    <n v="2506"/>
    <s v="US"/>
    <s v="USD"/>
    <n v="1501563600"/>
    <n v="1504328400"/>
    <x v="162"/>
    <d v="2017-09-02T05:00:00"/>
    <b v="0"/>
    <b v="0"/>
    <x v="2"/>
    <x v="2"/>
    <s v="web"/>
  </r>
  <r>
    <n v="9800"/>
    <n v="1.3713265306122449"/>
    <n v="13439"/>
    <x v="1"/>
    <n v="55.077868852459019"/>
    <n v="244"/>
    <s v="US"/>
    <s v="USD"/>
    <n v="1292997600"/>
    <n v="1293343200"/>
    <x v="163"/>
    <d v="2010-12-26T06:00:00"/>
    <b v="0"/>
    <b v="0"/>
    <x v="14"/>
    <x v="7"/>
    <s v="photography books"/>
  </r>
  <r>
    <n v="2600"/>
    <n v="4.155384615384615"/>
    <n v="10804"/>
    <x v="1"/>
    <n v="74"/>
    <n v="146"/>
    <s v="AU"/>
    <s v="AUD"/>
    <n v="1370840400"/>
    <n v="1371704400"/>
    <x v="164"/>
    <d v="2013-06-20T05:00:00"/>
    <b v="0"/>
    <b v="0"/>
    <x v="3"/>
    <x v="3"/>
    <s v="plays"/>
  </r>
  <r>
    <n v="128100"/>
    <n v="0.3130913348946136"/>
    <n v="40107"/>
    <x v="0"/>
    <n v="41.996858638743454"/>
    <n v="955"/>
    <s v="DK"/>
    <s v="DKK"/>
    <n v="1550815200"/>
    <n v="1552798800"/>
    <x v="165"/>
    <d v="2019-03-17T05:00:00"/>
    <b v="0"/>
    <b v="1"/>
    <x v="7"/>
    <x v="1"/>
    <s v="indie rock"/>
  </r>
  <r>
    <n v="23300"/>
    <n v="4.240815450643777"/>
    <n v="98811"/>
    <x v="1"/>
    <n v="77.988161010260455"/>
    <n v="1267"/>
    <s v="US"/>
    <s v="USD"/>
    <n v="1339909200"/>
    <n v="1342328400"/>
    <x v="166"/>
    <d v="2012-07-15T05:00:00"/>
    <b v="0"/>
    <b v="1"/>
    <x v="12"/>
    <x v="4"/>
    <s v="shorts"/>
  </r>
  <r>
    <n v="188100"/>
    <n v="2.9388623072833599E-2"/>
    <n v="5528"/>
    <x v="0"/>
    <n v="82.507462686567166"/>
    <n v="67"/>
    <s v="US"/>
    <s v="USD"/>
    <n v="1501736400"/>
    <n v="1502341200"/>
    <x v="167"/>
    <d v="2017-08-10T05:00:00"/>
    <b v="0"/>
    <b v="0"/>
    <x v="7"/>
    <x v="1"/>
    <s v="indie rock"/>
  </r>
  <r>
    <n v="4900"/>
    <n v="0.1063265306122449"/>
    <n v="521"/>
    <x v="0"/>
    <n v="104.2"/>
    <n v="5"/>
    <s v="US"/>
    <s v="USD"/>
    <n v="1395291600"/>
    <n v="1397192400"/>
    <x v="168"/>
    <d v="2014-04-11T05:00:00"/>
    <b v="0"/>
    <b v="0"/>
    <x v="18"/>
    <x v="5"/>
    <s v="translations"/>
  </r>
  <r>
    <n v="800"/>
    <n v="0.82874999999999999"/>
    <n v="663"/>
    <x v="0"/>
    <n v="25.5"/>
    <n v="26"/>
    <s v="US"/>
    <s v="USD"/>
    <n v="1405746000"/>
    <n v="1407042000"/>
    <x v="169"/>
    <d v="2014-08-03T05:00:00"/>
    <b v="0"/>
    <b v="1"/>
    <x v="4"/>
    <x v="4"/>
    <s v="documentary"/>
  </r>
  <r>
    <n v="96700"/>
    <n v="1.6301447776628748"/>
    <n v="157635"/>
    <x v="1"/>
    <n v="100.98334401024984"/>
    <n v="1561"/>
    <s v="US"/>
    <s v="USD"/>
    <n v="1368853200"/>
    <n v="1369371600"/>
    <x v="170"/>
    <d v="2013-05-24T05:00:00"/>
    <b v="0"/>
    <b v="0"/>
    <x v="3"/>
    <x v="3"/>
    <s v="plays"/>
  </r>
  <r>
    <n v="600"/>
    <n v="8.9466666666666672"/>
    <n v="5368"/>
    <x v="1"/>
    <n v="111.83333333333333"/>
    <n v="48"/>
    <s v="US"/>
    <s v="USD"/>
    <n v="1444021200"/>
    <n v="1444107600"/>
    <x v="171"/>
    <d v="2015-10-06T05:00:00"/>
    <b v="0"/>
    <b v="1"/>
    <x v="8"/>
    <x v="2"/>
    <s v="wearables"/>
  </r>
  <r>
    <n v="181200"/>
    <n v="0.26191501103752757"/>
    <n v="47459"/>
    <x v="0"/>
    <n v="41.999115044247787"/>
    <n v="1130"/>
    <s v="US"/>
    <s v="USD"/>
    <n v="1472619600"/>
    <n v="1474261200"/>
    <x v="172"/>
    <d v="2016-09-19T05:00:00"/>
    <b v="0"/>
    <b v="0"/>
    <x v="3"/>
    <x v="3"/>
    <s v="plays"/>
  </r>
  <r>
    <n v="115000"/>
    <n v="0.74834782608695649"/>
    <n v="86060"/>
    <x v="0"/>
    <n v="110.05115089514067"/>
    <n v="782"/>
    <s v="US"/>
    <s v="USD"/>
    <n v="1472878800"/>
    <n v="1473656400"/>
    <x v="173"/>
    <d v="2016-09-12T05:00:00"/>
    <b v="0"/>
    <b v="0"/>
    <x v="3"/>
    <x v="3"/>
    <s v="plays"/>
  </r>
  <r>
    <n v="38800"/>
    <n v="4.1647680412371137"/>
    <n v="161593"/>
    <x v="1"/>
    <n v="58.997079225994888"/>
    <n v="2739"/>
    <s v="US"/>
    <s v="USD"/>
    <n v="1289800800"/>
    <n v="1291960800"/>
    <x v="174"/>
    <d v="2010-12-10T06:00:00"/>
    <b v="0"/>
    <b v="0"/>
    <x v="3"/>
    <x v="3"/>
    <s v="plays"/>
  </r>
  <r>
    <n v="7200"/>
    <n v="0.96208333333333329"/>
    <n v="6927"/>
    <x v="0"/>
    <n v="32.985714285714288"/>
    <n v="210"/>
    <s v="US"/>
    <s v="USD"/>
    <n v="1505970000"/>
    <n v="1506747600"/>
    <x v="175"/>
    <d v="2017-09-30T05:00:00"/>
    <b v="0"/>
    <b v="0"/>
    <x v="0"/>
    <x v="0"/>
    <s v="food trucks"/>
  </r>
  <r>
    <n v="44500"/>
    <n v="3.5771910112359548"/>
    <n v="159185"/>
    <x v="1"/>
    <n v="45.005654509471306"/>
    <n v="3537"/>
    <s v="CA"/>
    <s v="CAD"/>
    <n v="1363496400"/>
    <n v="1363582800"/>
    <x v="176"/>
    <d v="2013-03-18T05:00:00"/>
    <b v="0"/>
    <b v="1"/>
    <x v="3"/>
    <x v="3"/>
    <s v="plays"/>
  </r>
  <r>
    <n v="56000"/>
    <n v="3.0845714285714285"/>
    <n v="172736"/>
    <x v="1"/>
    <n v="81.98196487897485"/>
    <n v="2107"/>
    <s v="AU"/>
    <s v="AUD"/>
    <n v="1269234000"/>
    <n v="1269666000"/>
    <x v="177"/>
    <d v="2010-03-27T05:00:00"/>
    <b v="0"/>
    <b v="0"/>
    <x v="8"/>
    <x v="2"/>
    <s v="wearables"/>
  </r>
  <r>
    <n v="8600"/>
    <n v="0.61802325581395345"/>
    <n v="5315"/>
    <x v="0"/>
    <n v="39.080882352941174"/>
    <n v="136"/>
    <s v="US"/>
    <s v="USD"/>
    <n v="1507093200"/>
    <n v="1508648400"/>
    <x v="178"/>
    <d v="2017-10-22T05:00:00"/>
    <b v="0"/>
    <b v="0"/>
    <x v="2"/>
    <x v="2"/>
    <s v="web"/>
  </r>
  <r>
    <n v="27100"/>
    <n v="7.2232472324723247"/>
    <n v="195750"/>
    <x v="1"/>
    <n v="58.996383363471971"/>
    <n v="3318"/>
    <s v="DK"/>
    <s v="DKK"/>
    <n v="1560574800"/>
    <n v="1561957200"/>
    <x v="179"/>
    <d v="2019-07-01T05:00:00"/>
    <b v="0"/>
    <b v="0"/>
    <x v="3"/>
    <x v="3"/>
    <s v="plays"/>
  </r>
  <r>
    <n v="5100"/>
    <n v="0.69117647058823528"/>
    <n v="3525"/>
    <x v="0"/>
    <n v="40.988372093023258"/>
    <n v="86"/>
    <s v="CA"/>
    <s v="CAD"/>
    <n v="1284008400"/>
    <n v="1285131600"/>
    <x v="180"/>
    <d v="2010-09-22T05:00:00"/>
    <b v="0"/>
    <b v="0"/>
    <x v="1"/>
    <x v="1"/>
    <s v="rock"/>
  </r>
  <r>
    <n v="3600"/>
    <n v="2.9305555555555554"/>
    <n v="10550"/>
    <x v="1"/>
    <n v="31.029411764705884"/>
    <n v="340"/>
    <s v="US"/>
    <s v="USD"/>
    <n v="1556859600"/>
    <n v="1556946000"/>
    <x v="181"/>
    <d v="2019-05-04T05:00:00"/>
    <b v="0"/>
    <b v="0"/>
    <x v="3"/>
    <x v="3"/>
    <s v="plays"/>
  </r>
  <r>
    <n v="1000"/>
    <n v="0.71799999999999997"/>
    <n v="718"/>
    <x v="0"/>
    <n v="37.789473684210527"/>
    <n v="19"/>
    <s v="US"/>
    <s v="USD"/>
    <n v="1526187600"/>
    <n v="1527138000"/>
    <x v="182"/>
    <d v="2018-05-24T05:00:00"/>
    <b v="0"/>
    <b v="0"/>
    <x v="19"/>
    <x v="4"/>
    <s v="television"/>
  </r>
  <r>
    <n v="88800"/>
    <n v="0.31934684684684683"/>
    <n v="28358"/>
    <x v="0"/>
    <n v="32.006772009029348"/>
    <n v="886"/>
    <s v="US"/>
    <s v="USD"/>
    <n v="1400821200"/>
    <n v="1402117200"/>
    <x v="183"/>
    <d v="2014-06-07T05:00:00"/>
    <b v="0"/>
    <b v="0"/>
    <x v="3"/>
    <x v="3"/>
    <s v="plays"/>
  </r>
  <r>
    <n v="60200"/>
    <n v="2.2987375415282392"/>
    <n v="138384"/>
    <x v="1"/>
    <n v="95.966712898751737"/>
    <n v="1442"/>
    <s v="CA"/>
    <s v="CAD"/>
    <n v="1361599200"/>
    <n v="1364014800"/>
    <x v="184"/>
    <d v="2013-03-23T05:00:00"/>
    <b v="0"/>
    <b v="1"/>
    <x v="12"/>
    <x v="4"/>
    <s v="shorts"/>
  </r>
  <r>
    <n v="8200"/>
    <n v="0.3201219512195122"/>
    <n v="2625"/>
    <x v="0"/>
    <n v="75"/>
    <n v="35"/>
    <s v="IT"/>
    <s v="EUR"/>
    <n v="1417500000"/>
    <n v="1417586400"/>
    <x v="185"/>
    <d v="2014-12-03T06:00:00"/>
    <b v="0"/>
    <b v="0"/>
    <x v="3"/>
    <x v="3"/>
    <s v="plays"/>
  </r>
  <r>
    <n v="191300"/>
    <n v="0.23525352848928385"/>
    <n v="45004"/>
    <x v="3"/>
    <n v="102.0498866213152"/>
    <n v="441"/>
    <s v="US"/>
    <s v="USD"/>
    <n v="1457071200"/>
    <n v="1457071200"/>
    <x v="186"/>
    <d v="2016-03-04T06:00:00"/>
    <b v="0"/>
    <b v="0"/>
    <x v="3"/>
    <x v="3"/>
    <s v="plays"/>
  </r>
  <r>
    <n v="3700"/>
    <n v="0.68594594594594593"/>
    <n v="2538"/>
    <x v="0"/>
    <n v="105.75"/>
    <n v="24"/>
    <s v="US"/>
    <s v="USD"/>
    <n v="1370322000"/>
    <n v="1370408400"/>
    <x v="187"/>
    <d v="2013-06-05T05:00:00"/>
    <b v="0"/>
    <b v="1"/>
    <x v="3"/>
    <x v="3"/>
    <s v="plays"/>
  </r>
  <r>
    <n v="8400"/>
    <n v="0.37952380952380954"/>
    <n v="3188"/>
    <x v="0"/>
    <n v="37.069767441860463"/>
    <n v="86"/>
    <s v="IT"/>
    <s v="EUR"/>
    <n v="1552366800"/>
    <n v="1552626000"/>
    <x v="188"/>
    <d v="2019-03-15T05:00:00"/>
    <b v="0"/>
    <b v="0"/>
    <x v="3"/>
    <x v="3"/>
    <s v="plays"/>
  </r>
  <r>
    <n v="42600"/>
    <n v="0.19992957746478873"/>
    <n v="8517"/>
    <x v="0"/>
    <n v="35.049382716049379"/>
    <n v="243"/>
    <s v="US"/>
    <s v="USD"/>
    <n v="1403845200"/>
    <n v="1404190800"/>
    <x v="189"/>
    <d v="2014-07-01T05:00:00"/>
    <b v="0"/>
    <b v="0"/>
    <x v="1"/>
    <x v="1"/>
    <s v="rock"/>
  </r>
  <r>
    <n v="6600"/>
    <n v="0.45636363636363636"/>
    <n v="3012"/>
    <x v="0"/>
    <n v="46.338461538461537"/>
    <n v="65"/>
    <s v="US"/>
    <s v="USD"/>
    <n v="1523163600"/>
    <n v="1523509200"/>
    <x v="190"/>
    <d v="2018-04-12T05:00:00"/>
    <b v="1"/>
    <b v="0"/>
    <x v="7"/>
    <x v="1"/>
    <s v="indie rock"/>
  </r>
  <r>
    <n v="7100"/>
    <n v="1.227605633802817"/>
    <n v="8716"/>
    <x v="1"/>
    <n v="69.174603174603178"/>
    <n v="126"/>
    <s v="US"/>
    <s v="USD"/>
    <n v="1442206800"/>
    <n v="1443589200"/>
    <x v="191"/>
    <d v="2015-09-30T05:00:00"/>
    <b v="0"/>
    <b v="0"/>
    <x v="16"/>
    <x v="1"/>
    <s v="metal"/>
  </r>
  <r>
    <n v="15800"/>
    <n v="3.61753164556962"/>
    <n v="57157"/>
    <x v="1"/>
    <n v="109.07824427480917"/>
    <n v="524"/>
    <s v="US"/>
    <s v="USD"/>
    <n v="1532840400"/>
    <n v="1533445200"/>
    <x v="192"/>
    <d v="2018-08-05T05:00:00"/>
    <b v="0"/>
    <b v="0"/>
    <x v="5"/>
    <x v="1"/>
    <s v="electric music"/>
  </r>
  <r>
    <n v="8200"/>
    <n v="0.63146341463414635"/>
    <n v="5178"/>
    <x v="0"/>
    <n v="51.78"/>
    <n v="100"/>
    <s v="DK"/>
    <s v="DKK"/>
    <n v="1472878800"/>
    <n v="1474520400"/>
    <x v="173"/>
    <d v="2016-09-22T05:00:00"/>
    <b v="0"/>
    <b v="0"/>
    <x v="8"/>
    <x v="2"/>
    <s v="wearables"/>
  </r>
  <r>
    <n v="54700"/>
    <n v="2.9820475319926874"/>
    <n v="163118"/>
    <x v="1"/>
    <n v="82.010055304172951"/>
    <n v="1989"/>
    <s v="US"/>
    <s v="USD"/>
    <n v="1498194000"/>
    <n v="1499403600"/>
    <x v="193"/>
    <d v="2017-07-07T05:00:00"/>
    <b v="0"/>
    <b v="0"/>
    <x v="6"/>
    <x v="4"/>
    <s v="drama"/>
  </r>
  <r>
    <n v="63200"/>
    <n v="9.5585443037974685E-2"/>
    <n v="6041"/>
    <x v="0"/>
    <n v="35.958333333333336"/>
    <n v="168"/>
    <s v="US"/>
    <s v="USD"/>
    <n v="1281070800"/>
    <n v="1283576400"/>
    <x v="194"/>
    <d v="2010-09-04T05:00:00"/>
    <b v="0"/>
    <b v="0"/>
    <x v="5"/>
    <x v="1"/>
    <s v="electric music"/>
  </r>
  <r>
    <n v="1800"/>
    <n v="0.5377777777777778"/>
    <n v="968"/>
    <x v="0"/>
    <n v="74.461538461538467"/>
    <n v="13"/>
    <s v="US"/>
    <s v="USD"/>
    <n v="1436245200"/>
    <n v="1436590800"/>
    <x v="195"/>
    <d v="2015-07-11T05:00:00"/>
    <b v="0"/>
    <b v="0"/>
    <x v="1"/>
    <x v="1"/>
    <s v="rock"/>
  </r>
  <r>
    <n v="100"/>
    <n v="0.02"/>
    <n v="2"/>
    <x v="0"/>
    <n v="2"/>
    <n v="1"/>
    <s v="CA"/>
    <s v="CAD"/>
    <n v="1269493200"/>
    <n v="1270443600"/>
    <x v="152"/>
    <d v="2010-04-05T05:00:00"/>
    <b v="0"/>
    <b v="0"/>
    <x v="3"/>
    <x v="3"/>
    <s v="plays"/>
  </r>
  <r>
    <n v="2100"/>
    <n v="6.8119047619047617"/>
    <n v="14305"/>
    <x v="1"/>
    <n v="91.114649681528661"/>
    <n v="157"/>
    <s v="US"/>
    <s v="USD"/>
    <n v="1406264400"/>
    <n v="1407819600"/>
    <x v="196"/>
    <d v="2014-08-12T05:00:00"/>
    <b v="0"/>
    <b v="0"/>
    <x v="2"/>
    <x v="2"/>
    <s v="web"/>
  </r>
  <r>
    <n v="8300"/>
    <n v="0.78831325301204824"/>
    <n v="6543"/>
    <x v="3"/>
    <n v="79.792682926829272"/>
    <n v="82"/>
    <s v="US"/>
    <s v="USD"/>
    <n v="1317531600"/>
    <n v="1317877200"/>
    <x v="197"/>
    <d v="2011-10-06T05:00:00"/>
    <b v="0"/>
    <b v="0"/>
    <x v="0"/>
    <x v="0"/>
    <s v="food trucks"/>
  </r>
  <r>
    <n v="143900"/>
    <n v="1.3440792216817234"/>
    <n v="193413"/>
    <x v="1"/>
    <n v="42.999777678968428"/>
    <n v="4498"/>
    <s v="AU"/>
    <s v="AUD"/>
    <n v="1484632800"/>
    <n v="1484805600"/>
    <x v="198"/>
    <d v="2017-01-19T06:00:00"/>
    <b v="0"/>
    <b v="0"/>
    <x v="3"/>
    <x v="3"/>
    <s v="plays"/>
  </r>
  <r>
    <n v="75000"/>
    <n v="3.372E-2"/>
    <n v="2529"/>
    <x v="0"/>
    <n v="63.225000000000001"/>
    <n v="40"/>
    <s v="US"/>
    <s v="USD"/>
    <n v="1301806800"/>
    <n v="1302670800"/>
    <x v="199"/>
    <d v="2011-04-13T05:00:00"/>
    <b v="0"/>
    <b v="0"/>
    <x v="17"/>
    <x v="1"/>
    <s v="jazz"/>
  </r>
  <r>
    <n v="1300"/>
    <n v="4.3184615384615386"/>
    <n v="5614"/>
    <x v="1"/>
    <n v="70.174999999999997"/>
    <n v="80"/>
    <s v="US"/>
    <s v="USD"/>
    <n v="1539752400"/>
    <n v="1540789200"/>
    <x v="200"/>
    <d v="2018-10-29T05:00:00"/>
    <b v="1"/>
    <b v="0"/>
    <x v="3"/>
    <x v="3"/>
    <s v="plays"/>
  </r>
  <r>
    <n v="9000"/>
    <n v="0.38844444444444443"/>
    <n v="3496"/>
    <x v="3"/>
    <n v="61.333333333333336"/>
    <n v="57"/>
    <s v="US"/>
    <s v="USD"/>
    <n v="1267250400"/>
    <n v="1268028000"/>
    <x v="201"/>
    <d v="2010-03-08T06:00:00"/>
    <b v="0"/>
    <b v="0"/>
    <x v="13"/>
    <x v="5"/>
    <s v="fiction"/>
  </r>
  <r>
    <n v="1000"/>
    <n v="4.2569999999999997"/>
    <n v="4257"/>
    <x v="1"/>
    <n v="99"/>
    <n v="43"/>
    <s v="US"/>
    <s v="USD"/>
    <n v="1535432400"/>
    <n v="1537160400"/>
    <x v="202"/>
    <d v="2018-09-17T05:00:00"/>
    <b v="0"/>
    <b v="1"/>
    <x v="1"/>
    <x v="1"/>
    <s v="rock"/>
  </r>
  <r>
    <n v="196900"/>
    <n v="1.0112239715591671"/>
    <n v="199110"/>
    <x v="1"/>
    <n v="96.984900146127615"/>
    <n v="2053"/>
    <s v="US"/>
    <s v="USD"/>
    <n v="1510207200"/>
    <n v="1512280800"/>
    <x v="203"/>
    <d v="2017-12-03T06:00:00"/>
    <b v="0"/>
    <b v="0"/>
    <x v="4"/>
    <x v="4"/>
    <s v="documentary"/>
  </r>
  <r>
    <n v="194500"/>
    <n v="0.21188688946015424"/>
    <n v="41212"/>
    <x v="2"/>
    <n v="51.004950495049506"/>
    <n v="808"/>
    <s v="AU"/>
    <s v="AUD"/>
    <n v="1462510800"/>
    <n v="1463115600"/>
    <x v="204"/>
    <d v="2016-05-13T05:00:00"/>
    <b v="0"/>
    <b v="0"/>
    <x v="4"/>
    <x v="4"/>
    <s v="documentary"/>
  </r>
  <r>
    <n v="9400"/>
    <n v="0.67425531914893622"/>
    <n v="6338"/>
    <x v="0"/>
    <n v="28.044247787610619"/>
    <n v="226"/>
    <s v="DK"/>
    <s v="DKK"/>
    <n v="1488520800"/>
    <n v="1490850000"/>
    <x v="205"/>
    <d v="2017-03-30T05:00:00"/>
    <b v="0"/>
    <b v="0"/>
    <x v="22"/>
    <x v="4"/>
    <s v="science fiction"/>
  </r>
  <r>
    <n v="104400"/>
    <n v="0.9492337164750958"/>
    <n v="99100"/>
    <x v="0"/>
    <n v="60.984615384615381"/>
    <n v="1625"/>
    <s v="US"/>
    <s v="USD"/>
    <n v="1377579600"/>
    <n v="1379653200"/>
    <x v="206"/>
    <d v="2013-09-20T05:00:00"/>
    <b v="0"/>
    <b v="0"/>
    <x v="3"/>
    <x v="3"/>
    <s v="plays"/>
  </r>
  <r>
    <n v="8100"/>
    <n v="1.5185185185185186"/>
    <n v="12300"/>
    <x v="1"/>
    <n v="73.214285714285708"/>
    <n v="168"/>
    <s v="US"/>
    <s v="USD"/>
    <n v="1576389600"/>
    <n v="1580364000"/>
    <x v="207"/>
    <d v="2020-01-30T06:00:00"/>
    <b v="0"/>
    <b v="0"/>
    <x v="3"/>
    <x v="3"/>
    <s v="plays"/>
  </r>
  <r>
    <n v="87900"/>
    <n v="1.9516382252559727"/>
    <n v="171549"/>
    <x v="1"/>
    <n v="39.997435299603637"/>
    <n v="4289"/>
    <s v="US"/>
    <s v="USD"/>
    <n v="1289019600"/>
    <n v="1289714400"/>
    <x v="208"/>
    <d v="2010-11-14T06:00:00"/>
    <b v="0"/>
    <b v="1"/>
    <x v="7"/>
    <x v="1"/>
    <s v="indie rock"/>
  </r>
  <r>
    <n v="1400"/>
    <n v="10.231428571428571"/>
    <n v="14324"/>
    <x v="1"/>
    <n v="86.812121212121212"/>
    <n v="165"/>
    <s v="US"/>
    <s v="USD"/>
    <n v="1282194000"/>
    <n v="1282712400"/>
    <x v="209"/>
    <d v="2010-08-25T05:00:00"/>
    <b v="0"/>
    <b v="0"/>
    <x v="1"/>
    <x v="1"/>
    <s v="rock"/>
  </r>
  <r>
    <n v="156800"/>
    <n v="3.8418367346938778E-2"/>
    <n v="6024"/>
    <x v="0"/>
    <n v="42.125874125874127"/>
    <n v="143"/>
    <s v="US"/>
    <s v="USD"/>
    <n v="1550037600"/>
    <n v="1550210400"/>
    <x v="210"/>
    <d v="2019-02-15T06:00:00"/>
    <b v="0"/>
    <b v="0"/>
    <x v="3"/>
    <x v="3"/>
    <s v="plays"/>
  </r>
  <r>
    <n v="121700"/>
    <n v="1.5507066557107643"/>
    <n v="188721"/>
    <x v="1"/>
    <n v="103.97851239669421"/>
    <n v="1815"/>
    <s v="US"/>
    <s v="USD"/>
    <n v="1321941600"/>
    <n v="1322114400"/>
    <x v="211"/>
    <d v="2011-11-24T06:00:00"/>
    <b v="0"/>
    <b v="0"/>
    <x v="3"/>
    <x v="3"/>
    <s v="plays"/>
  </r>
  <r>
    <n v="129400"/>
    <n v="0.44753477588871715"/>
    <n v="57911"/>
    <x v="0"/>
    <n v="62.003211991434689"/>
    <n v="934"/>
    <s v="US"/>
    <s v="USD"/>
    <n v="1556427600"/>
    <n v="1557205200"/>
    <x v="212"/>
    <d v="2019-05-07T05:00:00"/>
    <b v="0"/>
    <b v="0"/>
    <x v="22"/>
    <x v="4"/>
    <s v="science fiction"/>
  </r>
  <r>
    <n v="5700"/>
    <n v="2.1594736842105262"/>
    <n v="12309"/>
    <x v="1"/>
    <n v="31.005037783375315"/>
    <n v="397"/>
    <s v="GB"/>
    <s v="GBP"/>
    <n v="1320991200"/>
    <n v="1323928800"/>
    <x v="213"/>
    <d v="2011-12-15T06:00:00"/>
    <b v="0"/>
    <b v="1"/>
    <x v="12"/>
    <x v="4"/>
    <s v="shorts"/>
  </r>
  <r>
    <n v="41700"/>
    <n v="3.3212709832134291"/>
    <n v="138497"/>
    <x v="1"/>
    <n v="89.991552956465242"/>
    <n v="1539"/>
    <s v="US"/>
    <s v="USD"/>
    <n v="1345093200"/>
    <n v="1346130000"/>
    <x v="214"/>
    <d v="2012-08-28T05:00:00"/>
    <b v="0"/>
    <b v="0"/>
    <x v="10"/>
    <x v="4"/>
    <s v="animation"/>
  </r>
  <r>
    <n v="7900"/>
    <n v="8.4430379746835441E-2"/>
    <n v="667"/>
    <x v="0"/>
    <n v="39.235294117647058"/>
    <n v="17"/>
    <s v="US"/>
    <s v="USD"/>
    <n v="1309496400"/>
    <n v="1311051600"/>
    <x v="215"/>
    <d v="2011-07-19T05:00:00"/>
    <b v="1"/>
    <b v="0"/>
    <x v="3"/>
    <x v="3"/>
    <s v="plays"/>
  </r>
  <r>
    <n v="121500"/>
    <n v="0.9862551440329218"/>
    <n v="119830"/>
    <x v="0"/>
    <n v="54.993116108306566"/>
    <n v="2179"/>
    <s v="US"/>
    <s v="USD"/>
    <n v="1340254800"/>
    <n v="1340427600"/>
    <x v="216"/>
    <d v="2012-06-23T05:00:00"/>
    <b v="1"/>
    <b v="0"/>
    <x v="0"/>
    <x v="0"/>
    <s v="food trucks"/>
  </r>
  <r>
    <n v="4800"/>
    <n v="1.3797916666666667"/>
    <n v="6623"/>
    <x v="1"/>
    <n v="47.992753623188406"/>
    <n v="138"/>
    <s v="US"/>
    <s v="USD"/>
    <n v="1412226000"/>
    <n v="1412312400"/>
    <x v="217"/>
    <d v="2014-10-03T05:00:00"/>
    <b v="0"/>
    <b v="0"/>
    <x v="14"/>
    <x v="7"/>
    <s v="photography books"/>
  </r>
  <r>
    <n v="87300"/>
    <n v="0.93810996563573879"/>
    <n v="81897"/>
    <x v="0"/>
    <n v="87.966702470461868"/>
    <n v="931"/>
    <s v="US"/>
    <s v="USD"/>
    <n v="1458104400"/>
    <n v="1459314000"/>
    <x v="218"/>
    <d v="2016-03-30T05:00:00"/>
    <b v="0"/>
    <b v="0"/>
    <x v="3"/>
    <x v="3"/>
    <s v="plays"/>
  </r>
  <r>
    <n v="46300"/>
    <n v="4.0363930885529156"/>
    <n v="186885"/>
    <x v="1"/>
    <n v="51.999165275459099"/>
    <n v="3594"/>
    <s v="US"/>
    <s v="USD"/>
    <n v="1411534800"/>
    <n v="1415426400"/>
    <x v="219"/>
    <d v="2014-11-08T06:00:00"/>
    <b v="0"/>
    <b v="0"/>
    <x v="22"/>
    <x v="4"/>
    <s v="science fiction"/>
  </r>
  <r>
    <n v="67800"/>
    <n v="2.6017404129793511"/>
    <n v="176398"/>
    <x v="1"/>
    <n v="29.999659863945578"/>
    <n v="5880"/>
    <s v="US"/>
    <s v="USD"/>
    <n v="1399093200"/>
    <n v="1399093200"/>
    <x v="220"/>
    <d v="2014-05-03T05:00:00"/>
    <b v="1"/>
    <b v="0"/>
    <x v="1"/>
    <x v="1"/>
    <s v="rock"/>
  </r>
  <r>
    <n v="3000"/>
    <n v="3.6663333333333332"/>
    <n v="10999"/>
    <x v="1"/>
    <n v="98.205357142857139"/>
    <n v="112"/>
    <s v="US"/>
    <s v="USD"/>
    <n v="1270702800"/>
    <n v="1273899600"/>
    <x v="221"/>
    <d v="2010-05-15T05:00:00"/>
    <b v="0"/>
    <b v="0"/>
    <x v="14"/>
    <x v="7"/>
    <s v="photography books"/>
  </r>
  <r>
    <n v="60900"/>
    <n v="1.687208538587849"/>
    <n v="102751"/>
    <x v="1"/>
    <n v="108.96182396606575"/>
    <n v="943"/>
    <s v="US"/>
    <s v="USD"/>
    <n v="1431666000"/>
    <n v="1432184400"/>
    <x v="222"/>
    <d v="2015-05-21T05:00:00"/>
    <b v="0"/>
    <b v="0"/>
    <x v="20"/>
    <x v="6"/>
    <s v="mobile games"/>
  </r>
  <r>
    <n v="137900"/>
    <n v="1.1990717911530093"/>
    <n v="165352"/>
    <x v="1"/>
    <n v="66.998379254457049"/>
    <n v="2468"/>
    <s v="US"/>
    <s v="USD"/>
    <n v="1472619600"/>
    <n v="1474779600"/>
    <x v="172"/>
    <d v="2016-09-25T05:00:00"/>
    <b v="0"/>
    <b v="0"/>
    <x v="10"/>
    <x v="4"/>
    <s v="animation"/>
  </r>
  <r>
    <n v="85600"/>
    <n v="1.936892523364486"/>
    <n v="165798"/>
    <x v="1"/>
    <n v="64.99333594668758"/>
    <n v="2551"/>
    <s v="US"/>
    <s v="USD"/>
    <n v="1496293200"/>
    <n v="1500440400"/>
    <x v="223"/>
    <d v="2017-07-19T05:00:00"/>
    <b v="0"/>
    <b v="1"/>
    <x v="20"/>
    <x v="6"/>
    <s v="mobile games"/>
  </r>
  <r>
    <n v="2400"/>
    <n v="4.2016666666666671"/>
    <n v="10084"/>
    <x v="1"/>
    <n v="99.841584158415841"/>
    <n v="101"/>
    <s v="US"/>
    <s v="USD"/>
    <n v="1575612000"/>
    <n v="1575612000"/>
    <x v="224"/>
    <d v="2019-12-06T06:00:00"/>
    <b v="0"/>
    <b v="0"/>
    <x v="11"/>
    <x v="6"/>
    <s v="video games"/>
  </r>
  <r>
    <n v="7200"/>
    <n v="0.76708333333333334"/>
    <n v="5523"/>
    <x v="3"/>
    <n v="82.432835820895519"/>
    <n v="67"/>
    <s v="US"/>
    <s v="USD"/>
    <n v="1369112400"/>
    <n v="1374123600"/>
    <x v="225"/>
    <d v="2013-07-18T05:00:00"/>
    <b v="0"/>
    <b v="0"/>
    <x v="3"/>
    <x v="3"/>
    <s v="plays"/>
  </r>
  <r>
    <n v="3400"/>
    <n v="1.7126470588235294"/>
    <n v="5823"/>
    <x v="1"/>
    <n v="63.293478260869563"/>
    <n v="92"/>
    <s v="US"/>
    <s v="USD"/>
    <n v="1469422800"/>
    <n v="1469509200"/>
    <x v="226"/>
    <d v="2016-07-26T05:00:00"/>
    <b v="0"/>
    <b v="0"/>
    <x v="3"/>
    <x v="3"/>
    <s v="plays"/>
  </r>
  <r>
    <n v="3800"/>
    <n v="1.5789473684210527"/>
    <n v="6000"/>
    <x v="1"/>
    <n v="96.774193548387103"/>
    <n v="62"/>
    <s v="US"/>
    <s v="USD"/>
    <n v="1307854800"/>
    <n v="1309237200"/>
    <x v="227"/>
    <d v="2011-06-28T05:00:00"/>
    <b v="0"/>
    <b v="0"/>
    <x v="10"/>
    <x v="4"/>
    <s v="animation"/>
  </r>
  <r>
    <n v="7500"/>
    <n v="1.0908"/>
    <n v="8181"/>
    <x v="1"/>
    <n v="54.906040268456373"/>
    <n v="149"/>
    <s v="IT"/>
    <s v="EUR"/>
    <n v="1503378000"/>
    <n v="1503982800"/>
    <x v="228"/>
    <d v="2017-08-29T05:00:00"/>
    <b v="0"/>
    <b v="1"/>
    <x v="11"/>
    <x v="6"/>
    <s v="video games"/>
  </r>
  <r>
    <n v="8600"/>
    <n v="0.41732558139534881"/>
    <n v="3589"/>
    <x v="0"/>
    <n v="39.010869565217391"/>
    <n v="92"/>
    <s v="US"/>
    <s v="USD"/>
    <n v="1486965600"/>
    <n v="1487397600"/>
    <x v="229"/>
    <d v="2017-02-18T06:00:00"/>
    <b v="0"/>
    <b v="0"/>
    <x v="10"/>
    <x v="4"/>
    <s v="animation"/>
  </r>
  <r>
    <n v="39500"/>
    <n v="0.10944303797468355"/>
    <n v="4323"/>
    <x v="0"/>
    <n v="75.84210526315789"/>
    <n v="57"/>
    <s v="AU"/>
    <s v="AUD"/>
    <n v="1561438800"/>
    <n v="1562043600"/>
    <x v="230"/>
    <d v="2019-07-02T05:00:00"/>
    <b v="0"/>
    <b v="1"/>
    <x v="1"/>
    <x v="1"/>
    <s v="rock"/>
  </r>
  <r>
    <n v="9300"/>
    <n v="1.593763440860215"/>
    <n v="14822"/>
    <x v="1"/>
    <n v="45.051671732522799"/>
    <n v="329"/>
    <s v="US"/>
    <s v="USD"/>
    <n v="1398402000"/>
    <n v="1398574800"/>
    <x v="231"/>
    <d v="2014-04-27T05:00:00"/>
    <b v="0"/>
    <b v="0"/>
    <x v="10"/>
    <x v="4"/>
    <s v="animation"/>
  </r>
  <r>
    <n v="2400"/>
    <n v="4.2241666666666671"/>
    <n v="10138"/>
    <x v="1"/>
    <n v="104.51546391752578"/>
    <n v="97"/>
    <s v="DK"/>
    <s v="DKK"/>
    <n v="1513231200"/>
    <n v="1515391200"/>
    <x v="232"/>
    <d v="2018-01-08T06:00:00"/>
    <b v="0"/>
    <b v="1"/>
    <x v="3"/>
    <x v="3"/>
    <s v="plays"/>
  </r>
  <r>
    <n v="3200"/>
    <n v="0.97718749999999999"/>
    <n v="3127"/>
    <x v="0"/>
    <n v="76.268292682926827"/>
    <n v="41"/>
    <s v="US"/>
    <s v="USD"/>
    <n v="1440824400"/>
    <n v="1441170000"/>
    <x v="233"/>
    <d v="2015-09-02T05:00:00"/>
    <b v="0"/>
    <b v="0"/>
    <x v="8"/>
    <x v="2"/>
    <s v="wearables"/>
  </r>
  <r>
    <n v="29400"/>
    <n v="4.1878911564625847"/>
    <n v="123124"/>
    <x v="1"/>
    <n v="69.015695067264573"/>
    <n v="1784"/>
    <s v="US"/>
    <s v="USD"/>
    <n v="1281070800"/>
    <n v="1281157200"/>
    <x v="194"/>
    <d v="2010-08-07T05:00:00"/>
    <b v="0"/>
    <b v="0"/>
    <x v="3"/>
    <x v="3"/>
    <s v="plays"/>
  </r>
  <r>
    <n v="168500"/>
    <n v="1.0191632047477746"/>
    <n v="171729"/>
    <x v="1"/>
    <n v="101.97684085510689"/>
    <n v="1684"/>
    <s v="AU"/>
    <s v="AUD"/>
    <n v="1397365200"/>
    <n v="1398229200"/>
    <x v="234"/>
    <d v="2014-04-23T05:00:00"/>
    <b v="0"/>
    <b v="1"/>
    <x v="9"/>
    <x v="5"/>
    <s v="nonfiction"/>
  </r>
  <r>
    <n v="8400"/>
    <n v="1.2772619047619047"/>
    <n v="10729"/>
    <x v="1"/>
    <n v="42.915999999999997"/>
    <n v="250"/>
    <s v="US"/>
    <s v="USD"/>
    <n v="1494392400"/>
    <n v="1495256400"/>
    <x v="235"/>
    <d v="2017-05-20T05:00:00"/>
    <b v="0"/>
    <b v="1"/>
    <x v="1"/>
    <x v="1"/>
    <s v="rock"/>
  </r>
  <r>
    <n v="2300"/>
    <n v="4.4521739130434783"/>
    <n v="10240"/>
    <x v="1"/>
    <n v="43.025210084033617"/>
    <n v="238"/>
    <s v="US"/>
    <s v="USD"/>
    <n v="1520143200"/>
    <n v="1520402400"/>
    <x v="236"/>
    <d v="2018-03-07T06:00:00"/>
    <b v="0"/>
    <b v="0"/>
    <x v="3"/>
    <x v="3"/>
    <s v="plays"/>
  </r>
  <r>
    <n v="700"/>
    <n v="5.6971428571428575"/>
    <n v="3988"/>
    <x v="1"/>
    <n v="75.245283018867923"/>
    <n v="53"/>
    <s v="US"/>
    <s v="USD"/>
    <n v="1405314000"/>
    <n v="1409806800"/>
    <x v="237"/>
    <d v="2014-09-04T05:00:00"/>
    <b v="0"/>
    <b v="0"/>
    <x v="3"/>
    <x v="3"/>
    <s v="plays"/>
  </r>
  <r>
    <n v="2900"/>
    <n v="5.0934482758620687"/>
    <n v="14771"/>
    <x v="1"/>
    <n v="69.023364485981304"/>
    <n v="214"/>
    <s v="US"/>
    <s v="USD"/>
    <n v="1396846800"/>
    <n v="1396933200"/>
    <x v="238"/>
    <d v="2014-04-08T05:00:00"/>
    <b v="0"/>
    <b v="0"/>
    <x v="3"/>
    <x v="3"/>
    <s v="plays"/>
  </r>
  <r>
    <n v="4500"/>
    <n v="3.2553333333333332"/>
    <n v="14649"/>
    <x v="1"/>
    <n v="65.986486486486484"/>
    <n v="222"/>
    <s v="US"/>
    <s v="USD"/>
    <n v="1375678800"/>
    <n v="1376024400"/>
    <x v="239"/>
    <d v="2013-08-09T05:00:00"/>
    <b v="0"/>
    <b v="0"/>
    <x v="2"/>
    <x v="2"/>
    <s v="web"/>
  </r>
  <r>
    <n v="19800"/>
    <n v="9.3261616161616168"/>
    <n v="184658"/>
    <x v="1"/>
    <n v="98.013800424628457"/>
    <n v="1884"/>
    <s v="US"/>
    <s v="USD"/>
    <n v="1482386400"/>
    <n v="1483682400"/>
    <x v="240"/>
    <d v="2017-01-06T06:00:00"/>
    <b v="0"/>
    <b v="1"/>
    <x v="13"/>
    <x v="5"/>
    <s v="fiction"/>
  </r>
  <r>
    <n v="6200"/>
    <n v="2.1133870967741935"/>
    <n v="13103"/>
    <x v="1"/>
    <n v="60.105504587155963"/>
    <n v="218"/>
    <s v="AU"/>
    <s v="AUD"/>
    <n v="1420005600"/>
    <n v="1420437600"/>
    <x v="241"/>
    <d v="2015-01-05T06:00:00"/>
    <b v="0"/>
    <b v="0"/>
    <x v="20"/>
    <x v="6"/>
    <s v="mobile games"/>
  </r>
  <r>
    <n v="61500"/>
    <n v="2.7332520325203253"/>
    <n v="168095"/>
    <x v="1"/>
    <n v="26.000773395204948"/>
    <n v="6465"/>
    <s v="US"/>
    <s v="USD"/>
    <n v="1420178400"/>
    <n v="1420783200"/>
    <x v="242"/>
    <d v="2015-01-09T06:00:00"/>
    <b v="0"/>
    <b v="0"/>
    <x v="18"/>
    <x v="5"/>
    <s v="translations"/>
  </r>
  <r>
    <n v="100"/>
    <n v="0.03"/>
    <n v="3"/>
    <x v="0"/>
    <n v="3"/>
    <n v="1"/>
    <s v="US"/>
    <s v="USD"/>
    <n v="1264399200"/>
    <n v="1267423200"/>
    <x v="67"/>
    <d v="2010-03-01T06:00:00"/>
    <b v="0"/>
    <b v="0"/>
    <x v="1"/>
    <x v="1"/>
    <s v="rock"/>
  </r>
  <r>
    <n v="7100"/>
    <n v="0.54084507042253516"/>
    <n v="3840"/>
    <x v="0"/>
    <n v="38.019801980198018"/>
    <n v="101"/>
    <s v="US"/>
    <s v="USD"/>
    <n v="1355032800"/>
    <n v="1355205600"/>
    <x v="243"/>
    <d v="2012-12-11T06:00:00"/>
    <b v="0"/>
    <b v="0"/>
    <x v="3"/>
    <x v="3"/>
    <s v="plays"/>
  </r>
  <r>
    <n v="1000"/>
    <n v="6.2629999999999999"/>
    <n v="6263"/>
    <x v="1"/>
    <n v="106.15254237288136"/>
    <n v="59"/>
    <s v="US"/>
    <s v="USD"/>
    <n v="1382677200"/>
    <n v="1383109200"/>
    <x v="244"/>
    <d v="2013-10-30T05:00:00"/>
    <b v="0"/>
    <b v="0"/>
    <x v="3"/>
    <x v="3"/>
    <s v="plays"/>
  </r>
  <r>
    <n v="121500"/>
    <n v="0.8902139917695473"/>
    <n v="108161"/>
    <x v="0"/>
    <n v="81.019475655430711"/>
    <n v="1335"/>
    <s v="CA"/>
    <s v="CAD"/>
    <n v="1302238800"/>
    <n v="1303275600"/>
    <x v="245"/>
    <d v="2011-04-20T05:00:00"/>
    <b v="0"/>
    <b v="0"/>
    <x v="6"/>
    <x v="4"/>
    <s v="drama"/>
  </r>
  <r>
    <n v="4600"/>
    <n v="1.8489130434782608"/>
    <n v="8505"/>
    <x v="1"/>
    <n v="96.647727272727266"/>
    <n v="88"/>
    <s v="US"/>
    <s v="USD"/>
    <n v="1487656800"/>
    <n v="1487829600"/>
    <x v="246"/>
    <d v="2017-02-23T06:00:00"/>
    <b v="0"/>
    <b v="0"/>
    <x v="9"/>
    <x v="5"/>
    <s v="nonfiction"/>
  </r>
  <r>
    <n v="80500"/>
    <n v="1.2016770186335404"/>
    <n v="96735"/>
    <x v="1"/>
    <n v="57.003535651149086"/>
    <n v="1697"/>
    <s v="US"/>
    <s v="USD"/>
    <n v="1297836000"/>
    <n v="1298268000"/>
    <x v="247"/>
    <d v="2011-02-21T06:00:00"/>
    <b v="0"/>
    <b v="1"/>
    <x v="1"/>
    <x v="1"/>
    <s v="rock"/>
  </r>
  <r>
    <n v="4100"/>
    <n v="0.23390243902439026"/>
    <n v="959"/>
    <x v="0"/>
    <n v="63.93333333333333"/>
    <n v="15"/>
    <s v="GB"/>
    <s v="GBP"/>
    <n v="1453615200"/>
    <n v="1456812000"/>
    <x v="248"/>
    <d v="2016-03-01T06:00:00"/>
    <b v="0"/>
    <b v="0"/>
    <x v="1"/>
    <x v="1"/>
    <s v="rock"/>
  </r>
  <r>
    <n v="5700"/>
    <n v="1.46"/>
    <n v="8322"/>
    <x v="1"/>
    <n v="90.456521739130437"/>
    <n v="92"/>
    <s v="US"/>
    <s v="USD"/>
    <n v="1362463200"/>
    <n v="1363669200"/>
    <x v="249"/>
    <d v="2013-03-19T05:00:00"/>
    <b v="0"/>
    <b v="0"/>
    <x v="3"/>
    <x v="3"/>
    <s v="plays"/>
  </r>
  <r>
    <n v="5000"/>
    <n v="2.6848000000000001"/>
    <n v="13424"/>
    <x v="1"/>
    <n v="72.172043010752688"/>
    <n v="186"/>
    <s v="US"/>
    <s v="USD"/>
    <n v="1481176800"/>
    <n v="1482904800"/>
    <x v="250"/>
    <d v="2016-12-28T06:00:00"/>
    <b v="0"/>
    <b v="1"/>
    <x v="3"/>
    <x v="3"/>
    <s v="plays"/>
  </r>
  <r>
    <n v="1800"/>
    <n v="5.9749999999999996"/>
    <n v="10755"/>
    <x v="1"/>
    <n v="77.934782608695656"/>
    <n v="138"/>
    <s v="US"/>
    <s v="USD"/>
    <n v="1354946400"/>
    <n v="1356588000"/>
    <x v="251"/>
    <d v="2012-12-27T06:00:00"/>
    <b v="1"/>
    <b v="0"/>
    <x v="14"/>
    <x v="7"/>
    <s v="photography books"/>
  </r>
  <r>
    <n v="6300"/>
    <n v="1.5769841269841269"/>
    <n v="9935"/>
    <x v="1"/>
    <n v="38.065134099616856"/>
    <n v="261"/>
    <s v="US"/>
    <s v="USD"/>
    <n v="1348808400"/>
    <n v="1349845200"/>
    <x v="136"/>
    <d v="2012-10-10T05:00:00"/>
    <b v="0"/>
    <b v="0"/>
    <x v="1"/>
    <x v="1"/>
    <s v="rock"/>
  </r>
  <r>
    <n v="84300"/>
    <n v="0.31201660735468567"/>
    <n v="26303"/>
    <x v="0"/>
    <n v="57.936123348017624"/>
    <n v="454"/>
    <s v="US"/>
    <s v="USD"/>
    <n v="1282712400"/>
    <n v="1283058000"/>
    <x v="252"/>
    <d v="2010-08-29T05:00:00"/>
    <b v="0"/>
    <b v="1"/>
    <x v="1"/>
    <x v="1"/>
    <s v="rock"/>
  </r>
  <r>
    <n v="1700"/>
    <n v="3.1341176470588237"/>
    <n v="5328"/>
    <x v="1"/>
    <n v="49.794392523364486"/>
    <n v="107"/>
    <s v="US"/>
    <s v="USD"/>
    <n v="1301979600"/>
    <n v="1304226000"/>
    <x v="253"/>
    <d v="2011-05-01T05:00:00"/>
    <b v="0"/>
    <b v="1"/>
    <x v="7"/>
    <x v="1"/>
    <s v="indie rock"/>
  </r>
  <r>
    <n v="2900"/>
    <n v="3.7089655172413791"/>
    <n v="10756"/>
    <x v="1"/>
    <n v="54.050251256281406"/>
    <n v="199"/>
    <s v="US"/>
    <s v="USD"/>
    <n v="1263016800"/>
    <n v="1263016800"/>
    <x v="254"/>
    <d v="2010-01-09T06:00:00"/>
    <b v="0"/>
    <b v="0"/>
    <x v="14"/>
    <x v="7"/>
    <s v="photography books"/>
  </r>
  <r>
    <n v="45600"/>
    <n v="3.6266447368421053"/>
    <n v="165375"/>
    <x v="1"/>
    <n v="30.002721335268504"/>
    <n v="5512"/>
    <s v="US"/>
    <s v="USD"/>
    <n v="1360648800"/>
    <n v="1362031200"/>
    <x v="255"/>
    <d v="2013-02-28T06:00:00"/>
    <b v="0"/>
    <b v="0"/>
    <x v="3"/>
    <x v="3"/>
    <s v="plays"/>
  </r>
  <r>
    <n v="4900"/>
    <n v="1.2308163265306122"/>
    <n v="6031"/>
    <x v="1"/>
    <n v="70.127906976744185"/>
    <n v="86"/>
    <s v="US"/>
    <s v="USD"/>
    <n v="1451800800"/>
    <n v="1455602400"/>
    <x v="256"/>
    <d v="2016-02-16T06:00:00"/>
    <b v="0"/>
    <b v="0"/>
    <x v="3"/>
    <x v="3"/>
    <s v="plays"/>
  </r>
  <r>
    <n v="111900"/>
    <n v="0.76766756032171579"/>
    <n v="85902"/>
    <x v="0"/>
    <n v="26.996228786926462"/>
    <n v="3182"/>
    <s v="IT"/>
    <s v="EUR"/>
    <n v="1415340000"/>
    <n v="1418191200"/>
    <x v="257"/>
    <d v="2014-12-10T06:00:00"/>
    <b v="0"/>
    <b v="1"/>
    <x v="17"/>
    <x v="1"/>
    <s v="jazz"/>
  </r>
  <r>
    <n v="61600"/>
    <n v="2.3362012987012988"/>
    <n v="143910"/>
    <x v="1"/>
    <n v="51.990606936416185"/>
    <n v="2768"/>
    <s v="AU"/>
    <s v="AUD"/>
    <n v="1351054800"/>
    <n v="1352440800"/>
    <x v="258"/>
    <d v="2012-11-09T06:00:00"/>
    <b v="0"/>
    <b v="0"/>
    <x v="3"/>
    <x v="3"/>
    <s v="plays"/>
  </r>
  <r>
    <n v="1500"/>
    <n v="1.8053333333333332"/>
    <n v="2708"/>
    <x v="1"/>
    <n v="56.416666666666664"/>
    <n v="48"/>
    <s v="US"/>
    <s v="USD"/>
    <n v="1349326800"/>
    <n v="1353304800"/>
    <x v="259"/>
    <d v="2012-11-19T06:00:00"/>
    <b v="0"/>
    <b v="0"/>
    <x v="4"/>
    <x v="4"/>
    <s v="documentary"/>
  </r>
  <r>
    <n v="3500"/>
    <n v="2.5262857142857142"/>
    <n v="8842"/>
    <x v="1"/>
    <n v="101.63218390804597"/>
    <n v="87"/>
    <s v="US"/>
    <s v="USD"/>
    <n v="1548914400"/>
    <n v="1550728800"/>
    <x v="260"/>
    <d v="2019-02-21T06:00:00"/>
    <b v="0"/>
    <b v="0"/>
    <x v="19"/>
    <x v="4"/>
    <s v="television"/>
  </r>
  <r>
    <n v="173900"/>
    <n v="0.27176538240368026"/>
    <n v="47260"/>
    <x v="3"/>
    <n v="25.005291005291006"/>
    <n v="1890"/>
    <s v="US"/>
    <s v="USD"/>
    <n v="1291269600"/>
    <n v="1291442400"/>
    <x v="261"/>
    <d v="2010-12-04T06:00:00"/>
    <b v="0"/>
    <b v="0"/>
    <x v="11"/>
    <x v="6"/>
    <s v="video games"/>
  </r>
  <r>
    <n v="153700"/>
    <n v="1.2706571242680547E-2"/>
    <n v="1953"/>
    <x v="2"/>
    <n v="32.016393442622949"/>
    <n v="61"/>
    <s v="US"/>
    <s v="USD"/>
    <n v="1449468000"/>
    <n v="1452146400"/>
    <x v="262"/>
    <d v="2016-01-07T06:00:00"/>
    <b v="0"/>
    <b v="0"/>
    <x v="14"/>
    <x v="7"/>
    <s v="photography books"/>
  </r>
  <r>
    <n v="51100"/>
    <n v="3.0400978473581213"/>
    <n v="155349"/>
    <x v="1"/>
    <n v="82.021647307286173"/>
    <n v="1894"/>
    <s v="US"/>
    <s v="USD"/>
    <n v="1562734800"/>
    <n v="1564894800"/>
    <x v="263"/>
    <d v="2019-08-04T05:00:00"/>
    <b v="0"/>
    <b v="1"/>
    <x v="3"/>
    <x v="3"/>
    <s v="plays"/>
  </r>
  <r>
    <n v="7800"/>
    <n v="1.3723076923076922"/>
    <n v="10704"/>
    <x v="1"/>
    <n v="37.957446808510639"/>
    <n v="282"/>
    <s v="CA"/>
    <s v="CAD"/>
    <n v="1505624400"/>
    <n v="1505883600"/>
    <x v="264"/>
    <d v="2017-09-20T05:00:00"/>
    <b v="0"/>
    <b v="0"/>
    <x v="3"/>
    <x v="3"/>
    <s v="plays"/>
  </r>
  <r>
    <n v="2400"/>
    <n v="0.32208333333333333"/>
    <n v="773"/>
    <x v="0"/>
    <n v="51.533333333333331"/>
    <n v="15"/>
    <s v="US"/>
    <s v="USD"/>
    <n v="1509948000"/>
    <n v="1510380000"/>
    <x v="265"/>
    <d v="2017-11-11T06:00:00"/>
    <b v="0"/>
    <b v="0"/>
    <x v="3"/>
    <x v="3"/>
    <s v="plays"/>
  </r>
  <r>
    <n v="3900"/>
    <n v="2.4151282051282053"/>
    <n v="9419"/>
    <x v="1"/>
    <n v="81.198275862068968"/>
    <n v="116"/>
    <s v="US"/>
    <s v="USD"/>
    <n v="1554526800"/>
    <n v="1555218000"/>
    <x v="266"/>
    <d v="2019-04-14T05:00:00"/>
    <b v="0"/>
    <b v="0"/>
    <x v="18"/>
    <x v="5"/>
    <s v="translations"/>
  </r>
  <r>
    <n v="5500"/>
    <n v="0.96799999999999997"/>
    <n v="5324"/>
    <x v="0"/>
    <n v="40.030075187969928"/>
    <n v="133"/>
    <s v="US"/>
    <s v="USD"/>
    <n v="1334811600"/>
    <n v="1335243600"/>
    <x v="267"/>
    <d v="2012-04-24T05:00:00"/>
    <b v="0"/>
    <b v="1"/>
    <x v="11"/>
    <x v="6"/>
    <s v="video games"/>
  </r>
  <r>
    <n v="700"/>
    <n v="10.664285714285715"/>
    <n v="7465"/>
    <x v="1"/>
    <n v="89.939759036144579"/>
    <n v="83"/>
    <s v="US"/>
    <s v="USD"/>
    <n v="1279515600"/>
    <n v="1279688400"/>
    <x v="268"/>
    <d v="2010-07-21T05:00:00"/>
    <b v="0"/>
    <b v="0"/>
    <x v="3"/>
    <x v="3"/>
    <s v="plays"/>
  </r>
  <r>
    <n v="2700"/>
    <n v="3.2588888888888889"/>
    <n v="8799"/>
    <x v="1"/>
    <n v="96.692307692307693"/>
    <n v="91"/>
    <s v="US"/>
    <s v="USD"/>
    <n v="1353909600"/>
    <n v="1356069600"/>
    <x v="269"/>
    <d v="2012-12-21T06:00:00"/>
    <b v="0"/>
    <b v="0"/>
    <x v="2"/>
    <x v="2"/>
    <s v="web"/>
  </r>
  <r>
    <n v="8000"/>
    <n v="1.7070000000000001"/>
    <n v="13656"/>
    <x v="1"/>
    <n v="25.010989010989011"/>
    <n v="546"/>
    <s v="US"/>
    <s v="USD"/>
    <n v="1535950800"/>
    <n v="1536210000"/>
    <x v="270"/>
    <d v="2018-09-06T05:00:00"/>
    <b v="0"/>
    <b v="0"/>
    <x v="3"/>
    <x v="3"/>
    <s v="plays"/>
  </r>
  <r>
    <n v="2500"/>
    <n v="5.8144"/>
    <n v="14536"/>
    <x v="1"/>
    <n v="36.987277353689571"/>
    <n v="393"/>
    <s v="US"/>
    <s v="USD"/>
    <n v="1511244000"/>
    <n v="1511762400"/>
    <x v="271"/>
    <d v="2017-11-27T06:00:00"/>
    <b v="0"/>
    <b v="0"/>
    <x v="10"/>
    <x v="4"/>
    <s v="animation"/>
  </r>
  <r>
    <n v="164500"/>
    <n v="0.91520972644376897"/>
    <n v="150552"/>
    <x v="0"/>
    <n v="73.012609117361791"/>
    <n v="2062"/>
    <s v="US"/>
    <s v="USD"/>
    <n v="1331445600"/>
    <n v="1333256400"/>
    <x v="272"/>
    <d v="2012-04-01T05:00:00"/>
    <b v="0"/>
    <b v="1"/>
    <x v="3"/>
    <x v="3"/>
    <s v="plays"/>
  </r>
  <r>
    <n v="8400"/>
    <n v="1.0804761904761904"/>
    <n v="9076"/>
    <x v="1"/>
    <n v="68.240601503759393"/>
    <n v="133"/>
    <s v="US"/>
    <s v="USD"/>
    <n v="1480226400"/>
    <n v="1480744800"/>
    <x v="73"/>
    <d v="2016-12-03T06:00:00"/>
    <b v="0"/>
    <b v="1"/>
    <x v="19"/>
    <x v="4"/>
    <s v="television"/>
  </r>
  <r>
    <n v="8100"/>
    <n v="0.18728395061728395"/>
    <n v="1517"/>
    <x v="0"/>
    <n v="52.310344827586206"/>
    <n v="29"/>
    <s v="DK"/>
    <s v="DKK"/>
    <n v="1464584400"/>
    <n v="1465016400"/>
    <x v="273"/>
    <d v="2016-06-04T05:00:00"/>
    <b v="0"/>
    <b v="0"/>
    <x v="1"/>
    <x v="1"/>
    <s v="rock"/>
  </r>
  <r>
    <n v="9800"/>
    <n v="0.83193877551020412"/>
    <n v="8153"/>
    <x v="0"/>
    <n v="61.765151515151516"/>
    <n v="132"/>
    <s v="US"/>
    <s v="USD"/>
    <n v="1335848400"/>
    <n v="1336280400"/>
    <x v="274"/>
    <d v="2012-05-06T05:00:00"/>
    <b v="0"/>
    <b v="0"/>
    <x v="2"/>
    <x v="2"/>
    <s v="web"/>
  </r>
  <r>
    <n v="900"/>
    <n v="7.0633333333333335"/>
    <n v="6357"/>
    <x v="1"/>
    <n v="25.027559055118111"/>
    <n v="254"/>
    <s v="US"/>
    <s v="USD"/>
    <n v="1473483600"/>
    <n v="1476766800"/>
    <x v="275"/>
    <d v="2016-10-18T05:00:00"/>
    <b v="0"/>
    <b v="0"/>
    <x v="3"/>
    <x v="3"/>
    <s v="plays"/>
  </r>
  <r>
    <n v="112100"/>
    <n v="0.17446030330062445"/>
    <n v="19557"/>
    <x v="3"/>
    <n v="106.28804347826087"/>
    <n v="184"/>
    <s v="US"/>
    <s v="USD"/>
    <n v="1479880800"/>
    <n v="1480485600"/>
    <x v="276"/>
    <d v="2016-11-30T06:00:00"/>
    <b v="0"/>
    <b v="0"/>
    <x v="3"/>
    <x v="3"/>
    <s v="plays"/>
  </r>
  <r>
    <n v="6300"/>
    <n v="2.0973015873015872"/>
    <n v="13213"/>
    <x v="1"/>
    <n v="75.07386363636364"/>
    <n v="176"/>
    <s v="US"/>
    <s v="USD"/>
    <n v="1430197200"/>
    <n v="1430197200"/>
    <x v="277"/>
    <d v="2015-04-28T05:00:00"/>
    <b v="0"/>
    <b v="0"/>
    <x v="5"/>
    <x v="1"/>
    <s v="electric music"/>
  </r>
  <r>
    <n v="5600"/>
    <n v="0.97785714285714287"/>
    <n v="5476"/>
    <x v="0"/>
    <n v="39.970802919708028"/>
    <n v="137"/>
    <s v="DK"/>
    <s v="DKK"/>
    <n v="1331701200"/>
    <n v="1331787600"/>
    <x v="278"/>
    <d v="2012-03-15T05:00:00"/>
    <b v="0"/>
    <b v="1"/>
    <x v="16"/>
    <x v="1"/>
    <s v="metal"/>
  </r>
  <r>
    <n v="800"/>
    <n v="16.842500000000001"/>
    <n v="13474"/>
    <x v="1"/>
    <n v="39.982195845697326"/>
    <n v="337"/>
    <s v="CA"/>
    <s v="CAD"/>
    <n v="1438578000"/>
    <n v="1438837200"/>
    <x v="279"/>
    <d v="2015-08-06T05:00:00"/>
    <b v="0"/>
    <b v="0"/>
    <x v="3"/>
    <x v="3"/>
    <s v="plays"/>
  </r>
  <r>
    <n v="168600"/>
    <n v="0.54402135231316728"/>
    <n v="91722"/>
    <x v="0"/>
    <n v="101.01541850220265"/>
    <n v="908"/>
    <s v="US"/>
    <s v="USD"/>
    <n v="1368162000"/>
    <n v="1370926800"/>
    <x v="280"/>
    <d v="2013-06-11T05:00:00"/>
    <b v="0"/>
    <b v="1"/>
    <x v="4"/>
    <x v="4"/>
    <s v="documentary"/>
  </r>
  <r>
    <n v="1800"/>
    <n v="4.5661111111111108"/>
    <n v="8219"/>
    <x v="1"/>
    <n v="76.813084112149539"/>
    <n v="107"/>
    <s v="US"/>
    <s v="USD"/>
    <n v="1318654800"/>
    <n v="1319000400"/>
    <x v="281"/>
    <d v="2011-10-19T05:00:00"/>
    <b v="1"/>
    <b v="0"/>
    <x v="2"/>
    <x v="2"/>
    <s v="web"/>
  </r>
  <r>
    <n v="7300"/>
    <n v="9.8219178082191785E-2"/>
    <n v="717"/>
    <x v="0"/>
    <n v="71.7"/>
    <n v="10"/>
    <s v="US"/>
    <s v="USD"/>
    <n v="1331874000"/>
    <n v="1333429200"/>
    <x v="282"/>
    <d v="2012-04-03T05:00:00"/>
    <b v="0"/>
    <b v="0"/>
    <x v="0"/>
    <x v="0"/>
    <s v="food trucks"/>
  </r>
  <r>
    <n v="6500"/>
    <n v="0.16384615384615384"/>
    <n v="1065"/>
    <x v="3"/>
    <n v="33.28125"/>
    <n v="32"/>
    <s v="IT"/>
    <s v="EUR"/>
    <n v="1286254800"/>
    <n v="1287032400"/>
    <x v="283"/>
    <d v="2010-10-14T05:00:00"/>
    <b v="0"/>
    <b v="0"/>
    <x v="3"/>
    <x v="3"/>
    <s v="plays"/>
  </r>
  <r>
    <n v="600"/>
    <n v="13.396666666666667"/>
    <n v="8038"/>
    <x v="1"/>
    <n v="43.923497267759565"/>
    <n v="183"/>
    <s v="US"/>
    <s v="USD"/>
    <n v="1540530000"/>
    <n v="1541570400"/>
    <x v="284"/>
    <d v="2018-11-07T06:00:00"/>
    <b v="0"/>
    <b v="0"/>
    <x v="3"/>
    <x v="3"/>
    <s v="plays"/>
  </r>
  <r>
    <n v="192900"/>
    <n v="0.35650077760497667"/>
    <n v="68769"/>
    <x v="0"/>
    <n v="36.004712041884815"/>
    <n v="1910"/>
    <s v="CH"/>
    <s v="CHF"/>
    <n v="1381813200"/>
    <n v="1383976800"/>
    <x v="285"/>
    <d v="2013-11-09T06:00:00"/>
    <b v="0"/>
    <b v="0"/>
    <x v="3"/>
    <x v="3"/>
    <s v="plays"/>
  </r>
  <r>
    <n v="6100"/>
    <n v="0.54950819672131146"/>
    <n v="3352"/>
    <x v="0"/>
    <n v="88.21052631578948"/>
    <n v="38"/>
    <s v="AU"/>
    <s v="AUD"/>
    <n v="1548655200"/>
    <n v="1550556000"/>
    <x v="286"/>
    <d v="2019-02-19T06:00:00"/>
    <b v="0"/>
    <b v="0"/>
    <x v="3"/>
    <x v="3"/>
    <s v="plays"/>
  </r>
  <r>
    <n v="7200"/>
    <n v="0.94236111111111109"/>
    <n v="6785"/>
    <x v="0"/>
    <n v="65.240384615384613"/>
    <n v="104"/>
    <s v="AU"/>
    <s v="AUD"/>
    <n v="1389679200"/>
    <n v="1390456800"/>
    <x v="287"/>
    <d v="2014-01-23T06:00:00"/>
    <b v="0"/>
    <b v="1"/>
    <x v="3"/>
    <x v="3"/>
    <s v="plays"/>
  </r>
  <r>
    <n v="3500"/>
    <n v="1.4391428571428571"/>
    <n v="5037"/>
    <x v="1"/>
    <n v="69.958333333333329"/>
    <n v="72"/>
    <s v="US"/>
    <s v="USD"/>
    <n v="1456466400"/>
    <n v="1458018000"/>
    <x v="288"/>
    <d v="2016-03-15T05:00:00"/>
    <b v="0"/>
    <b v="1"/>
    <x v="1"/>
    <x v="1"/>
    <s v="rock"/>
  </r>
  <r>
    <n v="3800"/>
    <n v="0.51421052631578945"/>
    <n v="1954"/>
    <x v="0"/>
    <n v="39.877551020408163"/>
    <n v="49"/>
    <s v="US"/>
    <s v="USD"/>
    <n v="1456984800"/>
    <n v="1461819600"/>
    <x v="289"/>
    <d v="2016-04-28T05:00:00"/>
    <b v="0"/>
    <b v="0"/>
    <x v="0"/>
    <x v="0"/>
    <s v="food trucks"/>
  </r>
  <r>
    <n v="100"/>
    <n v="0.05"/>
    <n v="5"/>
    <x v="0"/>
    <n v="5"/>
    <n v="1"/>
    <s v="DK"/>
    <s v="DKK"/>
    <n v="1504069200"/>
    <n v="1504155600"/>
    <x v="290"/>
    <d v="2017-08-31T05:00:00"/>
    <b v="0"/>
    <b v="1"/>
    <x v="9"/>
    <x v="5"/>
    <s v="nonfiction"/>
  </r>
  <r>
    <n v="900"/>
    <n v="13.446666666666667"/>
    <n v="12102"/>
    <x v="1"/>
    <n v="41.023728813559323"/>
    <n v="295"/>
    <s v="US"/>
    <s v="USD"/>
    <n v="1424930400"/>
    <n v="1426395600"/>
    <x v="291"/>
    <d v="2015-03-15T05:00:00"/>
    <b v="0"/>
    <b v="0"/>
    <x v="4"/>
    <x v="4"/>
    <s v="documentary"/>
  </r>
  <r>
    <n v="76100"/>
    <n v="0.31844940867279897"/>
    <n v="24234"/>
    <x v="0"/>
    <n v="98.914285714285711"/>
    <n v="245"/>
    <s v="US"/>
    <s v="USD"/>
    <n v="1535864400"/>
    <n v="1537074000"/>
    <x v="292"/>
    <d v="2018-09-16T05:00:00"/>
    <b v="0"/>
    <b v="0"/>
    <x v="3"/>
    <x v="3"/>
    <s v="plays"/>
  </r>
  <r>
    <n v="3400"/>
    <n v="0.82617647058823529"/>
    <n v="2809"/>
    <x v="0"/>
    <n v="87.78125"/>
    <n v="32"/>
    <s v="US"/>
    <s v="USD"/>
    <n v="1452146400"/>
    <n v="1452578400"/>
    <x v="293"/>
    <d v="2016-01-12T06:00:00"/>
    <b v="0"/>
    <b v="0"/>
    <x v="7"/>
    <x v="1"/>
    <s v="indie rock"/>
  </r>
  <r>
    <n v="2100"/>
    <n v="5.4614285714285717"/>
    <n v="11469"/>
    <x v="1"/>
    <n v="80.767605633802816"/>
    <n v="142"/>
    <s v="US"/>
    <s v="USD"/>
    <n v="1470546000"/>
    <n v="1474088400"/>
    <x v="294"/>
    <d v="2016-09-17T05:00:00"/>
    <b v="0"/>
    <b v="0"/>
    <x v="4"/>
    <x v="4"/>
    <s v="documentary"/>
  </r>
  <r>
    <n v="2800"/>
    <n v="2.8621428571428571"/>
    <n v="8014"/>
    <x v="1"/>
    <n v="94.28235294117647"/>
    <n v="85"/>
    <s v="US"/>
    <s v="USD"/>
    <n v="1458363600"/>
    <n v="1461906000"/>
    <x v="295"/>
    <d v="2016-04-29T05:00:00"/>
    <b v="0"/>
    <b v="0"/>
    <x v="3"/>
    <x v="3"/>
    <s v="plays"/>
  </r>
  <r>
    <n v="6500"/>
    <n v="7.9076923076923072E-2"/>
    <n v="514"/>
    <x v="0"/>
    <n v="73.428571428571431"/>
    <n v="7"/>
    <s v="US"/>
    <s v="USD"/>
    <n v="1500008400"/>
    <n v="1500267600"/>
    <x v="296"/>
    <d v="2017-07-17T05:00:00"/>
    <b v="0"/>
    <b v="1"/>
    <x v="3"/>
    <x v="3"/>
    <s v="plays"/>
  </r>
  <r>
    <n v="32900"/>
    <n v="1.3213677811550153"/>
    <n v="43473"/>
    <x v="1"/>
    <n v="65.968133535660087"/>
    <n v="659"/>
    <s v="DK"/>
    <s v="DKK"/>
    <n v="1338958800"/>
    <n v="1340686800"/>
    <x v="297"/>
    <d v="2012-06-26T05:00:00"/>
    <b v="0"/>
    <b v="1"/>
    <x v="13"/>
    <x v="5"/>
    <s v="fiction"/>
  </r>
  <r>
    <n v="118200"/>
    <n v="0.74077834179357027"/>
    <n v="87560"/>
    <x v="0"/>
    <n v="109.04109589041096"/>
    <n v="803"/>
    <s v="US"/>
    <s v="USD"/>
    <n v="1303102800"/>
    <n v="1303189200"/>
    <x v="298"/>
    <d v="2011-04-19T05:00:00"/>
    <b v="0"/>
    <b v="0"/>
    <x v="3"/>
    <x v="3"/>
    <s v="plays"/>
  </r>
  <r>
    <n v="4100"/>
    <n v="0.75292682926829269"/>
    <n v="3087"/>
    <x v="3"/>
    <n v="41.16"/>
    <n v="75"/>
    <s v="US"/>
    <s v="USD"/>
    <n v="1316581200"/>
    <n v="1318309200"/>
    <x v="299"/>
    <d v="2011-10-11T05:00:00"/>
    <b v="0"/>
    <b v="1"/>
    <x v="7"/>
    <x v="1"/>
    <s v="indie rock"/>
  </r>
  <r>
    <n v="7800"/>
    <n v="0.20333333333333334"/>
    <n v="1586"/>
    <x v="0"/>
    <n v="99.125"/>
    <n v="16"/>
    <s v="US"/>
    <s v="USD"/>
    <n v="1270789200"/>
    <n v="1272171600"/>
    <x v="300"/>
    <d v="2010-04-25T05:00:00"/>
    <b v="0"/>
    <b v="0"/>
    <x v="11"/>
    <x v="6"/>
    <s v="video games"/>
  </r>
  <r>
    <n v="6300"/>
    <n v="2.0336507936507937"/>
    <n v="12812"/>
    <x v="1"/>
    <n v="105.88429752066116"/>
    <n v="121"/>
    <s v="US"/>
    <s v="USD"/>
    <n v="1297836000"/>
    <n v="1298872800"/>
    <x v="247"/>
    <d v="2011-02-28T06:00:00"/>
    <b v="0"/>
    <b v="0"/>
    <x v="3"/>
    <x v="3"/>
    <s v="plays"/>
  </r>
  <r>
    <n v="59100"/>
    <n v="3.1022842639593908"/>
    <n v="183345"/>
    <x v="1"/>
    <n v="48.996525921966864"/>
    <n v="3742"/>
    <s v="US"/>
    <s v="USD"/>
    <n v="1382677200"/>
    <n v="1383282000"/>
    <x v="244"/>
    <d v="2013-11-01T05:00:00"/>
    <b v="0"/>
    <b v="0"/>
    <x v="3"/>
    <x v="3"/>
    <s v="plays"/>
  </r>
  <r>
    <n v="2200"/>
    <n v="3.9531818181818181"/>
    <n v="8697"/>
    <x v="1"/>
    <n v="39"/>
    <n v="223"/>
    <s v="US"/>
    <s v="USD"/>
    <n v="1330322400"/>
    <n v="1330495200"/>
    <x v="301"/>
    <d v="2012-02-29T06:00:00"/>
    <b v="0"/>
    <b v="0"/>
    <x v="1"/>
    <x v="1"/>
    <s v="rock"/>
  </r>
  <r>
    <n v="1400"/>
    <n v="2.9471428571428571"/>
    <n v="4126"/>
    <x v="1"/>
    <n v="31.022556390977442"/>
    <n v="133"/>
    <s v="US"/>
    <s v="USD"/>
    <n v="1552366800"/>
    <n v="1552798800"/>
    <x v="188"/>
    <d v="2019-03-17T05:00:00"/>
    <b v="0"/>
    <b v="1"/>
    <x v="4"/>
    <x v="4"/>
    <s v="documentary"/>
  </r>
  <r>
    <n v="9500"/>
    <n v="0.33894736842105261"/>
    <n v="3220"/>
    <x v="0"/>
    <n v="103.87096774193549"/>
    <n v="31"/>
    <s v="US"/>
    <s v="USD"/>
    <n v="1400907600"/>
    <n v="1403413200"/>
    <x v="302"/>
    <d v="2014-06-22T05:00:00"/>
    <b v="0"/>
    <b v="0"/>
    <x v="3"/>
    <x v="3"/>
    <s v="plays"/>
  </r>
  <r>
    <n v="9600"/>
    <n v="0.66677083333333331"/>
    <n v="6401"/>
    <x v="0"/>
    <n v="59.268518518518519"/>
    <n v="108"/>
    <s v="IT"/>
    <s v="EUR"/>
    <n v="1574143200"/>
    <n v="1574229600"/>
    <x v="303"/>
    <d v="2019-11-20T06:00:00"/>
    <b v="0"/>
    <b v="1"/>
    <x v="0"/>
    <x v="0"/>
    <s v="food trucks"/>
  </r>
  <r>
    <n v="6600"/>
    <n v="0.19227272727272726"/>
    <n v="1269"/>
    <x v="0"/>
    <n v="42.3"/>
    <n v="30"/>
    <s v="US"/>
    <s v="USD"/>
    <n v="1494738000"/>
    <n v="1495861200"/>
    <x v="304"/>
    <d v="2017-05-27T05:00:00"/>
    <b v="0"/>
    <b v="0"/>
    <x v="3"/>
    <x v="3"/>
    <s v="plays"/>
  </r>
  <r>
    <n v="5700"/>
    <n v="0.15842105263157893"/>
    <n v="903"/>
    <x v="0"/>
    <n v="53.117647058823529"/>
    <n v="17"/>
    <s v="US"/>
    <s v="USD"/>
    <n v="1392357600"/>
    <n v="1392530400"/>
    <x v="305"/>
    <d v="2014-02-16T06:00:00"/>
    <b v="0"/>
    <b v="0"/>
    <x v="1"/>
    <x v="1"/>
    <s v="rock"/>
  </r>
  <r>
    <n v="8400"/>
    <n v="0.38702380952380955"/>
    <n v="3251"/>
    <x v="3"/>
    <n v="50.796875"/>
    <n v="64"/>
    <s v="US"/>
    <s v="USD"/>
    <n v="1281589200"/>
    <n v="1283662800"/>
    <x v="306"/>
    <d v="2010-09-05T05:00:00"/>
    <b v="0"/>
    <b v="0"/>
    <x v="2"/>
    <x v="2"/>
    <s v="web"/>
  </r>
  <r>
    <n v="84400"/>
    <n v="9.5876777251184833E-2"/>
    <n v="8092"/>
    <x v="0"/>
    <n v="101.15"/>
    <n v="80"/>
    <s v="US"/>
    <s v="USD"/>
    <n v="1305003600"/>
    <n v="1305781200"/>
    <x v="307"/>
    <d v="2011-05-19T05:00:00"/>
    <b v="0"/>
    <b v="0"/>
    <x v="13"/>
    <x v="5"/>
    <s v="fiction"/>
  </r>
  <r>
    <n v="170400"/>
    <n v="0.94144366197183094"/>
    <n v="160422"/>
    <x v="0"/>
    <n v="65.000810372771468"/>
    <n v="2468"/>
    <s v="US"/>
    <s v="USD"/>
    <n v="1301634000"/>
    <n v="1302325200"/>
    <x v="308"/>
    <d v="2011-04-09T05:00:00"/>
    <b v="0"/>
    <b v="0"/>
    <x v="12"/>
    <x v="4"/>
    <s v="shorts"/>
  </r>
  <r>
    <n v="117900"/>
    <n v="1.6656234096692113"/>
    <n v="196377"/>
    <x v="1"/>
    <n v="37.998645510835914"/>
    <n v="5168"/>
    <s v="US"/>
    <s v="USD"/>
    <n v="1290664800"/>
    <n v="1291788000"/>
    <x v="309"/>
    <d v="2010-12-08T06:00:00"/>
    <b v="0"/>
    <b v="0"/>
    <x v="3"/>
    <x v="3"/>
    <s v="plays"/>
  </r>
  <r>
    <n v="8900"/>
    <n v="0.24134831460674158"/>
    <n v="2148"/>
    <x v="0"/>
    <n v="82.615384615384613"/>
    <n v="26"/>
    <s v="GB"/>
    <s v="GBP"/>
    <n v="1395896400"/>
    <n v="1396069200"/>
    <x v="310"/>
    <d v="2014-03-29T05:00:00"/>
    <b v="0"/>
    <b v="0"/>
    <x v="4"/>
    <x v="4"/>
    <s v="documentary"/>
  </r>
  <r>
    <n v="7100"/>
    <n v="1.6405633802816901"/>
    <n v="11648"/>
    <x v="1"/>
    <n v="37.941368078175898"/>
    <n v="307"/>
    <s v="US"/>
    <s v="USD"/>
    <n v="1434862800"/>
    <n v="1435899600"/>
    <x v="311"/>
    <d v="2015-07-03T05:00:00"/>
    <b v="0"/>
    <b v="1"/>
    <x v="3"/>
    <x v="3"/>
    <s v="plays"/>
  </r>
  <r>
    <n v="6500"/>
    <n v="0.90723076923076929"/>
    <n v="5897"/>
    <x v="0"/>
    <n v="80.780821917808225"/>
    <n v="73"/>
    <s v="US"/>
    <s v="USD"/>
    <n v="1529125200"/>
    <n v="1531112400"/>
    <x v="79"/>
    <d v="2018-07-09T05:00:00"/>
    <b v="0"/>
    <b v="1"/>
    <x v="3"/>
    <x v="3"/>
    <s v="plays"/>
  </r>
  <r>
    <n v="7200"/>
    <n v="0.46194444444444444"/>
    <n v="3326"/>
    <x v="0"/>
    <n v="25.984375"/>
    <n v="128"/>
    <s v="US"/>
    <s v="USD"/>
    <n v="1451109600"/>
    <n v="1451628000"/>
    <x v="312"/>
    <d v="2016-01-01T06:00:00"/>
    <b v="0"/>
    <b v="0"/>
    <x v="10"/>
    <x v="4"/>
    <s v="animation"/>
  </r>
  <r>
    <n v="2600"/>
    <n v="0.38538461538461538"/>
    <n v="1002"/>
    <x v="0"/>
    <n v="30.363636363636363"/>
    <n v="33"/>
    <s v="US"/>
    <s v="USD"/>
    <n v="1566968400"/>
    <n v="1567314000"/>
    <x v="313"/>
    <d v="2019-09-01T05:00:00"/>
    <b v="0"/>
    <b v="1"/>
    <x v="3"/>
    <x v="3"/>
    <s v="plays"/>
  </r>
  <r>
    <n v="98700"/>
    <n v="1.3356231003039514"/>
    <n v="131826"/>
    <x v="1"/>
    <n v="54.004916018025398"/>
    <n v="2441"/>
    <s v="US"/>
    <s v="USD"/>
    <n v="1543557600"/>
    <n v="1544508000"/>
    <x v="314"/>
    <d v="2018-12-11T06:00:00"/>
    <b v="0"/>
    <b v="0"/>
    <x v="1"/>
    <x v="1"/>
    <s v="rock"/>
  </r>
  <r>
    <n v="93800"/>
    <n v="0.22896588486140726"/>
    <n v="21477"/>
    <x v="2"/>
    <n v="101.78672985781991"/>
    <n v="211"/>
    <s v="US"/>
    <s v="USD"/>
    <n v="1481522400"/>
    <n v="1482472800"/>
    <x v="315"/>
    <d v="2016-12-23T06:00:00"/>
    <b v="0"/>
    <b v="0"/>
    <x v="11"/>
    <x v="6"/>
    <s v="video games"/>
  </r>
  <r>
    <n v="33700"/>
    <n v="1.8495548961424333"/>
    <n v="62330"/>
    <x v="1"/>
    <n v="45.003610108303249"/>
    <n v="1385"/>
    <s v="GB"/>
    <s v="GBP"/>
    <n v="1512712800"/>
    <n v="1512799200"/>
    <x v="316"/>
    <d v="2017-12-09T06:00:00"/>
    <b v="0"/>
    <b v="0"/>
    <x v="4"/>
    <x v="4"/>
    <s v="documentary"/>
  </r>
  <r>
    <n v="3300"/>
    <n v="4.4372727272727275"/>
    <n v="14643"/>
    <x v="1"/>
    <n v="77.068421052631578"/>
    <n v="190"/>
    <s v="US"/>
    <s v="USD"/>
    <n v="1324274400"/>
    <n v="1324360800"/>
    <x v="317"/>
    <d v="2011-12-20T06:00:00"/>
    <b v="0"/>
    <b v="0"/>
    <x v="0"/>
    <x v="0"/>
    <s v="food trucks"/>
  </r>
  <r>
    <n v="20700"/>
    <n v="1.999806763285024"/>
    <n v="41396"/>
    <x v="1"/>
    <n v="88.076595744680844"/>
    <n v="470"/>
    <s v="US"/>
    <s v="USD"/>
    <n v="1364446800"/>
    <n v="1364533200"/>
    <x v="318"/>
    <d v="2013-03-29T05:00:00"/>
    <b v="0"/>
    <b v="0"/>
    <x v="8"/>
    <x v="2"/>
    <s v="wearables"/>
  </r>
  <r>
    <n v="9600"/>
    <n v="1.2395833333333333"/>
    <n v="11900"/>
    <x v="1"/>
    <n v="47.035573122529641"/>
    <n v="253"/>
    <s v="US"/>
    <s v="USD"/>
    <n v="1542693600"/>
    <n v="1545112800"/>
    <x v="319"/>
    <d v="2018-12-18T06:00:00"/>
    <b v="0"/>
    <b v="0"/>
    <x v="3"/>
    <x v="3"/>
    <s v="plays"/>
  </r>
  <r>
    <n v="66200"/>
    <n v="1.8661329305135952"/>
    <n v="123538"/>
    <x v="1"/>
    <n v="110.99550763701707"/>
    <n v="1113"/>
    <s v="US"/>
    <s v="USD"/>
    <n v="1515564000"/>
    <n v="1516168800"/>
    <x v="32"/>
    <d v="2018-01-17T06:00:00"/>
    <b v="0"/>
    <b v="0"/>
    <x v="1"/>
    <x v="1"/>
    <s v="rock"/>
  </r>
  <r>
    <n v="173800"/>
    <n v="1.1428538550057536"/>
    <n v="198628"/>
    <x v="1"/>
    <n v="87.003066141042481"/>
    <n v="2283"/>
    <s v="US"/>
    <s v="USD"/>
    <n v="1573797600"/>
    <n v="1574920800"/>
    <x v="320"/>
    <d v="2019-11-28T06:00:00"/>
    <b v="0"/>
    <b v="0"/>
    <x v="1"/>
    <x v="1"/>
    <s v="rock"/>
  </r>
  <r>
    <n v="70700"/>
    <n v="0.97032531824611035"/>
    <n v="68602"/>
    <x v="0"/>
    <n v="63.994402985074629"/>
    <n v="1072"/>
    <s v="US"/>
    <s v="USD"/>
    <n v="1292392800"/>
    <n v="1292479200"/>
    <x v="321"/>
    <d v="2010-12-16T06:00:00"/>
    <b v="0"/>
    <b v="1"/>
    <x v="1"/>
    <x v="1"/>
    <s v="rock"/>
  </r>
  <r>
    <n v="94500"/>
    <n v="1.2281904761904763"/>
    <n v="116064"/>
    <x v="1"/>
    <n v="105.9945205479452"/>
    <n v="1095"/>
    <s v="US"/>
    <s v="USD"/>
    <n v="1573452000"/>
    <n v="1573538400"/>
    <x v="322"/>
    <d v="2019-11-12T06:00:00"/>
    <b v="0"/>
    <b v="0"/>
    <x v="3"/>
    <x v="3"/>
    <s v="plays"/>
  </r>
  <r>
    <n v="69800"/>
    <n v="1.7914326647564469"/>
    <n v="125042"/>
    <x v="1"/>
    <n v="73.989349112426041"/>
    <n v="1690"/>
    <s v="US"/>
    <s v="USD"/>
    <n v="1317790800"/>
    <n v="1320382800"/>
    <x v="323"/>
    <d v="2011-11-04T05:00:00"/>
    <b v="0"/>
    <b v="0"/>
    <x v="3"/>
    <x v="3"/>
    <s v="plays"/>
  </r>
  <r>
    <n v="136300"/>
    <n v="0.79951577402787966"/>
    <n v="108974"/>
    <x v="3"/>
    <n v="84.02004626060139"/>
    <n v="1297"/>
    <s v="CA"/>
    <s v="CAD"/>
    <n v="1501650000"/>
    <n v="1502859600"/>
    <x v="324"/>
    <d v="2017-08-16T05:00:00"/>
    <b v="0"/>
    <b v="0"/>
    <x v="3"/>
    <x v="3"/>
    <s v="plays"/>
  </r>
  <r>
    <n v="37100"/>
    <n v="0.94242587601078165"/>
    <n v="34964"/>
    <x v="0"/>
    <n v="88.966921119592882"/>
    <n v="393"/>
    <s v="US"/>
    <s v="USD"/>
    <n v="1323669600"/>
    <n v="1323756000"/>
    <x v="325"/>
    <d v="2011-12-13T06:00:00"/>
    <b v="0"/>
    <b v="0"/>
    <x v="14"/>
    <x v="7"/>
    <s v="photography books"/>
  </r>
  <r>
    <n v="114300"/>
    <n v="0.84669291338582675"/>
    <n v="96777"/>
    <x v="0"/>
    <n v="76.990453460620529"/>
    <n v="1257"/>
    <s v="US"/>
    <s v="USD"/>
    <n v="1440738000"/>
    <n v="1441342800"/>
    <x v="326"/>
    <d v="2015-09-04T05:00:00"/>
    <b v="0"/>
    <b v="0"/>
    <x v="7"/>
    <x v="1"/>
    <s v="indie rock"/>
  </r>
  <r>
    <n v="47900"/>
    <n v="0.66521920668058454"/>
    <n v="31864"/>
    <x v="0"/>
    <n v="97.146341463414629"/>
    <n v="328"/>
    <s v="US"/>
    <s v="USD"/>
    <n v="1374296400"/>
    <n v="1375333200"/>
    <x v="327"/>
    <d v="2013-08-01T05:00:00"/>
    <b v="0"/>
    <b v="0"/>
    <x v="3"/>
    <x v="3"/>
    <s v="plays"/>
  </r>
  <r>
    <n v="9000"/>
    <n v="0.53922222222222227"/>
    <n v="4853"/>
    <x v="0"/>
    <n v="33.013605442176868"/>
    <n v="147"/>
    <s v="US"/>
    <s v="USD"/>
    <n v="1384840800"/>
    <n v="1389420000"/>
    <x v="328"/>
    <d v="2014-01-11T06:00:00"/>
    <b v="0"/>
    <b v="0"/>
    <x v="3"/>
    <x v="3"/>
    <s v="plays"/>
  </r>
  <r>
    <n v="197600"/>
    <n v="0.41983299595141699"/>
    <n v="82959"/>
    <x v="0"/>
    <n v="99.950602409638549"/>
    <n v="830"/>
    <s v="US"/>
    <s v="USD"/>
    <n v="1516600800"/>
    <n v="1520056800"/>
    <x v="329"/>
    <d v="2018-03-03T06:00:00"/>
    <b v="0"/>
    <b v="0"/>
    <x v="11"/>
    <x v="6"/>
    <s v="video games"/>
  </r>
  <r>
    <n v="157600"/>
    <n v="0.14694796954314721"/>
    <n v="23159"/>
    <x v="0"/>
    <n v="69.966767371601208"/>
    <n v="331"/>
    <s v="GB"/>
    <s v="GBP"/>
    <n v="1436418000"/>
    <n v="1436504400"/>
    <x v="330"/>
    <d v="2015-07-10T05:00:00"/>
    <b v="0"/>
    <b v="0"/>
    <x v="6"/>
    <x v="4"/>
    <s v="drama"/>
  </r>
  <r>
    <n v="8000"/>
    <n v="0.34475"/>
    <n v="2758"/>
    <x v="0"/>
    <n v="110.32"/>
    <n v="25"/>
    <s v="US"/>
    <s v="USD"/>
    <n v="1503550800"/>
    <n v="1508302800"/>
    <x v="331"/>
    <d v="2017-10-18T05:00:00"/>
    <b v="0"/>
    <b v="1"/>
    <x v="7"/>
    <x v="1"/>
    <s v="indie rock"/>
  </r>
  <r>
    <n v="900"/>
    <n v="14.007777777777777"/>
    <n v="12607"/>
    <x v="1"/>
    <n v="66.005235602094245"/>
    <n v="191"/>
    <s v="US"/>
    <s v="USD"/>
    <n v="1423634400"/>
    <n v="1425708000"/>
    <x v="332"/>
    <d v="2015-03-07T06:00:00"/>
    <b v="0"/>
    <b v="0"/>
    <x v="2"/>
    <x v="2"/>
    <s v="web"/>
  </r>
  <r>
    <n v="199000"/>
    <n v="0.71770351758793971"/>
    <n v="142823"/>
    <x v="0"/>
    <n v="41.005742176284812"/>
    <n v="3483"/>
    <s v="US"/>
    <s v="USD"/>
    <n v="1487224800"/>
    <n v="1488348000"/>
    <x v="333"/>
    <d v="2017-03-01T06:00:00"/>
    <b v="0"/>
    <b v="0"/>
    <x v="0"/>
    <x v="0"/>
    <s v="food trucks"/>
  </r>
  <r>
    <n v="180800"/>
    <n v="0.53074115044247783"/>
    <n v="95958"/>
    <x v="0"/>
    <n v="103.96316359696641"/>
    <n v="923"/>
    <s v="US"/>
    <s v="USD"/>
    <n v="1500008400"/>
    <n v="1502600400"/>
    <x v="296"/>
    <d v="2017-08-13T05:00:00"/>
    <b v="0"/>
    <b v="0"/>
    <x v="3"/>
    <x v="3"/>
    <s v="plays"/>
  </r>
  <r>
    <n v="100"/>
    <n v="0.05"/>
    <n v="5"/>
    <x v="0"/>
    <n v="5"/>
    <n v="1"/>
    <s v="US"/>
    <s v="USD"/>
    <n v="1432098000"/>
    <n v="1433653200"/>
    <x v="334"/>
    <d v="2015-06-07T05:00:00"/>
    <b v="0"/>
    <b v="1"/>
    <x v="17"/>
    <x v="1"/>
    <s v="jazz"/>
  </r>
  <r>
    <n v="74100"/>
    <n v="1.2770715249662619"/>
    <n v="94631"/>
    <x v="1"/>
    <n v="47.009935419771487"/>
    <n v="2013"/>
    <s v="US"/>
    <s v="USD"/>
    <n v="1440392400"/>
    <n v="1441602000"/>
    <x v="335"/>
    <d v="2015-09-07T05:00:00"/>
    <b v="0"/>
    <b v="0"/>
    <x v="1"/>
    <x v="1"/>
    <s v="rock"/>
  </r>
  <r>
    <n v="2800"/>
    <n v="0.34892857142857142"/>
    <n v="977"/>
    <x v="0"/>
    <n v="29.606060606060606"/>
    <n v="33"/>
    <s v="CA"/>
    <s v="CAD"/>
    <n v="1446876000"/>
    <n v="1447567200"/>
    <x v="336"/>
    <d v="2015-11-15T06:00:00"/>
    <b v="0"/>
    <b v="0"/>
    <x v="3"/>
    <x v="3"/>
    <s v="plays"/>
  </r>
  <r>
    <n v="33600"/>
    <n v="4.105982142857143"/>
    <n v="137961"/>
    <x v="1"/>
    <n v="81.010569583088667"/>
    <n v="1703"/>
    <s v="US"/>
    <s v="USD"/>
    <n v="1562302800"/>
    <n v="1562389200"/>
    <x v="337"/>
    <d v="2019-07-06T05:00:00"/>
    <b v="0"/>
    <b v="0"/>
    <x v="3"/>
    <x v="3"/>
    <s v="plays"/>
  </r>
  <r>
    <n v="6100"/>
    <n v="1.2373770491803278"/>
    <n v="7548"/>
    <x v="1"/>
    <n v="94.35"/>
    <n v="80"/>
    <s v="DK"/>
    <s v="DKK"/>
    <n v="1378184400"/>
    <n v="1378789200"/>
    <x v="338"/>
    <d v="2013-09-10T05:00:00"/>
    <b v="0"/>
    <b v="0"/>
    <x v="4"/>
    <x v="4"/>
    <s v="documentary"/>
  </r>
  <r>
    <n v="3800"/>
    <n v="0.58973684210526311"/>
    <n v="2241"/>
    <x v="2"/>
    <n v="26.058139534883722"/>
    <n v="86"/>
    <s v="US"/>
    <s v="USD"/>
    <n v="1485064800"/>
    <n v="1488520800"/>
    <x v="339"/>
    <d v="2017-03-03T06:00:00"/>
    <b v="0"/>
    <b v="0"/>
    <x v="8"/>
    <x v="2"/>
    <s v="wearables"/>
  </r>
  <r>
    <n v="9300"/>
    <n v="0.36892473118279567"/>
    <n v="3431"/>
    <x v="0"/>
    <n v="85.775000000000006"/>
    <n v="40"/>
    <s v="IT"/>
    <s v="EUR"/>
    <n v="1326520800"/>
    <n v="1327298400"/>
    <x v="340"/>
    <d v="2012-01-23T06:00:00"/>
    <b v="0"/>
    <b v="0"/>
    <x v="3"/>
    <x v="3"/>
    <s v="plays"/>
  </r>
  <r>
    <n v="2300"/>
    <n v="1.8491304347826087"/>
    <n v="4253"/>
    <x v="1"/>
    <n v="103.73170731707317"/>
    <n v="41"/>
    <s v="US"/>
    <s v="USD"/>
    <n v="1441256400"/>
    <n v="1443416400"/>
    <x v="341"/>
    <d v="2015-09-28T05:00:00"/>
    <b v="0"/>
    <b v="0"/>
    <x v="11"/>
    <x v="6"/>
    <s v="video games"/>
  </r>
  <r>
    <n v="9700"/>
    <n v="0.11814432989690722"/>
    <n v="1146"/>
    <x v="0"/>
    <n v="49.826086956521742"/>
    <n v="23"/>
    <s v="CA"/>
    <s v="CAD"/>
    <n v="1533877200"/>
    <n v="1534136400"/>
    <x v="342"/>
    <d v="2018-08-13T05:00:00"/>
    <b v="1"/>
    <b v="0"/>
    <x v="14"/>
    <x v="7"/>
    <s v="photography books"/>
  </r>
  <r>
    <n v="4000"/>
    <n v="2.9870000000000001"/>
    <n v="11948"/>
    <x v="1"/>
    <n v="63.893048128342244"/>
    <n v="187"/>
    <s v="US"/>
    <s v="USD"/>
    <n v="1314421200"/>
    <n v="1315026000"/>
    <x v="343"/>
    <d v="2011-09-03T05:00:00"/>
    <b v="0"/>
    <b v="0"/>
    <x v="10"/>
    <x v="4"/>
    <s v="animation"/>
  </r>
  <r>
    <n v="59700"/>
    <n v="2.2635175879396985"/>
    <n v="135132"/>
    <x v="1"/>
    <n v="47.002434782608695"/>
    <n v="2875"/>
    <s v="GB"/>
    <s v="GBP"/>
    <n v="1293861600"/>
    <n v="1295071200"/>
    <x v="344"/>
    <d v="2011-01-15T06:00:00"/>
    <b v="0"/>
    <b v="1"/>
    <x v="3"/>
    <x v="3"/>
    <s v="plays"/>
  </r>
  <r>
    <n v="5500"/>
    <n v="1.7356363636363636"/>
    <n v="9546"/>
    <x v="1"/>
    <n v="108.47727272727273"/>
    <n v="88"/>
    <s v="US"/>
    <s v="USD"/>
    <n v="1507352400"/>
    <n v="1509426000"/>
    <x v="345"/>
    <d v="2017-10-31T05:00:00"/>
    <b v="0"/>
    <b v="0"/>
    <x v="3"/>
    <x v="3"/>
    <s v="plays"/>
  </r>
  <r>
    <n v="3700"/>
    <n v="3.7175675675675675"/>
    <n v="13755"/>
    <x v="1"/>
    <n v="72.015706806282722"/>
    <n v="191"/>
    <s v="US"/>
    <s v="USD"/>
    <n v="1296108000"/>
    <n v="1299391200"/>
    <x v="65"/>
    <d v="2011-03-06T06:00:00"/>
    <b v="0"/>
    <b v="0"/>
    <x v="1"/>
    <x v="1"/>
    <s v="rock"/>
  </r>
  <r>
    <n v="5200"/>
    <n v="1.601923076923077"/>
    <n v="8330"/>
    <x v="1"/>
    <n v="59.928057553956833"/>
    <n v="139"/>
    <s v="US"/>
    <s v="USD"/>
    <n v="1324965600"/>
    <n v="1325052000"/>
    <x v="346"/>
    <d v="2011-12-28T06:00:00"/>
    <b v="0"/>
    <b v="0"/>
    <x v="1"/>
    <x v="1"/>
    <s v="rock"/>
  </r>
  <r>
    <n v="900"/>
    <n v="16.163333333333334"/>
    <n v="14547"/>
    <x v="1"/>
    <n v="78.209677419354833"/>
    <n v="186"/>
    <s v="US"/>
    <s v="USD"/>
    <n v="1520229600"/>
    <n v="1522818000"/>
    <x v="347"/>
    <d v="2018-04-04T05:00:00"/>
    <b v="0"/>
    <b v="0"/>
    <x v="7"/>
    <x v="1"/>
    <s v="indie rock"/>
  </r>
  <r>
    <n v="1600"/>
    <n v="7.3343749999999996"/>
    <n v="11735"/>
    <x v="1"/>
    <n v="104.77678571428571"/>
    <n v="112"/>
    <s v="AU"/>
    <s v="AUD"/>
    <n v="1482991200"/>
    <n v="1485324000"/>
    <x v="348"/>
    <d v="2017-01-25T06:00:00"/>
    <b v="0"/>
    <b v="0"/>
    <x v="3"/>
    <x v="3"/>
    <s v="plays"/>
  </r>
  <r>
    <n v="1800"/>
    <n v="5.9211111111111112"/>
    <n v="10658"/>
    <x v="1"/>
    <n v="105.52475247524752"/>
    <n v="101"/>
    <s v="US"/>
    <s v="USD"/>
    <n v="1294034400"/>
    <n v="1294120800"/>
    <x v="349"/>
    <d v="2011-01-04T06:00:00"/>
    <b v="0"/>
    <b v="1"/>
    <x v="3"/>
    <x v="3"/>
    <s v="plays"/>
  </r>
  <r>
    <n v="9900"/>
    <n v="0.18888888888888888"/>
    <n v="1870"/>
    <x v="0"/>
    <n v="24.933333333333334"/>
    <n v="75"/>
    <s v="US"/>
    <s v="USD"/>
    <n v="1413608400"/>
    <n v="1415685600"/>
    <x v="350"/>
    <d v="2014-11-11T06:00:00"/>
    <b v="0"/>
    <b v="1"/>
    <x v="3"/>
    <x v="3"/>
    <s v="plays"/>
  </r>
  <r>
    <n v="5200"/>
    <n v="2.7680769230769231"/>
    <n v="14394"/>
    <x v="1"/>
    <n v="69.873786407766985"/>
    <n v="206"/>
    <s v="GB"/>
    <s v="GBP"/>
    <n v="1286946000"/>
    <n v="1288933200"/>
    <x v="351"/>
    <d v="2010-11-05T05:00:00"/>
    <b v="0"/>
    <b v="1"/>
    <x v="4"/>
    <x v="4"/>
    <s v="documentary"/>
  </r>
  <r>
    <n v="5400"/>
    <n v="2.730185185185185"/>
    <n v="14743"/>
    <x v="1"/>
    <n v="95.733766233766232"/>
    <n v="154"/>
    <s v="US"/>
    <s v="USD"/>
    <n v="1359871200"/>
    <n v="1363237200"/>
    <x v="352"/>
    <d v="2013-03-14T05:00:00"/>
    <b v="0"/>
    <b v="1"/>
    <x v="19"/>
    <x v="4"/>
    <s v="television"/>
  </r>
  <r>
    <n v="112300"/>
    <n v="1.593633125556545"/>
    <n v="178965"/>
    <x v="1"/>
    <n v="29.997485752598056"/>
    <n v="5966"/>
    <s v="US"/>
    <s v="USD"/>
    <n v="1555304400"/>
    <n v="1555822800"/>
    <x v="353"/>
    <d v="2019-04-21T05:00:00"/>
    <b v="0"/>
    <b v="0"/>
    <x v="3"/>
    <x v="3"/>
    <s v="plays"/>
  </r>
  <r>
    <n v="189200"/>
    <n v="0.67869978858350954"/>
    <n v="128410"/>
    <x v="0"/>
    <n v="59.011948529411768"/>
    <n v="2176"/>
    <s v="US"/>
    <s v="USD"/>
    <n v="1423375200"/>
    <n v="1427778000"/>
    <x v="354"/>
    <d v="2015-03-31T05:00:00"/>
    <b v="0"/>
    <b v="0"/>
    <x v="3"/>
    <x v="3"/>
    <s v="plays"/>
  </r>
  <r>
    <n v="900"/>
    <n v="15.915555555555555"/>
    <n v="14324"/>
    <x v="1"/>
    <n v="84.757396449704146"/>
    <n v="169"/>
    <s v="US"/>
    <s v="USD"/>
    <n v="1420696800"/>
    <n v="1422424800"/>
    <x v="355"/>
    <d v="2015-01-28T06:00:00"/>
    <b v="0"/>
    <b v="1"/>
    <x v="4"/>
    <x v="4"/>
    <s v="documentary"/>
  </r>
  <r>
    <n v="22500"/>
    <n v="7.3018222222222224"/>
    <n v="164291"/>
    <x v="1"/>
    <n v="78.010921177587846"/>
    <n v="2106"/>
    <s v="US"/>
    <s v="USD"/>
    <n v="1502946000"/>
    <n v="1503637200"/>
    <x v="356"/>
    <d v="2017-08-25T05:00:00"/>
    <b v="0"/>
    <b v="0"/>
    <x v="3"/>
    <x v="3"/>
    <s v="plays"/>
  </r>
  <r>
    <n v="167400"/>
    <n v="0.13185782556750297"/>
    <n v="22073"/>
    <x v="0"/>
    <n v="50.05215419501134"/>
    <n v="441"/>
    <s v="US"/>
    <s v="USD"/>
    <n v="1547186400"/>
    <n v="1547618400"/>
    <x v="357"/>
    <d v="2019-01-16T06:00:00"/>
    <b v="0"/>
    <b v="1"/>
    <x v="4"/>
    <x v="4"/>
    <s v="documentary"/>
  </r>
  <r>
    <n v="2700"/>
    <n v="0.54777777777777781"/>
    <n v="1479"/>
    <x v="0"/>
    <n v="59.16"/>
    <n v="25"/>
    <s v="US"/>
    <s v="USD"/>
    <n v="1444971600"/>
    <n v="1449900000"/>
    <x v="358"/>
    <d v="2015-12-12T06:00:00"/>
    <b v="0"/>
    <b v="0"/>
    <x v="7"/>
    <x v="1"/>
    <s v="indie rock"/>
  </r>
  <r>
    <n v="3400"/>
    <n v="3.6102941176470589"/>
    <n v="12275"/>
    <x v="1"/>
    <n v="93.702290076335885"/>
    <n v="131"/>
    <s v="US"/>
    <s v="USD"/>
    <n v="1404622800"/>
    <n v="1405141200"/>
    <x v="359"/>
    <d v="2014-07-12T05:00:00"/>
    <b v="0"/>
    <b v="0"/>
    <x v="1"/>
    <x v="1"/>
    <s v="rock"/>
  </r>
  <r>
    <n v="49700"/>
    <n v="0.10257545271629778"/>
    <n v="5098"/>
    <x v="0"/>
    <n v="40.14173228346457"/>
    <n v="127"/>
    <s v="US"/>
    <s v="USD"/>
    <n v="1571720400"/>
    <n v="1572933600"/>
    <x v="12"/>
    <d v="2019-11-05T06:00:00"/>
    <b v="0"/>
    <b v="0"/>
    <x v="3"/>
    <x v="3"/>
    <s v="plays"/>
  </r>
  <r>
    <n v="178200"/>
    <n v="0.13962962962962963"/>
    <n v="24882"/>
    <x v="0"/>
    <n v="70.090140845070422"/>
    <n v="355"/>
    <s v="US"/>
    <s v="USD"/>
    <n v="1526878800"/>
    <n v="1530162000"/>
    <x v="360"/>
    <d v="2018-06-28T05:00:00"/>
    <b v="0"/>
    <b v="0"/>
    <x v="4"/>
    <x v="4"/>
    <s v="documentary"/>
  </r>
  <r>
    <n v="7200"/>
    <n v="0.40444444444444444"/>
    <n v="2912"/>
    <x v="0"/>
    <n v="66.181818181818187"/>
    <n v="44"/>
    <s v="GB"/>
    <s v="GBP"/>
    <n v="1319691600"/>
    <n v="1320904800"/>
    <x v="361"/>
    <d v="2011-11-10T06:00:00"/>
    <b v="0"/>
    <b v="0"/>
    <x v="3"/>
    <x v="3"/>
    <s v="plays"/>
  </r>
  <r>
    <n v="2500"/>
    <n v="1.6032"/>
    <n v="4008"/>
    <x v="1"/>
    <n v="47.714285714285715"/>
    <n v="84"/>
    <s v="US"/>
    <s v="USD"/>
    <n v="1371963600"/>
    <n v="1372395600"/>
    <x v="362"/>
    <d v="2013-06-28T05:00:00"/>
    <b v="0"/>
    <b v="0"/>
    <x v="3"/>
    <x v="3"/>
    <s v="plays"/>
  </r>
  <r>
    <n v="5300"/>
    <n v="1.8394339622641509"/>
    <n v="9749"/>
    <x v="1"/>
    <n v="62.896774193548389"/>
    <n v="155"/>
    <s v="US"/>
    <s v="USD"/>
    <n v="1433739600"/>
    <n v="1437714000"/>
    <x v="363"/>
    <d v="2015-07-24T05:00:00"/>
    <b v="0"/>
    <b v="0"/>
    <x v="3"/>
    <x v="3"/>
    <s v="plays"/>
  </r>
  <r>
    <n v="9100"/>
    <n v="0.63769230769230767"/>
    <n v="5803"/>
    <x v="0"/>
    <n v="86.611940298507463"/>
    <n v="67"/>
    <s v="US"/>
    <s v="USD"/>
    <n v="1508130000"/>
    <n v="1509771600"/>
    <x v="364"/>
    <d v="2017-11-04T05:00:00"/>
    <b v="0"/>
    <b v="0"/>
    <x v="14"/>
    <x v="7"/>
    <s v="photography books"/>
  </r>
  <r>
    <n v="6300"/>
    <n v="2.2538095238095237"/>
    <n v="14199"/>
    <x v="1"/>
    <n v="75.126984126984127"/>
    <n v="189"/>
    <s v="US"/>
    <s v="USD"/>
    <n v="1550037600"/>
    <n v="1550556000"/>
    <x v="210"/>
    <d v="2019-02-19T06:00:00"/>
    <b v="0"/>
    <b v="1"/>
    <x v="0"/>
    <x v="0"/>
    <s v="food trucks"/>
  </r>
  <r>
    <n v="114400"/>
    <n v="1.7200961538461539"/>
    <n v="196779"/>
    <x v="1"/>
    <n v="41.004167534903104"/>
    <n v="4799"/>
    <s v="US"/>
    <s v="USD"/>
    <n v="1486706400"/>
    <n v="1489039200"/>
    <x v="365"/>
    <d v="2017-03-09T06:00:00"/>
    <b v="1"/>
    <b v="1"/>
    <x v="4"/>
    <x v="4"/>
    <s v="documentary"/>
  </r>
  <r>
    <n v="38900"/>
    <n v="1.4616709511568124"/>
    <n v="56859"/>
    <x v="1"/>
    <n v="50.007915567282325"/>
    <n v="1137"/>
    <s v="US"/>
    <s v="USD"/>
    <n v="1553835600"/>
    <n v="1556600400"/>
    <x v="366"/>
    <d v="2019-04-30T05:00:00"/>
    <b v="0"/>
    <b v="0"/>
    <x v="9"/>
    <x v="5"/>
    <s v="nonfiction"/>
  </r>
  <r>
    <n v="135500"/>
    <n v="0.76423616236162362"/>
    <n v="103554"/>
    <x v="0"/>
    <n v="96.960674157303373"/>
    <n v="1068"/>
    <s v="US"/>
    <s v="USD"/>
    <n v="1277528400"/>
    <n v="1278565200"/>
    <x v="367"/>
    <d v="2010-07-08T05:00:00"/>
    <b v="0"/>
    <b v="0"/>
    <x v="3"/>
    <x v="3"/>
    <s v="plays"/>
  </r>
  <r>
    <n v="109000"/>
    <n v="0.39261467889908258"/>
    <n v="42795"/>
    <x v="0"/>
    <n v="100.93160377358491"/>
    <n v="424"/>
    <s v="US"/>
    <s v="USD"/>
    <n v="1339477200"/>
    <n v="1339909200"/>
    <x v="368"/>
    <d v="2012-06-17T05:00:00"/>
    <b v="0"/>
    <b v="0"/>
    <x v="8"/>
    <x v="2"/>
    <s v="wearables"/>
  </r>
  <r>
    <n v="114800"/>
    <n v="0.11270034843205574"/>
    <n v="12938"/>
    <x v="3"/>
    <n v="89.227586206896547"/>
    <n v="145"/>
    <s v="CH"/>
    <s v="CHF"/>
    <n v="1325656800"/>
    <n v="1325829600"/>
    <x v="369"/>
    <d v="2012-01-06T06:00:00"/>
    <b v="0"/>
    <b v="0"/>
    <x v="7"/>
    <x v="1"/>
    <s v="indie rock"/>
  </r>
  <r>
    <n v="83000"/>
    <n v="1.2211084337349398"/>
    <n v="101352"/>
    <x v="1"/>
    <n v="87.979166666666671"/>
    <n v="1152"/>
    <s v="US"/>
    <s v="USD"/>
    <n v="1288242000"/>
    <n v="1290578400"/>
    <x v="370"/>
    <d v="2010-11-24T06:00:00"/>
    <b v="0"/>
    <b v="0"/>
    <x v="3"/>
    <x v="3"/>
    <s v="plays"/>
  </r>
  <r>
    <n v="2400"/>
    <n v="1.8654166666666667"/>
    <n v="4477"/>
    <x v="1"/>
    <n v="89.54"/>
    <n v="50"/>
    <s v="US"/>
    <s v="USD"/>
    <n v="1379048400"/>
    <n v="1380344400"/>
    <x v="371"/>
    <d v="2013-09-28T05:00:00"/>
    <b v="0"/>
    <b v="0"/>
    <x v="14"/>
    <x v="7"/>
    <s v="photography books"/>
  </r>
  <r>
    <n v="60400"/>
    <n v="7.27317880794702E-2"/>
    <n v="4393"/>
    <x v="0"/>
    <n v="29.09271523178808"/>
    <n v="151"/>
    <s v="US"/>
    <s v="USD"/>
    <n v="1389679200"/>
    <n v="1389852000"/>
    <x v="287"/>
    <d v="2014-01-16T06:00:00"/>
    <b v="0"/>
    <b v="0"/>
    <x v="9"/>
    <x v="5"/>
    <s v="nonfiction"/>
  </r>
  <r>
    <n v="102900"/>
    <n v="0.65642371234207963"/>
    <n v="67546"/>
    <x v="0"/>
    <n v="42.006218905472636"/>
    <n v="1608"/>
    <s v="US"/>
    <s v="USD"/>
    <n v="1294293600"/>
    <n v="1294466400"/>
    <x v="372"/>
    <d v="2011-01-08T06:00:00"/>
    <b v="0"/>
    <b v="0"/>
    <x v="8"/>
    <x v="2"/>
    <s v="wearables"/>
  </r>
  <r>
    <n v="62800"/>
    <n v="2.2896178343949045"/>
    <n v="143788"/>
    <x v="1"/>
    <n v="47.004903563255965"/>
    <n v="3059"/>
    <s v="CA"/>
    <s v="CAD"/>
    <n v="1500267600"/>
    <n v="1500354000"/>
    <x v="373"/>
    <d v="2017-07-18T05:00:00"/>
    <b v="0"/>
    <b v="0"/>
    <x v="17"/>
    <x v="1"/>
    <s v="jazz"/>
  </r>
  <r>
    <n v="800"/>
    <n v="4.6937499999999996"/>
    <n v="3755"/>
    <x v="1"/>
    <n v="110.44117647058823"/>
    <n v="34"/>
    <s v="US"/>
    <s v="USD"/>
    <n v="1375074000"/>
    <n v="1375938000"/>
    <x v="374"/>
    <d v="2013-08-08T05:00:00"/>
    <b v="0"/>
    <b v="1"/>
    <x v="4"/>
    <x v="4"/>
    <s v="documentary"/>
  </r>
  <r>
    <n v="7100"/>
    <n v="1.3011267605633803"/>
    <n v="9238"/>
    <x v="1"/>
    <n v="41.990909090909092"/>
    <n v="220"/>
    <s v="US"/>
    <s v="USD"/>
    <n v="1323324000"/>
    <n v="1323410400"/>
    <x v="375"/>
    <d v="2011-12-09T06:00:00"/>
    <b v="1"/>
    <b v="0"/>
    <x v="3"/>
    <x v="3"/>
    <s v="plays"/>
  </r>
  <r>
    <n v="46100"/>
    <n v="1.6705422993492407"/>
    <n v="77012"/>
    <x v="1"/>
    <n v="48.012468827930178"/>
    <n v="1604"/>
    <s v="AU"/>
    <s v="AUD"/>
    <n v="1538715600"/>
    <n v="1539406800"/>
    <x v="376"/>
    <d v="2018-10-13T05:00:00"/>
    <b v="0"/>
    <b v="0"/>
    <x v="6"/>
    <x v="4"/>
    <s v="drama"/>
  </r>
  <r>
    <n v="8100"/>
    <n v="1.738641975308642"/>
    <n v="14083"/>
    <x v="1"/>
    <n v="31.019823788546255"/>
    <n v="454"/>
    <s v="US"/>
    <s v="USD"/>
    <n v="1369285200"/>
    <n v="1369803600"/>
    <x v="377"/>
    <d v="2013-05-29T05:00:00"/>
    <b v="0"/>
    <b v="0"/>
    <x v="1"/>
    <x v="1"/>
    <s v="rock"/>
  </r>
  <r>
    <n v="1700"/>
    <n v="7.1776470588235295"/>
    <n v="12202"/>
    <x v="1"/>
    <n v="99.203252032520325"/>
    <n v="123"/>
    <s v="IT"/>
    <s v="EUR"/>
    <n v="1525755600"/>
    <n v="1525928400"/>
    <x v="378"/>
    <d v="2018-05-10T05:00:00"/>
    <b v="0"/>
    <b v="1"/>
    <x v="10"/>
    <x v="4"/>
    <s v="animation"/>
  </r>
  <r>
    <n v="97300"/>
    <n v="0.63850976361767731"/>
    <n v="62127"/>
    <x v="0"/>
    <n v="66.022316684378325"/>
    <n v="941"/>
    <s v="US"/>
    <s v="USD"/>
    <n v="1296626400"/>
    <n v="1297231200"/>
    <x v="379"/>
    <d v="2011-02-09T06:00:00"/>
    <b v="0"/>
    <b v="0"/>
    <x v="7"/>
    <x v="1"/>
    <s v="indie rock"/>
  </r>
  <r>
    <n v="100"/>
    <n v="0.02"/>
    <n v="2"/>
    <x v="0"/>
    <n v="2"/>
    <n v="1"/>
    <s v="US"/>
    <s v="USD"/>
    <n v="1376629200"/>
    <n v="1378530000"/>
    <x v="380"/>
    <d v="2013-09-07T05:00:00"/>
    <b v="0"/>
    <b v="1"/>
    <x v="14"/>
    <x v="7"/>
    <s v="photography books"/>
  </r>
  <r>
    <n v="900"/>
    <n v="15.302222222222222"/>
    <n v="13772"/>
    <x v="1"/>
    <n v="46.060200668896321"/>
    <n v="299"/>
    <s v="US"/>
    <s v="USD"/>
    <n v="1572152400"/>
    <n v="1572152400"/>
    <x v="381"/>
    <d v="2019-10-27T05:00:00"/>
    <b v="0"/>
    <b v="0"/>
    <x v="3"/>
    <x v="3"/>
    <s v="plays"/>
  </r>
  <r>
    <n v="7300"/>
    <n v="0.40356164383561643"/>
    <n v="2946"/>
    <x v="0"/>
    <n v="73.650000000000006"/>
    <n v="40"/>
    <s v="US"/>
    <s v="USD"/>
    <n v="1325829600"/>
    <n v="1329890400"/>
    <x v="382"/>
    <d v="2012-02-22T06:00:00"/>
    <b v="0"/>
    <b v="1"/>
    <x v="12"/>
    <x v="4"/>
    <s v="shorts"/>
  </r>
  <r>
    <n v="195800"/>
    <n v="0.86220633299284988"/>
    <n v="168820"/>
    <x v="0"/>
    <n v="55.99336650082919"/>
    <n v="3015"/>
    <s v="CA"/>
    <s v="CAD"/>
    <n v="1273640400"/>
    <n v="1276750800"/>
    <x v="125"/>
    <d v="2010-06-17T05:00:00"/>
    <b v="0"/>
    <b v="1"/>
    <x v="3"/>
    <x v="3"/>
    <s v="plays"/>
  </r>
  <r>
    <n v="48900"/>
    <n v="3.1558486707566464"/>
    <n v="154321"/>
    <x v="1"/>
    <n v="68.985695127402778"/>
    <n v="2237"/>
    <s v="US"/>
    <s v="USD"/>
    <n v="1510639200"/>
    <n v="1510898400"/>
    <x v="383"/>
    <d v="2017-11-17T06:00:00"/>
    <b v="0"/>
    <b v="0"/>
    <x v="3"/>
    <x v="3"/>
    <s v="plays"/>
  </r>
  <r>
    <n v="29600"/>
    <n v="0.89618243243243245"/>
    <n v="26527"/>
    <x v="0"/>
    <n v="60.981609195402299"/>
    <n v="435"/>
    <s v="US"/>
    <s v="USD"/>
    <n v="1528088400"/>
    <n v="1532408400"/>
    <x v="384"/>
    <d v="2018-07-24T05:00:00"/>
    <b v="0"/>
    <b v="0"/>
    <x v="3"/>
    <x v="3"/>
    <s v="plays"/>
  </r>
  <r>
    <n v="39300"/>
    <n v="1.8214503816793892"/>
    <n v="71583"/>
    <x v="1"/>
    <n v="110.98139534883721"/>
    <n v="645"/>
    <s v="US"/>
    <s v="USD"/>
    <n v="1359525600"/>
    <n v="1360562400"/>
    <x v="385"/>
    <d v="2013-02-11T06:00:00"/>
    <b v="1"/>
    <b v="0"/>
    <x v="4"/>
    <x v="4"/>
    <s v="documentary"/>
  </r>
  <r>
    <n v="3400"/>
    <n v="3.5588235294117645"/>
    <n v="12100"/>
    <x v="1"/>
    <n v="25"/>
    <n v="484"/>
    <s v="DK"/>
    <s v="DKK"/>
    <n v="1570942800"/>
    <n v="1571547600"/>
    <x v="386"/>
    <d v="2019-10-20T05:00:00"/>
    <b v="0"/>
    <b v="0"/>
    <x v="3"/>
    <x v="3"/>
    <s v="plays"/>
  </r>
  <r>
    <n v="9200"/>
    <n v="1.3183695652173912"/>
    <n v="12129"/>
    <x v="1"/>
    <n v="78.759740259740255"/>
    <n v="154"/>
    <s v="CA"/>
    <s v="CAD"/>
    <n v="1466398800"/>
    <n v="1468126800"/>
    <x v="387"/>
    <d v="2016-07-10T05:00:00"/>
    <b v="0"/>
    <b v="0"/>
    <x v="4"/>
    <x v="4"/>
    <s v="documentary"/>
  </r>
  <r>
    <n v="135600"/>
    <n v="0.46315634218289087"/>
    <n v="62804"/>
    <x v="0"/>
    <n v="87.960784313725483"/>
    <n v="714"/>
    <s v="US"/>
    <s v="USD"/>
    <n v="1492491600"/>
    <n v="1492837200"/>
    <x v="388"/>
    <d v="2017-04-22T05:00:00"/>
    <b v="0"/>
    <b v="0"/>
    <x v="1"/>
    <x v="1"/>
    <s v="rock"/>
  </r>
  <r>
    <n v="153700"/>
    <n v="0.36132726089785294"/>
    <n v="55536"/>
    <x v="2"/>
    <n v="49.987398739873989"/>
    <n v="1111"/>
    <s v="US"/>
    <s v="USD"/>
    <n v="1430197200"/>
    <n v="1430197200"/>
    <x v="277"/>
    <d v="2015-04-28T05:00:00"/>
    <b v="0"/>
    <b v="0"/>
    <x v="20"/>
    <x v="6"/>
    <s v="mobile games"/>
  </r>
  <r>
    <n v="7800"/>
    <n v="1.0462820512820512"/>
    <n v="8161"/>
    <x v="1"/>
    <n v="99.524390243902445"/>
    <n v="82"/>
    <s v="US"/>
    <s v="USD"/>
    <n v="1496034000"/>
    <n v="1496206800"/>
    <x v="389"/>
    <d v="2017-05-31T05:00:00"/>
    <b v="0"/>
    <b v="0"/>
    <x v="3"/>
    <x v="3"/>
    <s v="plays"/>
  </r>
  <r>
    <n v="2100"/>
    <n v="6.6885714285714286"/>
    <n v="14046"/>
    <x v="1"/>
    <n v="104.82089552238806"/>
    <n v="134"/>
    <s v="US"/>
    <s v="USD"/>
    <n v="1388728800"/>
    <n v="1389592800"/>
    <x v="390"/>
    <d v="2014-01-13T06:00:00"/>
    <b v="0"/>
    <b v="0"/>
    <x v="13"/>
    <x v="5"/>
    <s v="fiction"/>
  </r>
  <r>
    <n v="189500"/>
    <n v="0.62072823218997364"/>
    <n v="117628"/>
    <x v="2"/>
    <n v="108.01469237832875"/>
    <n v="1089"/>
    <s v="US"/>
    <s v="USD"/>
    <n v="1543298400"/>
    <n v="1545631200"/>
    <x v="391"/>
    <d v="2018-12-24T06:00:00"/>
    <b v="0"/>
    <b v="0"/>
    <x v="10"/>
    <x v="4"/>
    <s v="animation"/>
  </r>
  <r>
    <n v="188200"/>
    <n v="0.84699787460148779"/>
    <n v="159405"/>
    <x v="0"/>
    <n v="28.998544660724033"/>
    <n v="5497"/>
    <s v="US"/>
    <s v="USD"/>
    <n v="1271739600"/>
    <n v="1272430800"/>
    <x v="392"/>
    <d v="2010-04-28T05:00:00"/>
    <b v="0"/>
    <b v="1"/>
    <x v="0"/>
    <x v="0"/>
    <s v="food trucks"/>
  </r>
  <r>
    <n v="113500"/>
    <n v="0.11059030837004405"/>
    <n v="12552"/>
    <x v="0"/>
    <n v="30.028708133971293"/>
    <n v="418"/>
    <s v="US"/>
    <s v="USD"/>
    <n v="1326434400"/>
    <n v="1327903200"/>
    <x v="393"/>
    <d v="2012-01-30T06:00:00"/>
    <b v="0"/>
    <b v="0"/>
    <x v="3"/>
    <x v="3"/>
    <s v="plays"/>
  </r>
  <r>
    <n v="134600"/>
    <n v="0.43838781575037145"/>
    <n v="59007"/>
    <x v="0"/>
    <n v="41.005559416261292"/>
    <n v="1439"/>
    <s v="US"/>
    <s v="USD"/>
    <n v="1295244000"/>
    <n v="1296021600"/>
    <x v="394"/>
    <d v="2011-01-26T06:00:00"/>
    <b v="0"/>
    <b v="1"/>
    <x v="4"/>
    <x v="4"/>
    <s v="documentary"/>
  </r>
  <r>
    <n v="1700"/>
    <n v="0.55470588235294116"/>
    <n v="943"/>
    <x v="0"/>
    <n v="62.866666666666667"/>
    <n v="15"/>
    <s v="US"/>
    <s v="USD"/>
    <n v="1541221200"/>
    <n v="1543298400"/>
    <x v="395"/>
    <d v="2018-11-27T06:00:00"/>
    <b v="0"/>
    <b v="0"/>
    <x v="3"/>
    <x v="3"/>
    <s v="plays"/>
  </r>
  <r>
    <n v="163700"/>
    <n v="0.57399511301160655"/>
    <n v="93963"/>
    <x v="0"/>
    <n v="47.005002501250623"/>
    <n v="1999"/>
    <s v="CA"/>
    <s v="CAD"/>
    <n v="1336280400"/>
    <n v="1336366800"/>
    <x v="396"/>
    <d v="2012-05-07T05:00:00"/>
    <b v="0"/>
    <b v="0"/>
    <x v="4"/>
    <x v="4"/>
    <s v="documentary"/>
  </r>
  <r>
    <n v="113800"/>
    <n v="1.2343497363796134"/>
    <n v="140469"/>
    <x v="1"/>
    <n v="26.997693638285604"/>
    <n v="5203"/>
    <s v="US"/>
    <s v="USD"/>
    <n v="1324533600"/>
    <n v="1325052000"/>
    <x v="397"/>
    <d v="2011-12-28T06:00:00"/>
    <b v="0"/>
    <b v="0"/>
    <x v="2"/>
    <x v="2"/>
    <s v="web"/>
  </r>
  <r>
    <n v="5000"/>
    <n v="1.2846"/>
    <n v="6423"/>
    <x v="1"/>
    <n v="68.329787234042556"/>
    <n v="94"/>
    <s v="US"/>
    <s v="USD"/>
    <n v="1498366800"/>
    <n v="1499576400"/>
    <x v="398"/>
    <d v="2017-07-09T05:00:00"/>
    <b v="0"/>
    <b v="0"/>
    <x v="3"/>
    <x v="3"/>
    <s v="plays"/>
  </r>
  <r>
    <n v="9400"/>
    <n v="0.63989361702127656"/>
    <n v="6015"/>
    <x v="0"/>
    <n v="50.974576271186443"/>
    <n v="118"/>
    <s v="US"/>
    <s v="USD"/>
    <n v="1498712400"/>
    <n v="1501304400"/>
    <x v="399"/>
    <d v="2017-07-29T05:00:00"/>
    <b v="0"/>
    <b v="1"/>
    <x v="8"/>
    <x v="2"/>
    <s v="wearables"/>
  </r>
  <r>
    <n v="8700"/>
    <n v="1.2729885057471264"/>
    <n v="11075"/>
    <x v="1"/>
    <n v="54.024390243902438"/>
    <n v="205"/>
    <s v="US"/>
    <s v="USD"/>
    <n v="1271480400"/>
    <n v="1273208400"/>
    <x v="400"/>
    <d v="2010-05-07T05:00:00"/>
    <b v="0"/>
    <b v="1"/>
    <x v="3"/>
    <x v="3"/>
    <s v="plays"/>
  </r>
  <r>
    <n v="147800"/>
    <n v="0.10638024357239513"/>
    <n v="15723"/>
    <x v="0"/>
    <n v="97.055555555555557"/>
    <n v="162"/>
    <s v="US"/>
    <s v="USD"/>
    <n v="1316667600"/>
    <n v="1316840400"/>
    <x v="116"/>
    <d v="2011-09-24T05:00:00"/>
    <b v="0"/>
    <b v="1"/>
    <x v="0"/>
    <x v="0"/>
    <s v="food trucks"/>
  </r>
  <r>
    <n v="5100"/>
    <n v="0.40470588235294119"/>
    <n v="2064"/>
    <x v="0"/>
    <n v="24.867469879518072"/>
    <n v="83"/>
    <s v="US"/>
    <s v="USD"/>
    <n v="1524027600"/>
    <n v="1524546000"/>
    <x v="401"/>
    <d v="2018-04-24T05:00:00"/>
    <b v="0"/>
    <b v="0"/>
    <x v="7"/>
    <x v="1"/>
    <s v="indie rock"/>
  </r>
  <r>
    <n v="2700"/>
    <n v="2.8766666666666665"/>
    <n v="7767"/>
    <x v="1"/>
    <n v="84.423913043478265"/>
    <n v="92"/>
    <s v="US"/>
    <s v="USD"/>
    <n v="1438059600"/>
    <n v="1438578000"/>
    <x v="402"/>
    <d v="2015-08-03T05:00:00"/>
    <b v="0"/>
    <b v="0"/>
    <x v="14"/>
    <x v="7"/>
    <s v="photography books"/>
  </r>
  <r>
    <n v="1800"/>
    <n v="5.7294444444444448"/>
    <n v="10313"/>
    <x v="1"/>
    <n v="47.091324200913242"/>
    <n v="219"/>
    <s v="US"/>
    <s v="USD"/>
    <n v="1361944800"/>
    <n v="1362549600"/>
    <x v="403"/>
    <d v="2013-03-06T06:00:00"/>
    <b v="0"/>
    <b v="0"/>
    <x v="3"/>
    <x v="3"/>
    <s v="plays"/>
  </r>
  <r>
    <n v="174500"/>
    <n v="1.1290429799426933"/>
    <n v="197018"/>
    <x v="1"/>
    <n v="77.996041171813147"/>
    <n v="2526"/>
    <s v="US"/>
    <s v="USD"/>
    <n v="1410584400"/>
    <n v="1413349200"/>
    <x v="404"/>
    <d v="2014-10-15T05:00:00"/>
    <b v="0"/>
    <b v="1"/>
    <x v="3"/>
    <x v="3"/>
    <s v="plays"/>
  </r>
  <r>
    <n v="101400"/>
    <n v="0.46387573964497042"/>
    <n v="47037"/>
    <x v="0"/>
    <n v="62.967871485943775"/>
    <n v="747"/>
    <s v="US"/>
    <s v="USD"/>
    <n v="1297404000"/>
    <n v="1298008800"/>
    <x v="405"/>
    <d v="2011-02-18T06:00:00"/>
    <b v="0"/>
    <b v="0"/>
    <x v="10"/>
    <x v="4"/>
    <s v="animation"/>
  </r>
  <r>
    <n v="191000"/>
    <n v="0.90675916230366493"/>
    <n v="173191"/>
    <x v="3"/>
    <n v="81.006080449017773"/>
    <n v="2138"/>
    <s v="US"/>
    <s v="USD"/>
    <n v="1392012000"/>
    <n v="1394427600"/>
    <x v="406"/>
    <d v="2014-03-10T05:00:00"/>
    <b v="0"/>
    <b v="1"/>
    <x v="14"/>
    <x v="7"/>
    <s v="photography books"/>
  </r>
  <r>
    <n v="8100"/>
    <n v="0.67740740740740746"/>
    <n v="5487"/>
    <x v="0"/>
    <n v="65.321428571428569"/>
    <n v="84"/>
    <s v="US"/>
    <s v="USD"/>
    <n v="1569733200"/>
    <n v="1572670800"/>
    <x v="407"/>
    <d v="2019-11-02T05:00:00"/>
    <b v="0"/>
    <b v="0"/>
    <x v="3"/>
    <x v="3"/>
    <s v="plays"/>
  </r>
  <r>
    <n v="5100"/>
    <n v="1.9249019607843136"/>
    <n v="9817"/>
    <x v="1"/>
    <n v="104.43617021276596"/>
    <n v="94"/>
    <s v="US"/>
    <s v="USD"/>
    <n v="1529643600"/>
    <n v="1531112400"/>
    <x v="408"/>
    <d v="2018-07-09T05:00:00"/>
    <b v="1"/>
    <b v="0"/>
    <x v="3"/>
    <x v="3"/>
    <s v="plays"/>
  </r>
  <r>
    <n v="7700"/>
    <n v="0.82714285714285718"/>
    <n v="6369"/>
    <x v="0"/>
    <n v="69.989010989010993"/>
    <n v="91"/>
    <s v="US"/>
    <s v="USD"/>
    <n v="1399006800"/>
    <n v="1400734800"/>
    <x v="409"/>
    <d v="2014-05-22T05:00:00"/>
    <b v="0"/>
    <b v="0"/>
    <x v="3"/>
    <x v="3"/>
    <s v="plays"/>
  </r>
  <r>
    <n v="121400"/>
    <n v="0.54163920922570019"/>
    <n v="65755"/>
    <x v="0"/>
    <n v="83.023989898989896"/>
    <n v="792"/>
    <s v="US"/>
    <s v="USD"/>
    <n v="1385359200"/>
    <n v="1386741600"/>
    <x v="410"/>
    <d v="2013-12-11T06:00:00"/>
    <b v="0"/>
    <b v="1"/>
    <x v="4"/>
    <x v="4"/>
    <s v="documentary"/>
  </r>
  <r>
    <n v="5400"/>
    <n v="0.16722222222222222"/>
    <n v="903"/>
    <x v="3"/>
    <n v="90.3"/>
    <n v="10"/>
    <s v="CA"/>
    <s v="CAD"/>
    <n v="1480572000"/>
    <n v="1481781600"/>
    <x v="411"/>
    <d v="2016-12-15T06:00:00"/>
    <b v="1"/>
    <b v="0"/>
    <x v="3"/>
    <x v="3"/>
    <s v="plays"/>
  </r>
  <r>
    <n v="152400"/>
    <n v="1.168766404199475"/>
    <n v="178120"/>
    <x v="1"/>
    <n v="103.98131932282546"/>
    <n v="1713"/>
    <s v="IT"/>
    <s v="EUR"/>
    <n v="1418623200"/>
    <n v="1419660000"/>
    <x v="412"/>
    <d v="2014-12-27T06:00:00"/>
    <b v="0"/>
    <b v="1"/>
    <x v="3"/>
    <x v="3"/>
    <s v="plays"/>
  </r>
  <r>
    <n v="1300"/>
    <n v="10.521538461538462"/>
    <n v="13678"/>
    <x v="1"/>
    <n v="54.931726907630519"/>
    <n v="249"/>
    <s v="US"/>
    <s v="USD"/>
    <n v="1555736400"/>
    <n v="1555822800"/>
    <x v="413"/>
    <d v="2019-04-21T05:00:00"/>
    <b v="0"/>
    <b v="0"/>
    <x v="17"/>
    <x v="1"/>
    <s v="jazz"/>
  </r>
  <r>
    <n v="8100"/>
    <n v="1.2307407407407407"/>
    <n v="9969"/>
    <x v="1"/>
    <n v="51.921875"/>
    <n v="192"/>
    <s v="US"/>
    <s v="USD"/>
    <n v="1442120400"/>
    <n v="1442379600"/>
    <x v="414"/>
    <d v="2015-09-16T05:00:00"/>
    <b v="0"/>
    <b v="1"/>
    <x v="10"/>
    <x v="4"/>
    <s v="animation"/>
  </r>
  <r>
    <n v="8300"/>
    <n v="1.7863855421686747"/>
    <n v="14827"/>
    <x v="1"/>
    <n v="60.02834008097166"/>
    <n v="247"/>
    <s v="US"/>
    <s v="USD"/>
    <n v="1362376800"/>
    <n v="1364965200"/>
    <x v="415"/>
    <d v="2013-04-03T05:00:00"/>
    <b v="0"/>
    <b v="0"/>
    <x v="3"/>
    <x v="3"/>
    <s v="plays"/>
  </r>
  <r>
    <n v="28400"/>
    <n v="3.5528169014084505"/>
    <n v="100900"/>
    <x v="1"/>
    <n v="44.003488879197555"/>
    <n v="2293"/>
    <s v="US"/>
    <s v="USD"/>
    <n v="1478408400"/>
    <n v="1479016800"/>
    <x v="416"/>
    <d v="2016-11-13T06:00:00"/>
    <b v="0"/>
    <b v="0"/>
    <x v="22"/>
    <x v="4"/>
    <s v="science fiction"/>
  </r>
  <r>
    <n v="102500"/>
    <n v="1.6190634146341463"/>
    <n v="165954"/>
    <x v="1"/>
    <n v="53.003513254551258"/>
    <n v="3131"/>
    <s v="US"/>
    <s v="USD"/>
    <n v="1498798800"/>
    <n v="1499662800"/>
    <x v="417"/>
    <d v="2017-07-10T05:00:00"/>
    <b v="0"/>
    <b v="0"/>
    <x v="19"/>
    <x v="4"/>
    <s v="television"/>
  </r>
  <r>
    <n v="7000"/>
    <n v="0.24914285714285714"/>
    <n v="1744"/>
    <x v="0"/>
    <n v="54.5"/>
    <n v="32"/>
    <s v="US"/>
    <s v="USD"/>
    <n v="1335416400"/>
    <n v="1337835600"/>
    <x v="418"/>
    <d v="2012-05-24T05:00:00"/>
    <b v="0"/>
    <b v="0"/>
    <x v="8"/>
    <x v="2"/>
    <s v="wearables"/>
  </r>
  <r>
    <n v="5400"/>
    <n v="1.9872222222222222"/>
    <n v="10731"/>
    <x v="1"/>
    <n v="75.04195804195804"/>
    <n v="143"/>
    <s v="IT"/>
    <s v="EUR"/>
    <n v="1504328400"/>
    <n v="1505710800"/>
    <x v="419"/>
    <d v="2017-09-18T05:00:00"/>
    <b v="0"/>
    <b v="0"/>
    <x v="3"/>
    <x v="3"/>
    <s v="plays"/>
  </r>
  <r>
    <n v="9300"/>
    <n v="0.34752688172043011"/>
    <n v="3232"/>
    <x v="3"/>
    <n v="35.911111111111111"/>
    <n v="90"/>
    <s v="US"/>
    <s v="USD"/>
    <n v="1285822800"/>
    <n v="1287464400"/>
    <x v="420"/>
    <d v="2010-10-19T05:00:00"/>
    <b v="0"/>
    <b v="0"/>
    <x v="3"/>
    <x v="3"/>
    <s v="plays"/>
  </r>
  <r>
    <n v="6200"/>
    <n v="1.7641935483870967"/>
    <n v="10938"/>
    <x v="1"/>
    <n v="36.952702702702702"/>
    <n v="296"/>
    <s v="US"/>
    <s v="USD"/>
    <n v="1311483600"/>
    <n v="1311656400"/>
    <x v="421"/>
    <d v="2011-07-26T05:00:00"/>
    <b v="0"/>
    <b v="1"/>
    <x v="7"/>
    <x v="1"/>
    <s v="indie rock"/>
  </r>
  <r>
    <n v="2100"/>
    <n v="5.1138095238095236"/>
    <n v="10739"/>
    <x v="1"/>
    <n v="63.170588235294119"/>
    <n v="170"/>
    <s v="US"/>
    <s v="USD"/>
    <n v="1291356000"/>
    <n v="1293170400"/>
    <x v="422"/>
    <d v="2010-12-24T06:00:00"/>
    <b v="0"/>
    <b v="1"/>
    <x v="3"/>
    <x v="3"/>
    <s v="plays"/>
  </r>
  <r>
    <n v="6800"/>
    <n v="0.82044117647058823"/>
    <n v="5579"/>
    <x v="0"/>
    <n v="29.99462365591398"/>
    <n v="186"/>
    <s v="US"/>
    <s v="USD"/>
    <n v="1355810400"/>
    <n v="1355983200"/>
    <x v="423"/>
    <d v="2012-12-20T06:00:00"/>
    <b v="0"/>
    <b v="0"/>
    <x v="8"/>
    <x v="2"/>
    <s v="wearables"/>
  </r>
  <r>
    <n v="155200"/>
    <n v="0.24326030927835052"/>
    <n v="37754"/>
    <x v="3"/>
    <n v="86"/>
    <n v="439"/>
    <s v="GB"/>
    <s v="GBP"/>
    <n v="1513663200"/>
    <n v="1515045600"/>
    <x v="424"/>
    <d v="2018-01-04T06:00:00"/>
    <b v="0"/>
    <b v="0"/>
    <x v="19"/>
    <x v="4"/>
    <s v="television"/>
  </r>
  <r>
    <n v="89900"/>
    <n v="0.50482758620689661"/>
    <n v="45384"/>
    <x v="0"/>
    <n v="75.014876033057845"/>
    <n v="605"/>
    <s v="US"/>
    <s v="USD"/>
    <n v="1365915600"/>
    <n v="1366088400"/>
    <x v="425"/>
    <d v="2013-04-16T05:00:00"/>
    <b v="0"/>
    <b v="1"/>
    <x v="11"/>
    <x v="6"/>
    <s v="video games"/>
  </r>
  <r>
    <n v="900"/>
    <n v="9.67"/>
    <n v="8703"/>
    <x v="1"/>
    <n v="101.19767441860465"/>
    <n v="86"/>
    <s v="DK"/>
    <s v="DKK"/>
    <n v="1551852000"/>
    <n v="1553317200"/>
    <x v="426"/>
    <d v="2019-03-23T05:00:00"/>
    <b v="0"/>
    <b v="0"/>
    <x v="11"/>
    <x v="6"/>
    <s v="video games"/>
  </r>
  <r>
    <n v="100"/>
    <n v="0.04"/>
    <n v="4"/>
    <x v="0"/>
    <n v="4"/>
    <n v="1"/>
    <s v="CA"/>
    <s v="CAD"/>
    <n v="1540098000"/>
    <n v="1542088800"/>
    <x v="427"/>
    <d v="2018-11-13T06:00:00"/>
    <b v="0"/>
    <b v="0"/>
    <x v="10"/>
    <x v="4"/>
    <s v="animation"/>
  </r>
  <r>
    <n v="148400"/>
    <n v="1.2284501347708894"/>
    <n v="182302"/>
    <x v="1"/>
    <n v="29.001272669424118"/>
    <n v="6286"/>
    <s v="US"/>
    <s v="USD"/>
    <n v="1500440400"/>
    <n v="1503118800"/>
    <x v="428"/>
    <d v="2017-08-19T05:00:00"/>
    <b v="0"/>
    <b v="0"/>
    <x v="1"/>
    <x v="1"/>
    <s v="rock"/>
  </r>
  <r>
    <n v="4800"/>
    <n v="0.63437500000000002"/>
    <n v="3045"/>
    <x v="0"/>
    <n v="98.225806451612897"/>
    <n v="31"/>
    <s v="US"/>
    <s v="USD"/>
    <n v="1278392400"/>
    <n v="1278478800"/>
    <x v="429"/>
    <d v="2010-07-07T05:00:00"/>
    <b v="0"/>
    <b v="0"/>
    <x v="6"/>
    <x v="4"/>
    <s v="drama"/>
  </r>
  <r>
    <n v="182400"/>
    <n v="0.56331688596491225"/>
    <n v="102749"/>
    <x v="0"/>
    <n v="87.001693480101608"/>
    <n v="1181"/>
    <s v="US"/>
    <s v="USD"/>
    <n v="1480572000"/>
    <n v="1484114400"/>
    <x v="411"/>
    <d v="2017-01-11T06:00:00"/>
    <b v="0"/>
    <b v="0"/>
    <x v="22"/>
    <x v="4"/>
    <s v="science fiction"/>
  </r>
  <r>
    <n v="4000"/>
    <n v="0.44074999999999998"/>
    <n v="1763"/>
    <x v="0"/>
    <n v="45.205128205128204"/>
    <n v="39"/>
    <s v="US"/>
    <s v="USD"/>
    <n v="1382331600"/>
    <n v="1385445600"/>
    <x v="430"/>
    <d v="2013-11-26T06:00:00"/>
    <b v="0"/>
    <b v="1"/>
    <x v="6"/>
    <x v="4"/>
    <s v="drama"/>
  </r>
  <r>
    <n v="116500"/>
    <n v="1.1837253218884121"/>
    <n v="137904"/>
    <x v="1"/>
    <n v="37.001341561577675"/>
    <n v="3727"/>
    <s v="US"/>
    <s v="USD"/>
    <n v="1316754000"/>
    <n v="1318741200"/>
    <x v="431"/>
    <d v="2011-10-16T05:00:00"/>
    <b v="0"/>
    <b v="0"/>
    <x v="3"/>
    <x v="3"/>
    <s v="plays"/>
  </r>
  <r>
    <n v="146400"/>
    <n v="1.041243169398907"/>
    <n v="152438"/>
    <x v="1"/>
    <n v="94.976947040498445"/>
    <n v="1605"/>
    <s v="US"/>
    <s v="USD"/>
    <n v="1518242400"/>
    <n v="1518242400"/>
    <x v="432"/>
    <d v="2018-02-10T06:00:00"/>
    <b v="0"/>
    <b v="1"/>
    <x v="7"/>
    <x v="1"/>
    <s v="indie rock"/>
  </r>
  <r>
    <n v="5000"/>
    <n v="0.26640000000000003"/>
    <n v="1332"/>
    <x v="0"/>
    <n v="28.956521739130434"/>
    <n v="46"/>
    <s v="US"/>
    <s v="USD"/>
    <n v="1476421200"/>
    <n v="1476594000"/>
    <x v="433"/>
    <d v="2016-10-16T05:00:00"/>
    <b v="0"/>
    <b v="0"/>
    <x v="3"/>
    <x v="3"/>
    <s v="plays"/>
  </r>
  <r>
    <n v="33800"/>
    <n v="3.5120118343195266"/>
    <n v="118706"/>
    <x v="1"/>
    <n v="55.993396226415094"/>
    <n v="2120"/>
    <s v="US"/>
    <s v="USD"/>
    <n v="1269752400"/>
    <n v="1273554000"/>
    <x v="434"/>
    <d v="2010-05-11T05:00:00"/>
    <b v="0"/>
    <b v="0"/>
    <x v="3"/>
    <x v="3"/>
    <s v="plays"/>
  </r>
  <r>
    <n v="6300"/>
    <n v="0.90063492063492068"/>
    <n v="5674"/>
    <x v="0"/>
    <n v="54.038095238095238"/>
    <n v="105"/>
    <s v="US"/>
    <s v="USD"/>
    <n v="1419746400"/>
    <n v="1421906400"/>
    <x v="435"/>
    <d v="2015-01-22T06:00:00"/>
    <b v="0"/>
    <b v="0"/>
    <x v="4"/>
    <x v="4"/>
    <s v="documentary"/>
  </r>
  <r>
    <n v="2400"/>
    <n v="1.7162500000000001"/>
    <n v="4119"/>
    <x v="1"/>
    <n v="82.38"/>
    <n v="50"/>
    <s v="US"/>
    <s v="USD"/>
    <n v="1281330000"/>
    <n v="1281589200"/>
    <x v="8"/>
    <d v="2010-08-12T05:00:00"/>
    <b v="0"/>
    <b v="0"/>
    <x v="3"/>
    <x v="3"/>
    <s v="plays"/>
  </r>
  <r>
    <n v="98800"/>
    <n v="1.4104655870445344"/>
    <n v="139354"/>
    <x v="1"/>
    <n v="66.997115384615384"/>
    <n v="2080"/>
    <s v="US"/>
    <s v="USD"/>
    <n v="1398661200"/>
    <n v="1400389200"/>
    <x v="436"/>
    <d v="2014-05-18T05:00:00"/>
    <b v="0"/>
    <b v="0"/>
    <x v="6"/>
    <x v="4"/>
    <s v="drama"/>
  </r>
  <r>
    <n v="188800"/>
    <n v="0.30579449152542371"/>
    <n v="57734"/>
    <x v="0"/>
    <n v="107.91401869158878"/>
    <n v="535"/>
    <s v="US"/>
    <s v="USD"/>
    <n v="1359525600"/>
    <n v="1362808800"/>
    <x v="385"/>
    <d v="2013-03-09T06:00:00"/>
    <b v="0"/>
    <b v="0"/>
    <x v="20"/>
    <x v="6"/>
    <s v="mobile games"/>
  </r>
  <r>
    <n v="134300"/>
    <n v="1.0816455696202532"/>
    <n v="145265"/>
    <x v="1"/>
    <n v="69.009501187648453"/>
    <n v="2105"/>
    <s v="US"/>
    <s v="USD"/>
    <n v="1388469600"/>
    <n v="1388815200"/>
    <x v="437"/>
    <d v="2014-01-04T06:00:00"/>
    <b v="0"/>
    <b v="0"/>
    <x v="10"/>
    <x v="4"/>
    <s v="animation"/>
  </r>
  <r>
    <n v="71200"/>
    <n v="1.3345505617977529"/>
    <n v="95020"/>
    <x v="1"/>
    <n v="39.006568144499177"/>
    <n v="2436"/>
    <s v="US"/>
    <s v="USD"/>
    <n v="1518328800"/>
    <n v="1519538400"/>
    <x v="438"/>
    <d v="2018-02-25T06:00:00"/>
    <b v="0"/>
    <b v="0"/>
    <x v="3"/>
    <x v="3"/>
    <s v="plays"/>
  </r>
  <r>
    <n v="4700"/>
    <n v="1.8785106382978722"/>
    <n v="8829"/>
    <x v="1"/>
    <n v="110.3625"/>
    <n v="80"/>
    <s v="US"/>
    <s v="USD"/>
    <n v="1517032800"/>
    <n v="1517810400"/>
    <x v="439"/>
    <d v="2018-02-05T06:00:00"/>
    <b v="0"/>
    <b v="0"/>
    <x v="18"/>
    <x v="5"/>
    <s v="translations"/>
  </r>
  <r>
    <n v="1200"/>
    <n v="3.32"/>
    <n v="3984"/>
    <x v="1"/>
    <n v="94.857142857142861"/>
    <n v="42"/>
    <s v="US"/>
    <s v="USD"/>
    <n v="1368594000"/>
    <n v="1370581200"/>
    <x v="440"/>
    <d v="2013-06-07T05:00:00"/>
    <b v="0"/>
    <b v="1"/>
    <x v="8"/>
    <x v="2"/>
    <s v="wearables"/>
  </r>
  <r>
    <n v="1400"/>
    <n v="5.7521428571428572"/>
    <n v="8053"/>
    <x v="1"/>
    <n v="57.935251798561154"/>
    <n v="139"/>
    <s v="CA"/>
    <s v="CAD"/>
    <n v="1448258400"/>
    <n v="1448863200"/>
    <x v="441"/>
    <d v="2015-11-30T06:00:00"/>
    <b v="0"/>
    <b v="1"/>
    <x v="2"/>
    <x v="2"/>
    <s v="web"/>
  </r>
  <r>
    <n v="4000"/>
    <n v="0.40500000000000003"/>
    <n v="1620"/>
    <x v="0"/>
    <n v="101.25"/>
    <n v="16"/>
    <s v="US"/>
    <s v="USD"/>
    <n v="1555218000"/>
    <n v="1556600400"/>
    <x v="442"/>
    <d v="2019-04-30T05:00:00"/>
    <b v="0"/>
    <b v="0"/>
    <x v="3"/>
    <x v="3"/>
    <s v="plays"/>
  </r>
  <r>
    <n v="5600"/>
    <n v="1.8442857142857143"/>
    <n v="10328"/>
    <x v="1"/>
    <n v="64.95597484276729"/>
    <n v="159"/>
    <s v="US"/>
    <s v="USD"/>
    <n v="1431925200"/>
    <n v="1432098000"/>
    <x v="443"/>
    <d v="2015-05-20T05:00:00"/>
    <b v="0"/>
    <b v="0"/>
    <x v="6"/>
    <x v="4"/>
    <s v="drama"/>
  </r>
  <r>
    <n v="3600"/>
    <n v="2.8580555555555556"/>
    <n v="10289"/>
    <x v="1"/>
    <n v="27.00524934383202"/>
    <n v="381"/>
    <s v="US"/>
    <s v="USD"/>
    <n v="1481522400"/>
    <n v="1482127200"/>
    <x v="315"/>
    <d v="2016-12-19T06:00:00"/>
    <b v="0"/>
    <b v="0"/>
    <x v="8"/>
    <x v="2"/>
    <s v="wearables"/>
  </r>
  <r>
    <n v="3100"/>
    <n v="3.19"/>
    <n v="9889"/>
    <x v="1"/>
    <n v="50.97422680412371"/>
    <n v="194"/>
    <s v="GB"/>
    <s v="GBP"/>
    <n v="1335934800"/>
    <n v="1335934800"/>
    <x v="444"/>
    <d v="2012-05-02T05:00:00"/>
    <b v="0"/>
    <b v="1"/>
    <x v="0"/>
    <x v="0"/>
    <s v="food trucks"/>
  </r>
  <r>
    <n v="153800"/>
    <n v="0.39234070221066319"/>
    <n v="60342"/>
    <x v="0"/>
    <n v="104.94260869565217"/>
    <n v="575"/>
    <s v="US"/>
    <s v="USD"/>
    <n v="1552280400"/>
    <n v="1556946000"/>
    <x v="445"/>
    <d v="2019-05-04T05:00:00"/>
    <b v="0"/>
    <b v="0"/>
    <x v="1"/>
    <x v="1"/>
    <s v="rock"/>
  </r>
  <r>
    <n v="5000"/>
    <n v="1.7814000000000001"/>
    <n v="8907"/>
    <x v="1"/>
    <n v="84.028301886792448"/>
    <n v="106"/>
    <s v="US"/>
    <s v="USD"/>
    <n v="1529989200"/>
    <n v="1530075600"/>
    <x v="446"/>
    <d v="2018-06-27T05:00:00"/>
    <b v="0"/>
    <b v="0"/>
    <x v="5"/>
    <x v="1"/>
    <s v="electric music"/>
  </r>
  <r>
    <n v="4000"/>
    <n v="3.6515"/>
    <n v="14606"/>
    <x v="1"/>
    <n v="102.85915492957747"/>
    <n v="142"/>
    <s v="US"/>
    <s v="USD"/>
    <n v="1418709600"/>
    <n v="1418796000"/>
    <x v="447"/>
    <d v="2014-12-17T06:00:00"/>
    <b v="0"/>
    <b v="0"/>
    <x v="19"/>
    <x v="4"/>
    <s v="television"/>
  </r>
  <r>
    <n v="7400"/>
    <n v="1.1394594594594594"/>
    <n v="8432"/>
    <x v="1"/>
    <n v="39.962085308056871"/>
    <n v="211"/>
    <s v="US"/>
    <s v="USD"/>
    <n v="1372136400"/>
    <n v="1372482000"/>
    <x v="448"/>
    <d v="2013-06-29T05:00:00"/>
    <b v="0"/>
    <b v="1"/>
    <x v="18"/>
    <x v="5"/>
    <s v="translations"/>
  </r>
  <r>
    <n v="191500"/>
    <n v="0.29828720626631855"/>
    <n v="57122"/>
    <x v="0"/>
    <n v="51.001785714285717"/>
    <n v="1120"/>
    <s v="US"/>
    <s v="USD"/>
    <n v="1533877200"/>
    <n v="1534395600"/>
    <x v="342"/>
    <d v="2018-08-16T05:00:00"/>
    <b v="0"/>
    <b v="0"/>
    <x v="13"/>
    <x v="5"/>
    <s v="fiction"/>
  </r>
  <r>
    <n v="8500"/>
    <n v="0.54270588235294115"/>
    <n v="4613"/>
    <x v="0"/>
    <n v="40.823008849557525"/>
    <n v="113"/>
    <s v="US"/>
    <s v="USD"/>
    <n v="1309064400"/>
    <n v="1311397200"/>
    <x v="449"/>
    <d v="2011-07-23T05:00:00"/>
    <b v="0"/>
    <b v="0"/>
    <x v="22"/>
    <x v="4"/>
    <s v="science fiction"/>
  </r>
  <r>
    <n v="68800"/>
    <n v="2.3634156976744185"/>
    <n v="162603"/>
    <x v="1"/>
    <n v="58.999637155297535"/>
    <n v="2756"/>
    <s v="US"/>
    <s v="USD"/>
    <n v="1425877200"/>
    <n v="1426914000"/>
    <x v="450"/>
    <d v="2015-03-21T05:00:00"/>
    <b v="0"/>
    <b v="0"/>
    <x v="8"/>
    <x v="2"/>
    <s v="wearables"/>
  </r>
  <r>
    <n v="2400"/>
    <n v="5.1291666666666664"/>
    <n v="12310"/>
    <x v="1"/>
    <n v="71.156069364161851"/>
    <n v="173"/>
    <s v="GB"/>
    <s v="GBP"/>
    <n v="1501304400"/>
    <n v="1501477200"/>
    <x v="451"/>
    <d v="2017-07-31T05:00:00"/>
    <b v="0"/>
    <b v="0"/>
    <x v="0"/>
    <x v="0"/>
    <s v="food trucks"/>
  </r>
  <r>
    <n v="8600"/>
    <n v="1.0065116279069768"/>
    <n v="8656"/>
    <x v="1"/>
    <n v="99.494252873563212"/>
    <n v="87"/>
    <s v="US"/>
    <s v="USD"/>
    <n v="1268287200"/>
    <n v="1269061200"/>
    <x v="452"/>
    <d v="2010-03-20T05:00:00"/>
    <b v="0"/>
    <b v="1"/>
    <x v="14"/>
    <x v="7"/>
    <s v="photography books"/>
  </r>
  <r>
    <n v="196600"/>
    <n v="0.81348423194303154"/>
    <n v="159931"/>
    <x v="0"/>
    <n v="103.98634590377114"/>
    <n v="1538"/>
    <s v="US"/>
    <s v="USD"/>
    <n v="1412139600"/>
    <n v="1415772000"/>
    <x v="453"/>
    <d v="2014-11-12T06:00:00"/>
    <b v="0"/>
    <b v="1"/>
    <x v="3"/>
    <x v="3"/>
    <s v="plays"/>
  </r>
  <r>
    <n v="4200"/>
    <n v="0.16404761904761905"/>
    <n v="689"/>
    <x v="0"/>
    <n v="76.555555555555557"/>
    <n v="9"/>
    <s v="US"/>
    <s v="USD"/>
    <n v="1330063200"/>
    <n v="1331013600"/>
    <x v="454"/>
    <d v="2012-03-06T06:00:00"/>
    <b v="0"/>
    <b v="1"/>
    <x v="13"/>
    <x v="5"/>
    <s v="fiction"/>
  </r>
  <r>
    <n v="91400"/>
    <n v="0.52774617067833696"/>
    <n v="48236"/>
    <x v="0"/>
    <n v="87.068592057761734"/>
    <n v="554"/>
    <s v="US"/>
    <s v="USD"/>
    <n v="1576130400"/>
    <n v="1576735200"/>
    <x v="455"/>
    <d v="2019-12-19T06:00:00"/>
    <b v="0"/>
    <b v="0"/>
    <x v="3"/>
    <x v="3"/>
    <s v="plays"/>
  </r>
  <r>
    <n v="29600"/>
    <n v="2.6020608108108108"/>
    <n v="77021"/>
    <x v="1"/>
    <n v="48.99554707379135"/>
    <n v="1572"/>
    <s v="GB"/>
    <s v="GBP"/>
    <n v="1407128400"/>
    <n v="1411362000"/>
    <x v="456"/>
    <d v="2014-09-22T05:00:00"/>
    <b v="0"/>
    <b v="1"/>
    <x v="0"/>
    <x v="0"/>
    <s v="food trucks"/>
  </r>
  <r>
    <n v="90600"/>
    <n v="0.30732891832229581"/>
    <n v="27844"/>
    <x v="0"/>
    <n v="42.969135802469133"/>
    <n v="648"/>
    <s v="GB"/>
    <s v="GBP"/>
    <n v="1560142800"/>
    <n v="1563685200"/>
    <x v="457"/>
    <d v="2019-07-21T05:00:00"/>
    <b v="0"/>
    <b v="0"/>
    <x v="3"/>
    <x v="3"/>
    <s v="plays"/>
  </r>
  <r>
    <n v="5200"/>
    <n v="0.13500000000000001"/>
    <n v="702"/>
    <x v="0"/>
    <n v="33.428571428571431"/>
    <n v="21"/>
    <s v="GB"/>
    <s v="GBP"/>
    <n v="1520575200"/>
    <n v="1521867600"/>
    <x v="458"/>
    <d v="2018-03-24T05:00:00"/>
    <b v="0"/>
    <b v="1"/>
    <x v="18"/>
    <x v="5"/>
    <s v="translations"/>
  </r>
  <r>
    <n v="110300"/>
    <n v="1.7862556663644606"/>
    <n v="197024"/>
    <x v="1"/>
    <n v="83.982949701619773"/>
    <n v="2346"/>
    <s v="US"/>
    <s v="USD"/>
    <n v="1492664400"/>
    <n v="1495515600"/>
    <x v="459"/>
    <d v="2017-05-23T05:00:00"/>
    <b v="0"/>
    <b v="0"/>
    <x v="3"/>
    <x v="3"/>
    <s v="plays"/>
  </r>
  <r>
    <n v="5300"/>
    <n v="2.2005660377358489"/>
    <n v="11663"/>
    <x v="1"/>
    <n v="101.41739130434783"/>
    <n v="115"/>
    <s v="US"/>
    <s v="USD"/>
    <n v="1454479200"/>
    <n v="1455948000"/>
    <x v="460"/>
    <d v="2016-02-20T06:00:00"/>
    <b v="0"/>
    <b v="0"/>
    <x v="3"/>
    <x v="3"/>
    <s v="plays"/>
  </r>
  <r>
    <n v="9200"/>
    <n v="1.015108695652174"/>
    <n v="9339"/>
    <x v="1"/>
    <n v="109.87058823529412"/>
    <n v="85"/>
    <s v="IT"/>
    <s v="EUR"/>
    <n v="1281934800"/>
    <n v="1282366800"/>
    <x v="461"/>
    <d v="2010-08-21T05:00:00"/>
    <b v="0"/>
    <b v="0"/>
    <x v="8"/>
    <x v="2"/>
    <s v="wearables"/>
  </r>
  <r>
    <n v="2400"/>
    <n v="1.915"/>
    <n v="4596"/>
    <x v="1"/>
    <n v="31.916666666666668"/>
    <n v="144"/>
    <s v="US"/>
    <s v="USD"/>
    <n v="1573970400"/>
    <n v="1574575200"/>
    <x v="462"/>
    <d v="2019-11-24T06:00:00"/>
    <b v="0"/>
    <b v="0"/>
    <x v="23"/>
    <x v="8"/>
    <s v="audio"/>
  </r>
  <r>
    <n v="56800"/>
    <n v="3.0534683098591549"/>
    <n v="173437"/>
    <x v="1"/>
    <n v="70.993450675399103"/>
    <n v="2443"/>
    <s v="US"/>
    <s v="USD"/>
    <n v="1372654800"/>
    <n v="1374901200"/>
    <x v="463"/>
    <d v="2013-07-27T05:00:00"/>
    <b v="0"/>
    <b v="1"/>
    <x v="0"/>
    <x v="0"/>
    <s v="food trucks"/>
  </r>
  <r>
    <n v="191000"/>
    <n v="0.23995287958115183"/>
    <n v="45831"/>
    <x v="3"/>
    <n v="77.026890756302521"/>
    <n v="595"/>
    <s v="US"/>
    <s v="USD"/>
    <n v="1275886800"/>
    <n v="1278910800"/>
    <x v="464"/>
    <d v="2010-07-12T05:00:00"/>
    <b v="1"/>
    <b v="1"/>
    <x v="12"/>
    <x v="4"/>
    <s v="shorts"/>
  </r>
  <r>
    <n v="900"/>
    <n v="7.2377777777777776"/>
    <n v="6514"/>
    <x v="1"/>
    <n v="101.78125"/>
    <n v="64"/>
    <s v="US"/>
    <s v="USD"/>
    <n v="1561784400"/>
    <n v="1562907600"/>
    <x v="465"/>
    <d v="2019-07-12T05:00:00"/>
    <b v="0"/>
    <b v="0"/>
    <x v="14"/>
    <x v="7"/>
    <s v="photography books"/>
  </r>
  <r>
    <n v="2500"/>
    <n v="5.4736000000000002"/>
    <n v="13684"/>
    <x v="1"/>
    <n v="51.059701492537314"/>
    <n v="268"/>
    <s v="US"/>
    <s v="USD"/>
    <n v="1332392400"/>
    <n v="1332478800"/>
    <x v="466"/>
    <d v="2012-03-23T05:00:00"/>
    <b v="0"/>
    <b v="0"/>
    <x v="8"/>
    <x v="2"/>
    <s v="wearables"/>
  </r>
  <r>
    <n v="3200"/>
    <n v="4.1449999999999996"/>
    <n v="13264"/>
    <x v="1"/>
    <n v="68.02051282051282"/>
    <n v="195"/>
    <s v="DK"/>
    <s v="DKK"/>
    <n v="1402376400"/>
    <n v="1402722000"/>
    <x v="467"/>
    <d v="2014-06-14T05:00:00"/>
    <b v="0"/>
    <b v="0"/>
    <x v="3"/>
    <x v="3"/>
    <s v="plays"/>
  </r>
  <r>
    <n v="183800"/>
    <n v="9.0696409140369975E-3"/>
    <n v="1667"/>
    <x v="0"/>
    <n v="30.87037037037037"/>
    <n v="54"/>
    <s v="US"/>
    <s v="USD"/>
    <n v="1495342800"/>
    <n v="1496811600"/>
    <x v="468"/>
    <d v="2017-06-07T05:00:00"/>
    <b v="0"/>
    <b v="0"/>
    <x v="10"/>
    <x v="4"/>
    <s v="animation"/>
  </r>
  <r>
    <n v="9800"/>
    <n v="0.34173469387755101"/>
    <n v="3349"/>
    <x v="0"/>
    <n v="27.908333333333335"/>
    <n v="120"/>
    <s v="US"/>
    <s v="USD"/>
    <n v="1482213600"/>
    <n v="1482213600"/>
    <x v="469"/>
    <d v="2016-12-20T06:00:00"/>
    <b v="0"/>
    <b v="1"/>
    <x v="8"/>
    <x v="2"/>
    <s v="wearables"/>
  </r>
  <r>
    <n v="193400"/>
    <n v="0.239488107549121"/>
    <n v="46317"/>
    <x v="0"/>
    <n v="79.994818652849744"/>
    <n v="579"/>
    <s v="DK"/>
    <s v="DKK"/>
    <n v="1420092000"/>
    <n v="1420264800"/>
    <x v="470"/>
    <d v="2015-01-03T06:00:00"/>
    <b v="0"/>
    <b v="0"/>
    <x v="2"/>
    <x v="2"/>
    <s v="web"/>
  </r>
  <r>
    <n v="163800"/>
    <n v="0.48072649572649573"/>
    <n v="78743"/>
    <x v="0"/>
    <n v="38.003378378378379"/>
    <n v="2072"/>
    <s v="US"/>
    <s v="USD"/>
    <n v="1458018000"/>
    <n v="1458450000"/>
    <x v="471"/>
    <d v="2016-03-20T05:00:00"/>
    <b v="0"/>
    <b v="1"/>
    <x v="4"/>
    <x v="4"/>
    <s v="documentary"/>
  </r>
  <r>
    <n v="100"/>
    <n v="0"/>
    <n v="0"/>
    <x v="0"/>
    <e v="#DIV/0!"/>
    <n v="0"/>
    <s v="US"/>
    <s v="USD"/>
    <n v="1367384400"/>
    <n v="1369803600"/>
    <x v="472"/>
    <d v="2013-05-29T05:00:00"/>
    <b v="0"/>
    <b v="1"/>
    <x v="3"/>
    <x v="3"/>
    <s v="plays"/>
  </r>
  <r>
    <n v="153600"/>
    <n v="0.70145182291666663"/>
    <n v="107743"/>
    <x v="0"/>
    <n v="59.990534521158132"/>
    <n v="1796"/>
    <s v="US"/>
    <s v="USD"/>
    <n v="1363064400"/>
    <n v="1363237200"/>
    <x v="473"/>
    <d v="2013-03-14T05:00:00"/>
    <b v="0"/>
    <b v="0"/>
    <x v="4"/>
    <x v="4"/>
    <s v="documentary"/>
  </r>
  <r>
    <n v="1300"/>
    <n v="5.2992307692307694"/>
    <n v="6889"/>
    <x v="1"/>
    <n v="37.037634408602152"/>
    <n v="186"/>
    <s v="AU"/>
    <s v="AUD"/>
    <n v="1343365200"/>
    <n v="1345870800"/>
    <x v="474"/>
    <d v="2012-08-25T05:00:00"/>
    <b v="0"/>
    <b v="1"/>
    <x v="11"/>
    <x v="6"/>
    <s v="video games"/>
  </r>
  <r>
    <n v="25500"/>
    <n v="1.8032549019607844"/>
    <n v="45983"/>
    <x v="1"/>
    <n v="99.963043478260872"/>
    <n v="460"/>
    <s v="US"/>
    <s v="USD"/>
    <n v="1435726800"/>
    <n v="1437454800"/>
    <x v="72"/>
    <d v="2015-07-21T05:00:00"/>
    <b v="0"/>
    <b v="0"/>
    <x v="6"/>
    <x v="4"/>
    <s v="drama"/>
  </r>
  <r>
    <n v="7500"/>
    <n v="0.92320000000000002"/>
    <n v="6924"/>
    <x v="0"/>
    <n v="111.6774193548387"/>
    <n v="62"/>
    <s v="IT"/>
    <s v="EUR"/>
    <n v="1431925200"/>
    <n v="1432011600"/>
    <x v="443"/>
    <d v="2015-05-19T05:00:00"/>
    <b v="0"/>
    <b v="0"/>
    <x v="1"/>
    <x v="1"/>
    <s v="rock"/>
  </r>
  <r>
    <n v="89900"/>
    <n v="0.13901001112347053"/>
    <n v="12497"/>
    <x v="0"/>
    <n v="36.014409221902014"/>
    <n v="347"/>
    <s v="US"/>
    <s v="USD"/>
    <n v="1362722400"/>
    <n v="1366347600"/>
    <x v="475"/>
    <d v="2013-04-19T05:00:00"/>
    <b v="0"/>
    <b v="1"/>
    <x v="15"/>
    <x v="5"/>
    <s v="radio &amp; podcasts"/>
  </r>
  <r>
    <n v="18000"/>
    <n v="9.2707777777777771"/>
    <n v="166874"/>
    <x v="1"/>
    <n v="66.010284810126578"/>
    <n v="2528"/>
    <s v="US"/>
    <s v="USD"/>
    <n v="1511416800"/>
    <n v="1512885600"/>
    <x v="81"/>
    <d v="2017-12-10T06:00:00"/>
    <b v="0"/>
    <b v="1"/>
    <x v="3"/>
    <x v="3"/>
    <s v="plays"/>
  </r>
  <r>
    <n v="2100"/>
    <n v="0.39857142857142858"/>
    <n v="837"/>
    <x v="0"/>
    <n v="44.05263157894737"/>
    <n v="19"/>
    <s v="US"/>
    <s v="USD"/>
    <n v="1365483600"/>
    <n v="1369717200"/>
    <x v="476"/>
    <d v="2013-05-28T05:00:00"/>
    <b v="0"/>
    <b v="1"/>
    <x v="2"/>
    <x v="2"/>
    <s v="web"/>
  </r>
  <r>
    <n v="172700"/>
    <n v="1.1222929936305732"/>
    <n v="193820"/>
    <x v="1"/>
    <n v="52.999726551818434"/>
    <n v="3657"/>
    <s v="US"/>
    <s v="USD"/>
    <n v="1532840400"/>
    <n v="1534654800"/>
    <x v="192"/>
    <d v="2018-08-19T05:00:00"/>
    <b v="0"/>
    <b v="0"/>
    <x v="3"/>
    <x v="3"/>
    <s v="plays"/>
  </r>
  <r>
    <n v="168500"/>
    <n v="0.70925816023738875"/>
    <n v="119510"/>
    <x v="0"/>
    <n v="95"/>
    <n v="1258"/>
    <s v="US"/>
    <s v="USD"/>
    <n v="1336194000"/>
    <n v="1337058000"/>
    <x v="477"/>
    <d v="2012-05-15T05:00:00"/>
    <b v="0"/>
    <b v="0"/>
    <x v="3"/>
    <x v="3"/>
    <s v="plays"/>
  </r>
  <r>
    <n v="7800"/>
    <n v="1.1908974358974358"/>
    <n v="9289"/>
    <x v="1"/>
    <n v="70.908396946564892"/>
    <n v="131"/>
    <s v="AU"/>
    <s v="AUD"/>
    <n v="1527742800"/>
    <n v="1529816400"/>
    <x v="478"/>
    <d v="2018-06-24T05:00:00"/>
    <b v="0"/>
    <b v="0"/>
    <x v="6"/>
    <x v="4"/>
    <s v="drama"/>
  </r>
  <r>
    <n v="147800"/>
    <n v="0.24017591339648173"/>
    <n v="35498"/>
    <x v="0"/>
    <n v="98.060773480662988"/>
    <n v="362"/>
    <s v="US"/>
    <s v="USD"/>
    <n v="1564030800"/>
    <n v="1564894800"/>
    <x v="479"/>
    <d v="2019-08-04T05:00:00"/>
    <b v="0"/>
    <b v="0"/>
    <x v="3"/>
    <x v="3"/>
    <s v="plays"/>
  </r>
  <r>
    <n v="9100"/>
    <n v="1.3931868131868133"/>
    <n v="12678"/>
    <x v="1"/>
    <n v="53.046025104602514"/>
    <n v="239"/>
    <s v="US"/>
    <s v="USD"/>
    <n v="1404536400"/>
    <n v="1404622800"/>
    <x v="480"/>
    <d v="2014-07-06T05:00:00"/>
    <b v="0"/>
    <b v="1"/>
    <x v="11"/>
    <x v="6"/>
    <s v="video games"/>
  </r>
  <r>
    <n v="8300"/>
    <n v="0.39277108433734942"/>
    <n v="3260"/>
    <x v="3"/>
    <n v="93.142857142857139"/>
    <n v="35"/>
    <s v="US"/>
    <s v="USD"/>
    <n v="1284008400"/>
    <n v="1284181200"/>
    <x v="180"/>
    <d v="2010-09-11T05:00:00"/>
    <b v="0"/>
    <b v="0"/>
    <x v="19"/>
    <x v="4"/>
    <s v="television"/>
  </r>
  <r>
    <n v="138700"/>
    <n v="0.22439077144917088"/>
    <n v="31123"/>
    <x v="3"/>
    <n v="58.945075757575758"/>
    <n v="528"/>
    <s v="CH"/>
    <s v="CHF"/>
    <n v="1386309600"/>
    <n v="1386741600"/>
    <x v="481"/>
    <d v="2013-12-11T06:00:00"/>
    <b v="0"/>
    <b v="1"/>
    <x v="1"/>
    <x v="1"/>
    <s v="rock"/>
  </r>
  <r>
    <n v="8600"/>
    <n v="0.55779069767441858"/>
    <n v="4797"/>
    <x v="0"/>
    <n v="36.067669172932334"/>
    <n v="133"/>
    <s v="CA"/>
    <s v="CAD"/>
    <n v="1324620000"/>
    <n v="1324792800"/>
    <x v="482"/>
    <d v="2011-12-25T06:00:00"/>
    <b v="0"/>
    <b v="1"/>
    <x v="3"/>
    <x v="3"/>
    <s v="plays"/>
  </r>
  <r>
    <n v="125400"/>
    <n v="0.42523125996810207"/>
    <n v="53324"/>
    <x v="0"/>
    <n v="63.030732860520096"/>
    <n v="846"/>
    <s v="US"/>
    <s v="USD"/>
    <n v="1281070800"/>
    <n v="1284354000"/>
    <x v="194"/>
    <d v="2010-09-13T05:00:00"/>
    <b v="0"/>
    <b v="0"/>
    <x v="9"/>
    <x v="5"/>
    <s v="nonfiction"/>
  </r>
  <r>
    <n v="5900"/>
    <n v="1.1200000000000001"/>
    <n v="6608"/>
    <x v="1"/>
    <n v="84.717948717948715"/>
    <n v="78"/>
    <s v="US"/>
    <s v="USD"/>
    <n v="1493960400"/>
    <n v="1494392400"/>
    <x v="483"/>
    <d v="2017-05-10T05:00:00"/>
    <b v="0"/>
    <b v="0"/>
    <x v="0"/>
    <x v="0"/>
    <s v="food trucks"/>
  </r>
  <r>
    <n v="8800"/>
    <n v="7.0681818181818179E-2"/>
    <n v="622"/>
    <x v="0"/>
    <n v="62.2"/>
    <n v="10"/>
    <s v="US"/>
    <s v="USD"/>
    <n v="1519365600"/>
    <n v="1519538400"/>
    <x v="484"/>
    <d v="2018-02-25T06:00:00"/>
    <b v="0"/>
    <b v="1"/>
    <x v="10"/>
    <x v="4"/>
    <s v="animation"/>
  </r>
  <r>
    <n v="177700"/>
    <n v="1.0174563871693867"/>
    <n v="180802"/>
    <x v="1"/>
    <n v="101.97518330513255"/>
    <n v="1773"/>
    <s v="US"/>
    <s v="USD"/>
    <n v="1420696800"/>
    <n v="1421906400"/>
    <x v="355"/>
    <d v="2015-01-22T06:00:00"/>
    <b v="0"/>
    <b v="1"/>
    <x v="1"/>
    <x v="1"/>
    <s v="rock"/>
  </r>
  <r>
    <n v="800"/>
    <n v="4.2575000000000003"/>
    <n v="3406"/>
    <x v="1"/>
    <n v="106.4375"/>
    <n v="32"/>
    <s v="US"/>
    <s v="USD"/>
    <n v="1555650000"/>
    <n v="1555909200"/>
    <x v="485"/>
    <d v="2019-04-22T05:00:00"/>
    <b v="0"/>
    <b v="0"/>
    <x v="3"/>
    <x v="3"/>
    <s v="plays"/>
  </r>
  <r>
    <n v="7600"/>
    <n v="1.4553947368421052"/>
    <n v="11061"/>
    <x v="1"/>
    <n v="29.975609756097562"/>
    <n v="369"/>
    <s v="US"/>
    <s v="USD"/>
    <n v="1471928400"/>
    <n v="1472446800"/>
    <x v="486"/>
    <d v="2016-08-29T05:00:00"/>
    <b v="0"/>
    <b v="1"/>
    <x v="6"/>
    <x v="4"/>
    <s v="drama"/>
  </r>
  <r>
    <n v="50500"/>
    <n v="0.32453465346534655"/>
    <n v="16389"/>
    <x v="0"/>
    <n v="85.806282722513089"/>
    <n v="191"/>
    <s v="US"/>
    <s v="USD"/>
    <n v="1341291600"/>
    <n v="1342328400"/>
    <x v="487"/>
    <d v="2012-07-15T05:00:00"/>
    <b v="0"/>
    <b v="0"/>
    <x v="12"/>
    <x v="4"/>
    <s v="shorts"/>
  </r>
  <r>
    <n v="900"/>
    <n v="7.003333333333333"/>
    <n v="6303"/>
    <x v="1"/>
    <n v="70.82022471910112"/>
    <n v="89"/>
    <s v="US"/>
    <s v="USD"/>
    <n v="1267682400"/>
    <n v="1268114400"/>
    <x v="488"/>
    <d v="2010-03-09T06:00:00"/>
    <b v="0"/>
    <b v="0"/>
    <x v="12"/>
    <x v="4"/>
    <s v="shorts"/>
  </r>
  <r>
    <n v="96700"/>
    <n v="0.83904860392967939"/>
    <n v="81136"/>
    <x v="0"/>
    <n v="40.998484082870135"/>
    <n v="1979"/>
    <s v="US"/>
    <s v="USD"/>
    <n v="1272258000"/>
    <n v="1273381200"/>
    <x v="489"/>
    <d v="2010-05-09T05:00:00"/>
    <b v="0"/>
    <b v="0"/>
    <x v="3"/>
    <x v="3"/>
    <s v="plays"/>
  </r>
  <r>
    <n v="2100"/>
    <n v="0.84190476190476193"/>
    <n v="1768"/>
    <x v="0"/>
    <n v="28.063492063492063"/>
    <n v="63"/>
    <s v="US"/>
    <s v="USD"/>
    <n v="1290492000"/>
    <n v="1290837600"/>
    <x v="490"/>
    <d v="2010-11-27T06:00:00"/>
    <b v="0"/>
    <b v="0"/>
    <x v="8"/>
    <x v="2"/>
    <s v="wearables"/>
  </r>
  <r>
    <n v="8300"/>
    <n v="1.5595180722891566"/>
    <n v="12944"/>
    <x v="1"/>
    <n v="88.054421768707485"/>
    <n v="147"/>
    <s v="US"/>
    <s v="USD"/>
    <n v="1451109600"/>
    <n v="1454306400"/>
    <x v="312"/>
    <d v="2016-02-01T06:00:00"/>
    <b v="0"/>
    <b v="1"/>
    <x v="3"/>
    <x v="3"/>
    <s v="plays"/>
  </r>
  <r>
    <n v="189200"/>
    <n v="0.99619450317124736"/>
    <n v="188480"/>
    <x v="0"/>
    <n v="31"/>
    <n v="6080"/>
    <s v="CA"/>
    <s v="CAD"/>
    <n v="1454652000"/>
    <n v="1457762400"/>
    <x v="491"/>
    <d v="2016-03-12T06:00:00"/>
    <b v="0"/>
    <b v="0"/>
    <x v="10"/>
    <x v="4"/>
    <s v="animation"/>
  </r>
  <r>
    <n v="9000"/>
    <n v="0.80300000000000005"/>
    <n v="7227"/>
    <x v="0"/>
    <n v="90.337500000000006"/>
    <n v="80"/>
    <s v="GB"/>
    <s v="GBP"/>
    <n v="1385186400"/>
    <n v="1389074400"/>
    <x v="492"/>
    <d v="2014-01-07T06:00:00"/>
    <b v="0"/>
    <b v="0"/>
    <x v="7"/>
    <x v="1"/>
    <s v="indie rock"/>
  </r>
  <r>
    <n v="5100"/>
    <n v="0.11254901960784314"/>
    <n v="574"/>
    <x v="0"/>
    <n v="63.777777777777779"/>
    <n v="9"/>
    <s v="US"/>
    <s v="USD"/>
    <n v="1399698000"/>
    <n v="1402117200"/>
    <x v="493"/>
    <d v="2014-06-07T05:00:00"/>
    <b v="0"/>
    <b v="0"/>
    <x v="11"/>
    <x v="6"/>
    <s v="video games"/>
  </r>
  <r>
    <n v="105000"/>
    <n v="0.91740952380952379"/>
    <n v="96328"/>
    <x v="0"/>
    <n v="53.995515695067262"/>
    <n v="1784"/>
    <s v="US"/>
    <s v="USD"/>
    <n v="1283230800"/>
    <n v="1284440400"/>
    <x v="494"/>
    <d v="2010-09-14T05:00:00"/>
    <b v="0"/>
    <b v="1"/>
    <x v="13"/>
    <x v="5"/>
    <s v="fiction"/>
  </r>
  <r>
    <n v="186700"/>
    <n v="0.95521156936261387"/>
    <n v="178338"/>
    <x v="2"/>
    <n v="48.993956043956047"/>
    <n v="3640"/>
    <s v="CH"/>
    <s v="CHF"/>
    <n v="1384149600"/>
    <n v="1388988000"/>
    <x v="495"/>
    <d v="2014-01-06T06:00:00"/>
    <b v="0"/>
    <b v="0"/>
    <x v="11"/>
    <x v="6"/>
    <s v="video games"/>
  </r>
  <r>
    <n v="1600"/>
    <n v="5.0287499999999996"/>
    <n v="8046"/>
    <x v="1"/>
    <n v="63.857142857142854"/>
    <n v="126"/>
    <s v="CA"/>
    <s v="CAD"/>
    <n v="1516860000"/>
    <n v="1516946400"/>
    <x v="496"/>
    <d v="2018-01-26T06:00:00"/>
    <b v="0"/>
    <b v="0"/>
    <x v="3"/>
    <x v="3"/>
    <s v="plays"/>
  </r>
  <r>
    <n v="115600"/>
    <n v="1.5924394463667819"/>
    <n v="184086"/>
    <x v="1"/>
    <n v="82.996393146979258"/>
    <n v="2218"/>
    <s v="GB"/>
    <s v="GBP"/>
    <n v="1374642000"/>
    <n v="1377752400"/>
    <x v="497"/>
    <d v="2013-08-29T05:00:00"/>
    <b v="0"/>
    <b v="0"/>
    <x v="7"/>
    <x v="1"/>
    <s v="indie rock"/>
  </r>
  <r>
    <n v="89100"/>
    <n v="0.15022446689113356"/>
    <n v="13385"/>
    <x v="0"/>
    <n v="55.08230452674897"/>
    <n v="243"/>
    <s v="US"/>
    <s v="USD"/>
    <n v="1534482000"/>
    <n v="1534568400"/>
    <x v="498"/>
    <d v="2018-08-18T05:00:00"/>
    <b v="0"/>
    <b v="1"/>
    <x v="6"/>
    <x v="4"/>
    <s v="drama"/>
  </r>
  <r>
    <n v="2600"/>
    <n v="4.820384615384615"/>
    <n v="12533"/>
    <x v="1"/>
    <n v="62.044554455445542"/>
    <n v="202"/>
    <s v="IT"/>
    <s v="EUR"/>
    <n v="1528434000"/>
    <n v="1528606800"/>
    <x v="499"/>
    <d v="2018-06-10T05:00:00"/>
    <b v="0"/>
    <b v="1"/>
    <x v="3"/>
    <x v="3"/>
    <s v="plays"/>
  </r>
  <r>
    <n v="9800"/>
    <n v="1.4996938775510205"/>
    <n v="14697"/>
    <x v="1"/>
    <n v="104.97857142857143"/>
    <n v="140"/>
    <s v="IT"/>
    <s v="EUR"/>
    <n v="1282626000"/>
    <n v="1284872400"/>
    <x v="500"/>
    <d v="2010-09-19T05:00:00"/>
    <b v="0"/>
    <b v="0"/>
    <x v="13"/>
    <x v="5"/>
    <s v="fiction"/>
  </r>
  <r>
    <n v="84400"/>
    <n v="1.1722156398104266"/>
    <n v="98935"/>
    <x v="1"/>
    <n v="94.044676806083643"/>
    <n v="1052"/>
    <s v="DK"/>
    <s v="DKK"/>
    <n v="1535605200"/>
    <n v="1537592400"/>
    <x v="501"/>
    <d v="2018-09-22T05:00:00"/>
    <b v="1"/>
    <b v="1"/>
    <x v="4"/>
    <x v="4"/>
    <s v="documentary"/>
  </r>
  <r>
    <n v="151300"/>
    <n v="0.37695968274950431"/>
    <n v="57034"/>
    <x v="0"/>
    <n v="44.007716049382715"/>
    <n v="1296"/>
    <s v="US"/>
    <s v="USD"/>
    <n v="1379826000"/>
    <n v="1381208400"/>
    <x v="502"/>
    <d v="2013-10-08T05:00:00"/>
    <b v="0"/>
    <b v="0"/>
    <x v="20"/>
    <x v="6"/>
    <s v="mobile games"/>
  </r>
  <r>
    <n v="9800"/>
    <n v="0.72653061224489801"/>
    <n v="7120"/>
    <x v="0"/>
    <n v="92.467532467532465"/>
    <n v="77"/>
    <s v="US"/>
    <s v="USD"/>
    <n v="1561957200"/>
    <n v="1562475600"/>
    <x v="503"/>
    <d v="2019-07-07T05:00:00"/>
    <b v="0"/>
    <b v="1"/>
    <x v="0"/>
    <x v="0"/>
    <s v="food trucks"/>
  </r>
  <r>
    <n v="5300"/>
    <n v="2.6598113207547169"/>
    <n v="14097"/>
    <x v="1"/>
    <n v="57.072874493927124"/>
    <n v="247"/>
    <s v="US"/>
    <s v="USD"/>
    <n v="1525496400"/>
    <n v="1527397200"/>
    <x v="504"/>
    <d v="2018-05-27T05:00:00"/>
    <b v="0"/>
    <b v="0"/>
    <x v="14"/>
    <x v="7"/>
    <s v="photography books"/>
  </r>
  <r>
    <n v="178000"/>
    <n v="0.24205617977528091"/>
    <n v="43086"/>
    <x v="0"/>
    <n v="109.07848101265823"/>
    <n v="395"/>
    <s v="IT"/>
    <s v="EUR"/>
    <n v="1433912400"/>
    <n v="1436158800"/>
    <x v="505"/>
    <d v="2015-07-06T05:00:00"/>
    <b v="0"/>
    <b v="0"/>
    <x v="20"/>
    <x v="6"/>
    <s v="mobile games"/>
  </r>
  <r>
    <n v="77000"/>
    <n v="2.5064935064935064E-2"/>
    <n v="1930"/>
    <x v="0"/>
    <n v="39.387755102040813"/>
    <n v="49"/>
    <s v="GB"/>
    <s v="GBP"/>
    <n v="1453442400"/>
    <n v="1456034400"/>
    <x v="506"/>
    <d v="2016-02-21T06:00:00"/>
    <b v="0"/>
    <b v="0"/>
    <x v="7"/>
    <x v="1"/>
    <s v="indie rock"/>
  </r>
  <r>
    <n v="84900"/>
    <n v="0.1632979976442874"/>
    <n v="13864"/>
    <x v="0"/>
    <n v="77.022222222222226"/>
    <n v="180"/>
    <s v="US"/>
    <s v="USD"/>
    <n v="1378875600"/>
    <n v="1380171600"/>
    <x v="507"/>
    <d v="2013-09-26T05:00:00"/>
    <b v="0"/>
    <b v="0"/>
    <x v="11"/>
    <x v="6"/>
    <s v="video games"/>
  </r>
  <r>
    <n v="2800"/>
    <n v="2.7650000000000001"/>
    <n v="7742"/>
    <x v="1"/>
    <n v="92.166666666666671"/>
    <n v="84"/>
    <s v="US"/>
    <s v="USD"/>
    <n v="1452232800"/>
    <n v="1453356000"/>
    <x v="508"/>
    <d v="2016-01-21T06:00:00"/>
    <b v="0"/>
    <b v="0"/>
    <x v="1"/>
    <x v="1"/>
    <s v="rock"/>
  </r>
  <r>
    <n v="184800"/>
    <n v="0.88803571428571426"/>
    <n v="164109"/>
    <x v="0"/>
    <n v="61.007063197026021"/>
    <n v="2690"/>
    <s v="US"/>
    <s v="USD"/>
    <n v="1577253600"/>
    <n v="1578981600"/>
    <x v="509"/>
    <d v="2020-01-14T06:00:00"/>
    <b v="0"/>
    <b v="0"/>
    <x v="3"/>
    <x v="3"/>
    <s v="plays"/>
  </r>
  <r>
    <n v="4200"/>
    <n v="1.6357142857142857"/>
    <n v="6870"/>
    <x v="1"/>
    <n v="78.068181818181813"/>
    <n v="88"/>
    <s v="US"/>
    <s v="USD"/>
    <n v="1537160400"/>
    <n v="1537419600"/>
    <x v="510"/>
    <d v="2018-09-20T05:00:00"/>
    <b v="0"/>
    <b v="1"/>
    <x v="3"/>
    <x v="3"/>
    <s v="plays"/>
  </r>
  <r>
    <n v="1300"/>
    <n v="9.69"/>
    <n v="12597"/>
    <x v="1"/>
    <n v="80.75"/>
    <n v="156"/>
    <s v="US"/>
    <s v="USD"/>
    <n v="1422165600"/>
    <n v="1423202400"/>
    <x v="511"/>
    <d v="2015-02-06T06:00:00"/>
    <b v="0"/>
    <b v="0"/>
    <x v="6"/>
    <x v="4"/>
    <s v="drama"/>
  </r>
  <r>
    <n v="66100"/>
    <n v="2.7091376701966716"/>
    <n v="179074"/>
    <x v="1"/>
    <n v="59.991289782244557"/>
    <n v="2985"/>
    <s v="US"/>
    <s v="USD"/>
    <n v="1459486800"/>
    <n v="1460610000"/>
    <x v="512"/>
    <d v="2016-04-14T05:00:00"/>
    <b v="0"/>
    <b v="0"/>
    <x v="3"/>
    <x v="3"/>
    <s v="plays"/>
  </r>
  <r>
    <n v="29500"/>
    <n v="2.8421355932203389"/>
    <n v="83843"/>
    <x v="1"/>
    <n v="110.03018372703411"/>
    <n v="762"/>
    <s v="US"/>
    <s v="USD"/>
    <n v="1369717200"/>
    <n v="1370494800"/>
    <x v="513"/>
    <d v="2013-06-06T05:00:00"/>
    <b v="0"/>
    <b v="0"/>
    <x v="8"/>
    <x v="2"/>
    <s v="wearables"/>
  </r>
  <r>
    <n v="100"/>
    <n v="0.04"/>
    <n v="4"/>
    <x v="3"/>
    <n v="4"/>
    <n v="1"/>
    <s v="CH"/>
    <s v="CHF"/>
    <n v="1330495200"/>
    <n v="1332306000"/>
    <x v="514"/>
    <d v="2012-03-21T05:00:00"/>
    <b v="0"/>
    <b v="0"/>
    <x v="7"/>
    <x v="1"/>
    <s v="indie rock"/>
  </r>
  <r>
    <n v="180100"/>
    <n v="0.58632981676846196"/>
    <n v="105598"/>
    <x v="0"/>
    <n v="37.99856063332134"/>
    <n v="2779"/>
    <s v="AU"/>
    <s v="AUD"/>
    <n v="1419055200"/>
    <n v="1422511200"/>
    <x v="515"/>
    <d v="2015-01-29T06:00:00"/>
    <b v="0"/>
    <b v="1"/>
    <x v="2"/>
    <x v="2"/>
    <s v="web"/>
  </r>
  <r>
    <n v="9000"/>
    <n v="0.98511111111111116"/>
    <n v="8866"/>
    <x v="0"/>
    <n v="96.369565217391298"/>
    <n v="92"/>
    <s v="US"/>
    <s v="USD"/>
    <n v="1480140000"/>
    <n v="1480312800"/>
    <x v="516"/>
    <d v="2016-11-28T06:00:00"/>
    <b v="0"/>
    <b v="0"/>
    <x v="3"/>
    <x v="3"/>
    <s v="plays"/>
  </r>
  <r>
    <n v="170600"/>
    <n v="0.43975381008206332"/>
    <n v="75022"/>
    <x v="0"/>
    <n v="72.978599221789878"/>
    <n v="1028"/>
    <s v="US"/>
    <s v="USD"/>
    <n v="1293948000"/>
    <n v="1294034400"/>
    <x v="517"/>
    <d v="2011-01-03T06:00:00"/>
    <b v="0"/>
    <b v="0"/>
    <x v="1"/>
    <x v="1"/>
    <s v="rock"/>
  </r>
  <r>
    <n v="9500"/>
    <n v="1.5166315789473683"/>
    <n v="14408"/>
    <x v="1"/>
    <n v="26.007220216606498"/>
    <n v="554"/>
    <s v="CA"/>
    <s v="CAD"/>
    <n v="1482127200"/>
    <n v="1482645600"/>
    <x v="518"/>
    <d v="2016-12-25T06:00:00"/>
    <b v="0"/>
    <b v="0"/>
    <x v="7"/>
    <x v="1"/>
    <s v="indie rock"/>
  </r>
  <r>
    <n v="6300"/>
    <n v="2.2363492063492063"/>
    <n v="14089"/>
    <x v="1"/>
    <n v="104.36296296296297"/>
    <n v="135"/>
    <s v="DK"/>
    <s v="DKK"/>
    <n v="1396414800"/>
    <n v="1399093200"/>
    <x v="519"/>
    <d v="2014-05-03T05:00:00"/>
    <b v="0"/>
    <b v="0"/>
    <x v="1"/>
    <x v="1"/>
    <s v="rock"/>
  </r>
  <r>
    <n v="5200"/>
    <n v="2.3975"/>
    <n v="12467"/>
    <x v="1"/>
    <n v="102.18852459016394"/>
    <n v="122"/>
    <s v="US"/>
    <s v="USD"/>
    <n v="1315285200"/>
    <n v="1315890000"/>
    <x v="520"/>
    <d v="2011-09-13T05:00:00"/>
    <b v="0"/>
    <b v="1"/>
    <x v="18"/>
    <x v="5"/>
    <s v="translations"/>
  </r>
  <r>
    <n v="6000"/>
    <n v="1.9933333333333334"/>
    <n v="11960"/>
    <x v="1"/>
    <n v="54.117647058823529"/>
    <n v="221"/>
    <s v="US"/>
    <s v="USD"/>
    <n v="1443762000"/>
    <n v="1444021200"/>
    <x v="521"/>
    <d v="2015-10-05T05:00:00"/>
    <b v="0"/>
    <b v="1"/>
    <x v="22"/>
    <x v="4"/>
    <s v="science fiction"/>
  </r>
  <r>
    <n v="5800"/>
    <n v="1.373448275862069"/>
    <n v="7966"/>
    <x v="1"/>
    <n v="63.222222222222221"/>
    <n v="126"/>
    <s v="US"/>
    <s v="USD"/>
    <n v="1456293600"/>
    <n v="1460005200"/>
    <x v="522"/>
    <d v="2016-04-07T05:00:00"/>
    <b v="0"/>
    <b v="0"/>
    <x v="3"/>
    <x v="3"/>
    <s v="plays"/>
  </r>
  <r>
    <n v="105300"/>
    <n v="1.009696106362773"/>
    <n v="106321"/>
    <x v="1"/>
    <n v="104.03228962818004"/>
    <n v="1022"/>
    <s v="US"/>
    <s v="USD"/>
    <n v="1470114000"/>
    <n v="1470718800"/>
    <x v="523"/>
    <d v="2016-08-09T05:00:00"/>
    <b v="0"/>
    <b v="0"/>
    <x v="3"/>
    <x v="3"/>
    <s v="plays"/>
  </r>
  <r>
    <n v="20000"/>
    <n v="7.9416000000000002"/>
    <n v="158832"/>
    <x v="1"/>
    <n v="49.994334277620396"/>
    <n v="3177"/>
    <s v="US"/>
    <s v="USD"/>
    <n v="1321596000"/>
    <n v="1325052000"/>
    <x v="524"/>
    <d v="2011-12-28T06:00:00"/>
    <b v="0"/>
    <b v="0"/>
    <x v="10"/>
    <x v="4"/>
    <s v="animation"/>
  </r>
  <r>
    <n v="3000"/>
    <n v="3.6970000000000001"/>
    <n v="11091"/>
    <x v="1"/>
    <n v="56.015151515151516"/>
    <n v="198"/>
    <s v="CH"/>
    <s v="CHF"/>
    <n v="1318827600"/>
    <n v="1319000400"/>
    <x v="525"/>
    <d v="2011-10-19T05:00:00"/>
    <b v="0"/>
    <b v="0"/>
    <x v="3"/>
    <x v="3"/>
    <s v="plays"/>
  </r>
  <r>
    <n v="9900"/>
    <n v="0.12818181818181817"/>
    <n v="1269"/>
    <x v="0"/>
    <n v="48.807692307692307"/>
    <n v="26"/>
    <s v="CH"/>
    <s v="CHF"/>
    <n v="1552366800"/>
    <n v="1552539600"/>
    <x v="188"/>
    <d v="2019-03-14T05:00:00"/>
    <b v="0"/>
    <b v="0"/>
    <x v="1"/>
    <x v="1"/>
    <s v="rock"/>
  </r>
  <r>
    <n v="3700"/>
    <n v="1.3802702702702703"/>
    <n v="5107"/>
    <x v="1"/>
    <n v="60.082352941176474"/>
    <n v="85"/>
    <s v="AU"/>
    <s v="AUD"/>
    <n v="1542088800"/>
    <n v="1543816800"/>
    <x v="526"/>
    <d v="2018-12-03T06:00:00"/>
    <b v="0"/>
    <b v="0"/>
    <x v="4"/>
    <x v="4"/>
    <s v="documentary"/>
  </r>
  <r>
    <n v="168700"/>
    <n v="0.83813278008298753"/>
    <n v="141393"/>
    <x v="0"/>
    <n v="78.990502793296088"/>
    <n v="1790"/>
    <s v="US"/>
    <s v="USD"/>
    <n v="1426395600"/>
    <n v="1427086800"/>
    <x v="527"/>
    <d v="2015-03-23T05:00:00"/>
    <b v="0"/>
    <b v="0"/>
    <x v="3"/>
    <x v="3"/>
    <s v="plays"/>
  </r>
  <r>
    <n v="94900"/>
    <n v="2.0460063224446787"/>
    <n v="194166"/>
    <x v="1"/>
    <n v="53.99499443826474"/>
    <n v="3596"/>
    <s v="US"/>
    <s v="USD"/>
    <n v="1321336800"/>
    <n v="1323064800"/>
    <x v="528"/>
    <d v="2011-12-05T06:00:00"/>
    <b v="0"/>
    <b v="0"/>
    <x v="3"/>
    <x v="3"/>
    <s v="plays"/>
  </r>
  <r>
    <n v="9300"/>
    <n v="0.44344086021505374"/>
    <n v="4124"/>
    <x v="0"/>
    <n v="111.45945945945945"/>
    <n v="37"/>
    <s v="US"/>
    <s v="USD"/>
    <n v="1456293600"/>
    <n v="1458277200"/>
    <x v="522"/>
    <d v="2016-03-18T05:00:00"/>
    <b v="0"/>
    <b v="1"/>
    <x v="5"/>
    <x v="1"/>
    <s v="electric music"/>
  </r>
  <r>
    <n v="6800"/>
    <n v="2.1860294117647059"/>
    <n v="14865"/>
    <x v="1"/>
    <n v="60.922131147540981"/>
    <n v="244"/>
    <s v="US"/>
    <s v="USD"/>
    <n v="1404968400"/>
    <n v="1405141200"/>
    <x v="529"/>
    <d v="2014-07-12T05:00:00"/>
    <b v="0"/>
    <b v="0"/>
    <x v="1"/>
    <x v="1"/>
    <s v="rock"/>
  </r>
  <r>
    <n v="72400"/>
    <n v="1.8603314917127072"/>
    <n v="134688"/>
    <x v="1"/>
    <n v="26.0015444015444"/>
    <n v="5180"/>
    <s v="US"/>
    <s v="USD"/>
    <n v="1279170000"/>
    <n v="1283058000"/>
    <x v="530"/>
    <d v="2010-08-29T05:00:00"/>
    <b v="0"/>
    <b v="0"/>
    <x v="3"/>
    <x v="3"/>
    <s v="plays"/>
  </r>
  <r>
    <n v="20100"/>
    <n v="2.3733830845771142"/>
    <n v="47705"/>
    <x v="1"/>
    <n v="80.993208828522924"/>
    <n v="589"/>
    <s v="IT"/>
    <s v="EUR"/>
    <n v="1294725600"/>
    <n v="1295762400"/>
    <x v="531"/>
    <d v="2011-01-23T06:00:00"/>
    <b v="0"/>
    <b v="0"/>
    <x v="10"/>
    <x v="4"/>
    <s v="animation"/>
  </r>
  <r>
    <n v="31200"/>
    <n v="3.0565384615384614"/>
    <n v="95364"/>
    <x v="1"/>
    <n v="34.995963302752294"/>
    <n v="2725"/>
    <s v="US"/>
    <s v="USD"/>
    <n v="1419055200"/>
    <n v="1419573600"/>
    <x v="515"/>
    <d v="2014-12-26T06:00:00"/>
    <b v="0"/>
    <b v="1"/>
    <x v="1"/>
    <x v="1"/>
    <s v="rock"/>
  </r>
  <r>
    <n v="3500"/>
    <n v="0.94142857142857139"/>
    <n v="3295"/>
    <x v="0"/>
    <n v="94.142857142857139"/>
    <n v="35"/>
    <s v="IT"/>
    <s v="EUR"/>
    <n v="1434690000"/>
    <n v="1438750800"/>
    <x v="532"/>
    <d v="2015-08-05T05:00:00"/>
    <b v="0"/>
    <b v="0"/>
    <x v="12"/>
    <x v="4"/>
    <s v="shorts"/>
  </r>
  <r>
    <n v="9000"/>
    <n v="0.54400000000000004"/>
    <n v="4896"/>
    <x v="3"/>
    <n v="52.085106382978722"/>
    <n v="94"/>
    <s v="US"/>
    <s v="USD"/>
    <n v="1443416400"/>
    <n v="1444798800"/>
    <x v="533"/>
    <d v="2015-10-14T05:00:00"/>
    <b v="0"/>
    <b v="1"/>
    <x v="1"/>
    <x v="1"/>
    <s v="rock"/>
  </r>
  <r>
    <n v="6700"/>
    <n v="1.1188059701492536"/>
    <n v="7496"/>
    <x v="1"/>
    <n v="24.986666666666668"/>
    <n v="300"/>
    <s v="US"/>
    <s v="USD"/>
    <n v="1399006800"/>
    <n v="1399179600"/>
    <x v="409"/>
    <d v="2014-05-04T05:00:00"/>
    <b v="0"/>
    <b v="0"/>
    <x v="23"/>
    <x v="8"/>
    <s v="audio"/>
  </r>
  <r>
    <n v="2700"/>
    <n v="3.6914814814814814"/>
    <n v="9967"/>
    <x v="1"/>
    <n v="69.215277777777771"/>
    <n v="144"/>
    <s v="US"/>
    <s v="USD"/>
    <n v="1575698400"/>
    <n v="1576562400"/>
    <x v="534"/>
    <d v="2019-12-17T06:00:00"/>
    <b v="0"/>
    <b v="1"/>
    <x v="0"/>
    <x v="0"/>
    <s v="food trucks"/>
  </r>
  <r>
    <n v="83300"/>
    <n v="0.62930372148859548"/>
    <n v="52421"/>
    <x v="0"/>
    <n v="93.944444444444443"/>
    <n v="558"/>
    <s v="US"/>
    <s v="USD"/>
    <n v="1400562000"/>
    <n v="1400821200"/>
    <x v="53"/>
    <d v="2014-05-23T05:00:00"/>
    <b v="0"/>
    <b v="1"/>
    <x v="3"/>
    <x v="3"/>
    <s v="plays"/>
  </r>
  <r>
    <n v="9700"/>
    <n v="0.6492783505154639"/>
    <n v="6298"/>
    <x v="0"/>
    <n v="98.40625"/>
    <n v="64"/>
    <s v="US"/>
    <s v="USD"/>
    <n v="1509512400"/>
    <n v="1510984800"/>
    <x v="535"/>
    <d v="2017-11-18T06:00:00"/>
    <b v="0"/>
    <b v="0"/>
    <x v="3"/>
    <x v="3"/>
    <s v="plays"/>
  </r>
  <r>
    <n v="8200"/>
    <n v="0.18853658536585366"/>
    <n v="1546"/>
    <x v="3"/>
    <n v="41.783783783783782"/>
    <n v="37"/>
    <s v="US"/>
    <s v="USD"/>
    <n v="1299823200"/>
    <n v="1302066000"/>
    <x v="536"/>
    <d v="2011-04-06T05:00:00"/>
    <b v="0"/>
    <b v="0"/>
    <x v="17"/>
    <x v="1"/>
    <s v="jazz"/>
  </r>
  <r>
    <n v="96500"/>
    <n v="0.1675440414507772"/>
    <n v="16168"/>
    <x v="0"/>
    <n v="65.991836734693877"/>
    <n v="245"/>
    <s v="US"/>
    <s v="USD"/>
    <n v="1322719200"/>
    <n v="1322978400"/>
    <x v="537"/>
    <d v="2011-12-04T06:00:00"/>
    <b v="0"/>
    <b v="0"/>
    <x v="22"/>
    <x v="4"/>
    <s v="science fiction"/>
  </r>
  <r>
    <n v="6200"/>
    <n v="1.0111290322580646"/>
    <n v="6269"/>
    <x v="1"/>
    <n v="72.05747126436782"/>
    <n v="87"/>
    <s v="US"/>
    <s v="USD"/>
    <n v="1312693200"/>
    <n v="1313730000"/>
    <x v="538"/>
    <d v="2011-08-19T05:00:00"/>
    <b v="0"/>
    <b v="0"/>
    <x v="17"/>
    <x v="1"/>
    <s v="jazz"/>
  </r>
  <r>
    <n v="43800"/>
    <n v="3.4150228310502282"/>
    <n v="149578"/>
    <x v="1"/>
    <n v="48.003209242618745"/>
    <n v="3116"/>
    <s v="US"/>
    <s v="USD"/>
    <n v="1393394400"/>
    <n v="1394085600"/>
    <x v="539"/>
    <d v="2014-03-06T06:00:00"/>
    <b v="0"/>
    <b v="0"/>
    <x v="3"/>
    <x v="3"/>
    <s v="plays"/>
  </r>
  <r>
    <n v="6000"/>
    <n v="0.64016666666666666"/>
    <n v="3841"/>
    <x v="0"/>
    <n v="54.098591549295776"/>
    <n v="71"/>
    <s v="US"/>
    <s v="USD"/>
    <n v="1304053200"/>
    <n v="1305349200"/>
    <x v="540"/>
    <d v="2011-05-14T05:00:00"/>
    <b v="0"/>
    <b v="0"/>
    <x v="2"/>
    <x v="2"/>
    <s v="web"/>
  </r>
  <r>
    <n v="8700"/>
    <n v="0.5208045977011494"/>
    <n v="4531"/>
    <x v="0"/>
    <n v="107.88095238095238"/>
    <n v="42"/>
    <s v="US"/>
    <s v="USD"/>
    <n v="1433912400"/>
    <n v="1434344400"/>
    <x v="505"/>
    <d v="2015-06-15T05:00:00"/>
    <b v="0"/>
    <b v="1"/>
    <x v="11"/>
    <x v="6"/>
    <s v="video games"/>
  </r>
  <r>
    <n v="18900"/>
    <n v="3.2240211640211642"/>
    <n v="60934"/>
    <x v="1"/>
    <n v="67.034103410341032"/>
    <n v="909"/>
    <s v="US"/>
    <s v="USD"/>
    <n v="1329717600"/>
    <n v="1331186400"/>
    <x v="541"/>
    <d v="2012-03-08T06:00:00"/>
    <b v="0"/>
    <b v="0"/>
    <x v="4"/>
    <x v="4"/>
    <s v="documentary"/>
  </r>
  <r>
    <n v="86400"/>
    <n v="1.1950810185185186"/>
    <n v="103255"/>
    <x v="1"/>
    <n v="64.01425914445133"/>
    <n v="1613"/>
    <s v="US"/>
    <s v="USD"/>
    <n v="1335330000"/>
    <n v="1336539600"/>
    <x v="542"/>
    <d v="2012-05-09T05:00:00"/>
    <b v="0"/>
    <b v="0"/>
    <x v="2"/>
    <x v="2"/>
    <s v="web"/>
  </r>
  <r>
    <n v="8900"/>
    <n v="1.4679775280898877"/>
    <n v="13065"/>
    <x v="1"/>
    <n v="96.066176470588232"/>
    <n v="136"/>
    <s v="US"/>
    <s v="USD"/>
    <n v="1268888400"/>
    <n v="1269752400"/>
    <x v="543"/>
    <d v="2010-03-28T05:00:00"/>
    <b v="0"/>
    <b v="0"/>
    <x v="18"/>
    <x v="5"/>
    <s v="translations"/>
  </r>
  <r>
    <n v="700"/>
    <n v="9.5057142857142853"/>
    <n v="6654"/>
    <x v="1"/>
    <n v="51.184615384615384"/>
    <n v="130"/>
    <s v="US"/>
    <s v="USD"/>
    <n v="1289973600"/>
    <n v="1291615200"/>
    <x v="544"/>
    <d v="2010-12-06T06:00:00"/>
    <b v="0"/>
    <b v="0"/>
    <x v="1"/>
    <x v="1"/>
    <s v="rock"/>
  </r>
  <r>
    <n v="9400"/>
    <n v="0.72893617021276591"/>
    <n v="6852"/>
    <x v="0"/>
    <n v="43.92307692307692"/>
    <n v="156"/>
    <s v="CA"/>
    <s v="CAD"/>
    <n v="1547877600"/>
    <n v="1552366800"/>
    <x v="35"/>
    <d v="2019-03-12T05:00:00"/>
    <b v="0"/>
    <b v="1"/>
    <x v="0"/>
    <x v="0"/>
    <s v="food trucks"/>
  </r>
  <r>
    <n v="157600"/>
    <n v="0.7900824873096447"/>
    <n v="124517"/>
    <x v="0"/>
    <n v="91.021198830409361"/>
    <n v="1368"/>
    <s v="GB"/>
    <s v="GBP"/>
    <n v="1269493200"/>
    <n v="1272171600"/>
    <x v="152"/>
    <d v="2010-04-25T05:00:00"/>
    <b v="0"/>
    <b v="0"/>
    <x v="3"/>
    <x v="3"/>
    <s v="plays"/>
  </r>
  <r>
    <n v="7900"/>
    <n v="0.64721518987341775"/>
    <n v="5113"/>
    <x v="0"/>
    <n v="50.127450980392155"/>
    <n v="102"/>
    <s v="US"/>
    <s v="USD"/>
    <n v="1436072400"/>
    <n v="1436677200"/>
    <x v="545"/>
    <d v="2015-07-12T05:00:00"/>
    <b v="0"/>
    <b v="0"/>
    <x v="4"/>
    <x v="4"/>
    <s v="documentary"/>
  </r>
  <r>
    <n v="7100"/>
    <n v="0.82028169014084507"/>
    <n v="5824"/>
    <x v="0"/>
    <n v="67.720930232558146"/>
    <n v="86"/>
    <s v="AU"/>
    <s v="AUD"/>
    <n v="1419141600"/>
    <n v="1420092000"/>
    <x v="546"/>
    <d v="2015-01-01T06:00:00"/>
    <b v="0"/>
    <b v="0"/>
    <x v="15"/>
    <x v="5"/>
    <s v="radio &amp; podcasts"/>
  </r>
  <r>
    <n v="600"/>
    <n v="10.376666666666667"/>
    <n v="6226"/>
    <x v="1"/>
    <n v="61.03921568627451"/>
    <n v="102"/>
    <s v="US"/>
    <s v="USD"/>
    <n v="1279083600"/>
    <n v="1279947600"/>
    <x v="547"/>
    <d v="2010-07-24T05:00:00"/>
    <b v="0"/>
    <b v="0"/>
    <x v="11"/>
    <x v="6"/>
    <s v="video games"/>
  </r>
  <r>
    <n v="156800"/>
    <n v="0.12910076530612244"/>
    <n v="20243"/>
    <x v="0"/>
    <n v="80.011857707509876"/>
    <n v="253"/>
    <s v="US"/>
    <s v="USD"/>
    <n v="1401426000"/>
    <n v="1402203600"/>
    <x v="548"/>
    <d v="2014-06-08T05:00:00"/>
    <b v="0"/>
    <b v="0"/>
    <x v="3"/>
    <x v="3"/>
    <s v="plays"/>
  </r>
  <r>
    <n v="121600"/>
    <n v="1.5484210526315789"/>
    <n v="188288"/>
    <x v="1"/>
    <n v="47.001497753369947"/>
    <n v="4006"/>
    <s v="US"/>
    <s v="USD"/>
    <n v="1395810000"/>
    <n v="1396933200"/>
    <x v="549"/>
    <d v="2014-04-08T05:00:00"/>
    <b v="0"/>
    <b v="0"/>
    <x v="10"/>
    <x v="4"/>
    <s v="animation"/>
  </r>
  <r>
    <n v="157300"/>
    <n v="7.0991735537190084E-2"/>
    <n v="11167"/>
    <x v="0"/>
    <n v="71.127388535031841"/>
    <n v="157"/>
    <s v="US"/>
    <s v="USD"/>
    <n v="1467003600"/>
    <n v="1467262800"/>
    <x v="550"/>
    <d v="2016-06-30T05:00:00"/>
    <b v="0"/>
    <b v="1"/>
    <x v="3"/>
    <x v="3"/>
    <s v="plays"/>
  </r>
  <r>
    <n v="70300"/>
    <n v="2.0852773826458035"/>
    <n v="146595"/>
    <x v="1"/>
    <n v="89.99079189686924"/>
    <n v="1629"/>
    <s v="US"/>
    <s v="USD"/>
    <n v="1268715600"/>
    <n v="1270530000"/>
    <x v="551"/>
    <d v="2010-04-06T05:00:00"/>
    <b v="0"/>
    <b v="1"/>
    <x v="3"/>
    <x v="3"/>
    <s v="plays"/>
  </r>
  <r>
    <n v="7900"/>
    <n v="0.99683544303797467"/>
    <n v="7875"/>
    <x v="0"/>
    <n v="43.032786885245905"/>
    <n v="183"/>
    <s v="US"/>
    <s v="USD"/>
    <n v="1457157600"/>
    <n v="1457762400"/>
    <x v="552"/>
    <d v="2016-03-12T06:00:00"/>
    <b v="0"/>
    <b v="1"/>
    <x v="6"/>
    <x v="4"/>
    <s v="drama"/>
  </r>
  <r>
    <n v="73800"/>
    <n v="2.0159756097560977"/>
    <n v="148779"/>
    <x v="1"/>
    <n v="67.997714808043881"/>
    <n v="2188"/>
    <s v="US"/>
    <s v="USD"/>
    <n v="1573970400"/>
    <n v="1575525600"/>
    <x v="462"/>
    <d v="2019-12-05T06:00:00"/>
    <b v="0"/>
    <b v="0"/>
    <x v="3"/>
    <x v="3"/>
    <s v="plays"/>
  </r>
  <r>
    <n v="108500"/>
    <n v="1.6209032258064515"/>
    <n v="175868"/>
    <x v="1"/>
    <n v="73.004566210045667"/>
    <n v="2409"/>
    <s v="IT"/>
    <s v="EUR"/>
    <n v="1276578000"/>
    <n v="1279083600"/>
    <x v="553"/>
    <d v="2010-07-14T05:00:00"/>
    <b v="0"/>
    <b v="0"/>
    <x v="1"/>
    <x v="1"/>
    <s v="rock"/>
  </r>
  <r>
    <n v="140300"/>
    <n v="3.6436208125445471E-2"/>
    <n v="5112"/>
    <x v="0"/>
    <n v="62.341463414634148"/>
    <n v="82"/>
    <s v="DK"/>
    <s v="DKK"/>
    <n v="1423720800"/>
    <n v="1424412000"/>
    <x v="554"/>
    <d v="2015-02-20T06:00:00"/>
    <b v="0"/>
    <b v="0"/>
    <x v="4"/>
    <x v="4"/>
    <s v="documentary"/>
  </r>
  <r>
    <n v="100"/>
    <n v="0.05"/>
    <n v="5"/>
    <x v="0"/>
    <n v="5"/>
    <n v="1"/>
    <s v="GB"/>
    <s v="GBP"/>
    <n v="1375160400"/>
    <n v="1376197200"/>
    <x v="555"/>
    <d v="2013-08-11T05:00:00"/>
    <b v="0"/>
    <b v="0"/>
    <x v="0"/>
    <x v="0"/>
    <s v="food trucks"/>
  </r>
  <r>
    <n v="6300"/>
    <n v="2.0663492063492064"/>
    <n v="13018"/>
    <x v="1"/>
    <n v="67.103092783505161"/>
    <n v="194"/>
    <s v="US"/>
    <s v="USD"/>
    <n v="1401426000"/>
    <n v="1402894800"/>
    <x v="548"/>
    <d v="2014-06-16T05:00:00"/>
    <b v="1"/>
    <b v="0"/>
    <x v="8"/>
    <x v="2"/>
    <s v="wearables"/>
  </r>
  <r>
    <n v="71100"/>
    <n v="1.2823628691983122"/>
    <n v="91176"/>
    <x v="1"/>
    <n v="79.978947368421046"/>
    <n v="1140"/>
    <s v="US"/>
    <s v="USD"/>
    <n v="1433480400"/>
    <n v="1434430800"/>
    <x v="62"/>
    <d v="2015-06-16T05:00:00"/>
    <b v="0"/>
    <b v="0"/>
    <x v="3"/>
    <x v="3"/>
    <s v="plays"/>
  </r>
  <r>
    <n v="5300"/>
    <n v="1.1966037735849056"/>
    <n v="6342"/>
    <x v="1"/>
    <n v="62.176470588235297"/>
    <n v="102"/>
    <s v="US"/>
    <s v="USD"/>
    <n v="1555563600"/>
    <n v="1557896400"/>
    <x v="556"/>
    <d v="2019-05-15T05:00:00"/>
    <b v="0"/>
    <b v="0"/>
    <x v="3"/>
    <x v="3"/>
    <s v="plays"/>
  </r>
  <r>
    <n v="88700"/>
    <n v="1.7073055242390078"/>
    <n v="151438"/>
    <x v="1"/>
    <n v="53.005950297514879"/>
    <n v="2857"/>
    <s v="US"/>
    <s v="USD"/>
    <n v="1295676000"/>
    <n v="1297490400"/>
    <x v="557"/>
    <d v="2011-02-12T06:00:00"/>
    <b v="0"/>
    <b v="0"/>
    <x v="3"/>
    <x v="3"/>
    <s v="plays"/>
  </r>
  <r>
    <n v="3300"/>
    <n v="1.8721212121212121"/>
    <n v="6178"/>
    <x v="1"/>
    <n v="57.738317757009348"/>
    <n v="107"/>
    <s v="US"/>
    <s v="USD"/>
    <n v="1443848400"/>
    <n v="1447394400"/>
    <x v="27"/>
    <d v="2015-11-13T06:00:00"/>
    <b v="0"/>
    <b v="0"/>
    <x v="9"/>
    <x v="5"/>
    <s v="nonfiction"/>
  </r>
  <r>
    <n v="3400"/>
    <n v="1.8838235294117647"/>
    <n v="6405"/>
    <x v="1"/>
    <n v="40.03125"/>
    <n v="160"/>
    <s v="GB"/>
    <s v="GBP"/>
    <n v="1457330400"/>
    <n v="1458277200"/>
    <x v="558"/>
    <d v="2016-03-18T05:00:00"/>
    <b v="0"/>
    <b v="0"/>
    <x v="1"/>
    <x v="1"/>
    <s v="rock"/>
  </r>
  <r>
    <n v="137600"/>
    <n v="1.3129869186046512"/>
    <n v="180667"/>
    <x v="1"/>
    <n v="81.016591928251117"/>
    <n v="2230"/>
    <s v="US"/>
    <s v="USD"/>
    <n v="1395550800"/>
    <n v="1395723600"/>
    <x v="559"/>
    <d v="2014-03-25T05:00:00"/>
    <b v="0"/>
    <b v="0"/>
    <x v="0"/>
    <x v="0"/>
    <s v="food trucks"/>
  </r>
  <r>
    <n v="3900"/>
    <n v="2.8397435897435899"/>
    <n v="11075"/>
    <x v="1"/>
    <n v="35.047468354430379"/>
    <n v="316"/>
    <s v="US"/>
    <s v="USD"/>
    <n v="1551852000"/>
    <n v="1552197600"/>
    <x v="426"/>
    <d v="2019-03-10T06:00:00"/>
    <b v="0"/>
    <b v="1"/>
    <x v="17"/>
    <x v="1"/>
    <s v="jazz"/>
  </r>
  <r>
    <n v="10000"/>
    <n v="1.2041999999999999"/>
    <n v="12042"/>
    <x v="1"/>
    <n v="102.92307692307692"/>
    <n v="117"/>
    <s v="US"/>
    <s v="USD"/>
    <n v="1547618400"/>
    <n v="1549087200"/>
    <x v="560"/>
    <d v="2019-02-02T06:00:00"/>
    <b v="0"/>
    <b v="0"/>
    <x v="22"/>
    <x v="4"/>
    <s v="science fiction"/>
  </r>
  <r>
    <n v="42800"/>
    <n v="4.1905607476635511"/>
    <n v="179356"/>
    <x v="1"/>
    <n v="27.998126756166094"/>
    <n v="6406"/>
    <s v="US"/>
    <s v="USD"/>
    <n v="1355637600"/>
    <n v="1356847200"/>
    <x v="561"/>
    <d v="2012-12-30T06:00:00"/>
    <b v="0"/>
    <b v="0"/>
    <x v="3"/>
    <x v="3"/>
    <s v="plays"/>
  </r>
  <r>
    <n v="8200"/>
    <n v="0.13853658536585367"/>
    <n v="1136"/>
    <x v="3"/>
    <n v="75.733333333333334"/>
    <n v="15"/>
    <s v="US"/>
    <s v="USD"/>
    <n v="1374728400"/>
    <n v="1375765200"/>
    <x v="562"/>
    <d v="2013-08-06T05:00:00"/>
    <b v="0"/>
    <b v="0"/>
    <x v="3"/>
    <x v="3"/>
    <s v="plays"/>
  </r>
  <r>
    <n v="6200"/>
    <n v="1.3943548387096774"/>
    <n v="8645"/>
    <x v="1"/>
    <n v="45.026041666666664"/>
    <n v="192"/>
    <s v="US"/>
    <s v="USD"/>
    <n v="1287810000"/>
    <n v="1289800800"/>
    <x v="563"/>
    <d v="2010-11-15T06:00:00"/>
    <b v="0"/>
    <b v="0"/>
    <x v="5"/>
    <x v="1"/>
    <s v="electric music"/>
  </r>
  <r>
    <n v="1100"/>
    <n v="1.74"/>
    <n v="1914"/>
    <x v="1"/>
    <n v="73.615384615384613"/>
    <n v="26"/>
    <s v="CA"/>
    <s v="CAD"/>
    <n v="1503723600"/>
    <n v="1504501200"/>
    <x v="564"/>
    <d v="2017-09-04T05:00:00"/>
    <b v="0"/>
    <b v="0"/>
    <x v="3"/>
    <x v="3"/>
    <s v="plays"/>
  </r>
  <r>
    <n v="26500"/>
    <n v="1.5549056603773586"/>
    <n v="41205"/>
    <x v="1"/>
    <n v="56.991701244813278"/>
    <n v="723"/>
    <s v="US"/>
    <s v="USD"/>
    <n v="1484114400"/>
    <n v="1485669600"/>
    <x v="565"/>
    <d v="2017-01-29T06:00:00"/>
    <b v="0"/>
    <b v="0"/>
    <x v="3"/>
    <x v="3"/>
    <s v="plays"/>
  </r>
  <r>
    <n v="8500"/>
    <n v="1.7044705882352942"/>
    <n v="14488"/>
    <x v="1"/>
    <n v="85.223529411764702"/>
    <n v="170"/>
    <s v="IT"/>
    <s v="EUR"/>
    <n v="1461906000"/>
    <n v="1462770000"/>
    <x v="566"/>
    <d v="2016-05-09T05:00:00"/>
    <b v="0"/>
    <b v="0"/>
    <x v="3"/>
    <x v="3"/>
    <s v="plays"/>
  </r>
  <r>
    <n v="6400"/>
    <n v="1.8951562500000001"/>
    <n v="12129"/>
    <x v="1"/>
    <n v="50.962184873949582"/>
    <n v="238"/>
    <s v="GB"/>
    <s v="GBP"/>
    <n v="1379653200"/>
    <n v="1379739600"/>
    <x v="567"/>
    <d v="2013-09-21T05:00:00"/>
    <b v="0"/>
    <b v="1"/>
    <x v="7"/>
    <x v="1"/>
    <s v="indie rock"/>
  </r>
  <r>
    <n v="1400"/>
    <n v="2.4971428571428573"/>
    <n v="3496"/>
    <x v="1"/>
    <n v="63.563636363636363"/>
    <n v="55"/>
    <s v="US"/>
    <s v="USD"/>
    <n v="1401858000"/>
    <n v="1402722000"/>
    <x v="568"/>
    <d v="2014-06-14T05:00:00"/>
    <b v="0"/>
    <b v="0"/>
    <x v="3"/>
    <x v="3"/>
    <s v="plays"/>
  </r>
  <r>
    <n v="198600"/>
    <n v="0.48860523665659616"/>
    <n v="97037"/>
    <x v="0"/>
    <n v="80.999165275459092"/>
    <n v="1198"/>
    <s v="US"/>
    <s v="USD"/>
    <n v="1367470800"/>
    <n v="1369285200"/>
    <x v="569"/>
    <d v="2013-05-23T05:00:00"/>
    <b v="0"/>
    <b v="0"/>
    <x v="9"/>
    <x v="5"/>
    <s v="nonfiction"/>
  </r>
  <r>
    <n v="195900"/>
    <n v="0.28461970393057684"/>
    <n v="55757"/>
    <x v="0"/>
    <n v="86.044753086419746"/>
    <n v="648"/>
    <s v="US"/>
    <s v="USD"/>
    <n v="1304658000"/>
    <n v="1304744400"/>
    <x v="570"/>
    <d v="2011-05-07T05:00:00"/>
    <b v="1"/>
    <b v="1"/>
    <x v="3"/>
    <x v="3"/>
    <s v="plays"/>
  </r>
  <r>
    <n v="4300"/>
    <n v="2.6802325581395348"/>
    <n v="11525"/>
    <x v="1"/>
    <n v="90.0390625"/>
    <n v="128"/>
    <s v="AU"/>
    <s v="AUD"/>
    <n v="1467954000"/>
    <n v="1468299600"/>
    <x v="571"/>
    <d v="2016-07-12T05:00:00"/>
    <b v="0"/>
    <b v="0"/>
    <x v="14"/>
    <x v="7"/>
    <s v="photography books"/>
  </r>
  <r>
    <n v="25600"/>
    <n v="6.1980078125000002"/>
    <n v="158669"/>
    <x v="1"/>
    <n v="74.006063432835816"/>
    <n v="2144"/>
    <s v="US"/>
    <s v="USD"/>
    <n v="1473742800"/>
    <n v="1474174800"/>
    <x v="572"/>
    <d v="2016-09-18T05:00:00"/>
    <b v="0"/>
    <b v="0"/>
    <x v="3"/>
    <x v="3"/>
    <s v="plays"/>
  </r>
  <r>
    <n v="189000"/>
    <n v="3.1301587301587303E-2"/>
    <n v="5916"/>
    <x v="0"/>
    <n v="92.4375"/>
    <n v="64"/>
    <s v="US"/>
    <s v="USD"/>
    <n v="1523768400"/>
    <n v="1526014800"/>
    <x v="573"/>
    <d v="2018-05-11T05:00:00"/>
    <b v="0"/>
    <b v="0"/>
    <x v="7"/>
    <x v="1"/>
    <s v="indie rock"/>
  </r>
  <r>
    <n v="94300"/>
    <n v="1.5992152704135738"/>
    <n v="150806"/>
    <x v="1"/>
    <n v="55.999257333828446"/>
    <n v="2693"/>
    <s v="GB"/>
    <s v="GBP"/>
    <n v="1437022800"/>
    <n v="1437454800"/>
    <x v="574"/>
    <d v="2015-07-21T05:00:00"/>
    <b v="0"/>
    <b v="0"/>
    <x v="3"/>
    <x v="3"/>
    <s v="plays"/>
  </r>
  <r>
    <n v="5100"/>
    <n v="2.793921568627451"/>
    <n v="14249"/>
    <x v="1"/>
    <n v="32.983796296296298"/>
    <n v="432"/>
    <s v="US"/>
    <s v="USD"/>
    <n v="1422165600"/>
    <n v="1422684000"/>
    <x v="511"/>
    <d v="2015-01-31T06:00:00"/>
    <b v="0"/>
    <b v="0"/>
    <x v="14"/>
    <x v="7"/>
    <s v="photography books"/>
  </r>
  <r>
    <n v="7500"/>
    <n v="0.77373333333333338"/>
    <n v="5803"/>
    <x v="0"/>
    <n v="93.596774193548384"/>
    <n v="62"/>
    <s v="US"/>
    <s v="USD"/>
    <n v="1580104800"/>
    <n v="1581314400"/>
    <x v="575"/>
    <d v="2020-02-10T06:00:00"/>
    <b v="0"/>
    <b v="0"/>
    <x v="3"/>
    <x v="3"/>
    <s v="plays"/>
  </r>
  <r>
    <n v="6400"/>
    <n v="2.0632812500000002"/>
    <n v="13205"/>
    <x v="1"/>
    <n v="69.867724867724874"/>
    <n v="189"/>
    <s v="US"/>
    <s v="USD"/>
    <n v="1285650000"/>
    <n v="1286427600"/>
    <x v="576"/>
    <d v="2010-10-07T05:00:00"/>
    <b v="0"/>
    <b v="1"/>
    <x v="3"/>
    <x v="3"/>
    <s v="plays"/>
  </r>
  <r>
    <n v="1600"/>
    <n v="6.9424999999999999"/>
    <n v="11108"/>
    <x v="1"/>
    <n v="72.129870129870127"/>
    <n v="154"/>
    <s v="GB"/>
    <s v="GBP"/>
    <n v="1276664400"/>
    <n v="1278738000"/>
    <x v="577"/>
    <d v="2010-07-10T05:00:00"/>
    <b v="1"/>
    <b v="0"/>
    <x v="0"/>
    <x v="0"/>
    <s v="food trucks"/>
  </r>
  <r>
    <n v="1900"/>
    <n v="1.5178947368421052"/>
    <n v="2884"/>
    <x v="1"/>
    <n v="30.041666666666668"/>
    <n v="96"/>
    <s v="US"/>
    <s v="USD"/>
    <n v="1286168400"/>
    <n v="1286427600"/>
    <x v="578"/>
    <d v="2010-10-07T05:00:00"/>
    <b v="0"/>
    <b v="0"/>
    <x v="7"/>
    <x v="1"/>
    <s v="indie rock"/>
  </r>
  <r>
    <n v="85900"/>
    <n v="0.64582072176949945"/>
    <n v="55476"/>
    <x v="0"/>
    <n v="73.968000000000004"/>
    <n v="750"/>
    <s v="US"/>
    <s v="USD"/>
    <n v="1467781200"/>
    <n v="1467954000"/>
    <x v="579"/>
    <d v="2016-07-08T05:00:00"/>
    <b v="0"/>
    <b v="1"/>
    <x v="3"/>
    <x v="3"/>
    <s v="plays"/>
  </r>
  <r>
    <n v="9500"/>
    <n v="0.62873684210526315"/>
    <n v="5973"/>
    <x v="3"/>
    <n v="68.65517241379311"/>
    <n v="87"/>
    <s v="US"/>
    <s v="USD"/>
    <n v="1556686800"/>
    <n v="1557637200"/>
    <x v="580"/>
    <d v="2019-05-12T05:00:00"/>
    <b v="0"/>
    <b v="1"/>
    <x v="3"/>
    <x v="3"/>
    <s v="plays"/>
  </r>
  <r>
    <n v="59200"/>
    <n v="3.1039864864864866"/>
    <n v="183756"/>
    <x v="1"/>
    <n v="59.992164544564154"/>
    <n v="3063"/>
    <s v="US"/>
    <s v="USD"/>
    <n v="1553576400"/>
    <n v="1553922000"/>
    <x v="581"/>
    <d v="2019-03-30T05:00:00"/>
    <b v="0"/>
    <b v="0"/>
    <x v="3"/>
    <x v="3"/>
    <s v="plays"/>
  </r>
  <r>
    <n v="72100"/>
    <n v="0.42859916782246882"/>
    <n v="30902"/>
    <x v="2"/>
    <n v="111.15827338129496"/>
    <n v="278"/>
    <s v="US"/>
    <s v="USD"/>
    <n v="1414904400"/>
    <n v="1416463200"/>
    <x v="582"/>
    <d v="2014-11-20T06:00:00"/>
    <b v="0"/>
    <b v="0"/>
    <x v="3"/>
    <x v="3"/>
    <s v="plays"/>
  </r>
  <r>
    <n v="6700"/>
    <n v="0.83119402985074631"/>
    <n v="5569"/>
    <x v="0"/>
    <n v="53.038095238095238"/>
    <n v="105"/>
    <s v="US"/>
    <s v="USD"/>
    <n v="1446876000"/>
    <n v="1447221600"/>
    <x v="336"/>
    <d v="2015-11-11T06:00:00"/>
    <b v="0"/>
    <b v="0"/>
    <x v="10"/>
    <x v="4"/>
    <s v="animation"/>
  </r>
  <r>
    <n v="118200"/>
    <n v="0.78531302876480547"/>
    <n v="92824"/>
    <x v="3"/>
    <n v="55.985524728588658"/>
    <n v="1658"/>
    <s v="US"/>
    <s v="USD"/>
    <n v="1490418000"/>
    <n v="1491627600"/>
    <x v="583"/>
    <d v="2017-04-08T05:00:00"/>
    <b v="0"/>
    <b v="0"/>
    <x v="19"/>
    <x v="4"/>
    <s v="television"/>
  </r>
  <r>
    <n v="139000"/>
    <n v="1.1409352517985611"/>
    <n v="158590"/>
    <x v="1"/>
    <n v="69.986760812003524"/>
    <n v="2266"/>
    <s v="US"/>
    <s v="USD"/>
    <n v="1360389600"/>
    <n v="1363150800"/>
    <x v="584"/>
    <d v="2013-03-13T05:00:00"/>
    <b v="0"/>
    <b v="0"/>
    <x v="19"/>
    <x v="4"/>
    <s v="television"/>
  </r>
  <r>
    <n v="197700"/>
    <n v="0.64537683358624176"/>
    <n v="127591"/>
    <x v="0"/>
    <n v="48.998079877112133"/>
    <n v="2604"/>
    <s v="DK"/>
    <s v="DKK"/>
    <n v="1326866400"/>
    <n v="1330754400"/>
    <x v="585"/>
    <d v="2012-03-03T06:00:00"/>
    <b v="0"/>
    <b v="1"/>
    <x v="10"/>
    <x v="4"/>
    <s v="animation"/>
  </r>
  <r>
    <n v="8500"/>
    <n v="0.79411764705882348"/>
    <n v="6750"/>
    <x v="0"/>
    <n v="103.84615384615384"/>
    <n v="65"/>
    <s v="US"/>
    <s v="USD"/>
    <n v="1479103200"/>
    <n v="1479794400"/>
    <x v="586"/>
    <d v="2016-11-22T06:00:00"/>
    <b v="0"/>
    <b v="0"/>
    <x v="3"/>
    <x v="3"/>
    <s v="plays"/>
  </r>
  <r>
    <n v="81600"/>
    <n v="0.11419117647058824"/>
    <n v="9318"/>
    <x v="0"/>
    <n v="99.127659574468083"/>
    <n v="94"/>
    <s v="US"/>
    <s v="USD"/>
    <n v="1280206800"/>
    <n v="1281243600"/>
    <x v="587"/>
    <d v="2010-08-08T05:00:00"/>
    <b v="0"/>
    <b v="1"/>
    <x v="3"/>
    <x v="3"/>
    <s v="plays"/>
  </r>
  <r>
    <n v="8600"/>
    <n v="0.56186046511627907"/>
    <n v="4832"/>
    <x v="2"/>
    <n v="107.37777777777778"/>
    <n v="45"/>
    <s v="US"/>
    <s v="USD"/>
    <n v="1532754000"/>
    <n v="1532754000"/>
    <x v="588"/>
    <d v="2018-07-28T05:00:00"/>
    <b v="0"/>
    <b v="1"/>
    <x v="6"/>
    <x v="4"/>
    <s v="drama"/>
  </r>
  <r>
    <n v="119800"/>
    <n v="0.16501669449081802"/>
    <n v="19769"/>
    <x v="0"/>
    <n v="76.922178988326849"/>
    <n v="257"/>
    <s v="US"/>
    <s v="USD"/>
    <n v="1453096800"/>
    <n v="1453356000"/>
    <x v="589"/>
    <d v="2016-01-21T06:00:00"/>
    <b v="0"/>
    <b v="0"/>
    <x v="3"/>
    <x v="3"/>
    <s v="plays"/>
  </r>
  <r>
    <n v="9400"/>
    <n v="1.1996808510638297"/>
    <n v="11277"/>
    <x v="1"/>
    <n v="58.128865979381445"/>
    <n v="194"/>
    <s v="CH"/>
    <s v="CHF"/>
    <n v="1487570400"/>
    <n v="1489986000"/>
    <x v="590"/>
    <d v="2017-03-20T05:00:00"/>
    <b v="0"/>
    <b v="0"/>
    <x v="3"/>
    <x v="3"/>
    <s v="plays"/>
  </r>
  <r>
    <n v="9200"/>
    <n v="1.4545652173913044"/>
    <n v="13382"/>
    <x v="1"/>
    <n v="103.73643410852713"/>
    <n v="129"/>
    <s v="CA"/>
    <s v="CAD"/>
    <n v="1545026400"/>
    <n v="1545804000"/>
    <x v="591"/>
    <d v="2018-12-26T06:00:00"/>
    <b v="0"/>
    <b v="0"/>
    <x v="8"/>
    <x v="2"/>
    <s v="wearables"/>
  </r>
  <r>
    <n v="14900"/>
    <n v="2.2138255033557046"/>
    <n v="32986"/>
    <x v="1"/>
    <n v="87.962666666666664"/>
    <n v="375"/>
    <s v="US"/>
    <s v="USD"/>
    <n v="1488348000"/>
    <n v="1489899600"/>
    <x v="592"/>
    <d v="2017-03-19T05:00:00"/>
    <b v="0"/>
    <b v="0"/>
    <x v="3"/>
    <x v="3"/>
    <s v="plays"/>
  </r>
  <r>
    <n v="169400"/>
    <n v="0.48396694214876035"/>
    <n v="81984"/>
    <x v="0"/>
    <n v="28"/>
    <n v="2928"/>
    <s v="CA"/>
    <s v="CAD"/>
    <n v="1545112800"/>
    <n v="1546495200"/>
    <x v="593"/>
    <d v="2019-01-03T06:00:00"/>
    <b v="0"/>
    <b v="0"/>
    <x v="3"/>
    <x v="3"/>
    <s v="plays"/>
  </r>
  <r>
    <n v="192100"/>
    <n v="0.92911504424778757"/>
    <n v="178483"/>
    <x v="0"/>
    <n v="37.999361294443261"/>
    <n v="4697"/>
    <s v="US"/>
    <s v="USD"/>
    <n v="1537938000"/>
    <n v="1539752400"/>
    <x v="594"/>
    <d v="2018-10-17T05:00:00"/>
    <b v="0"/>
    <b v="1"/>
    <x v="1"/>
    <x v="1"/>
    <s v="rock"/>
  </r>
  <r>
    <n v="98700"/>
    <n v="0.88599797365754818"/>
    <n v="87448"/>
    <x v="0"/>
    <n v="29.999313893653515"/>
    <n v="2915"/>
    <s v="US"/>
    <s v="USD"/>
    <n v="1363150800"/>
    <n v="1364101200"/>
    <x v="595"/>
    <d v="2013-03-24T05:00:00"/>
    <b v="0"/>
    <b v="0"/>
    <x v="11"/>
    <x v="6"/>
    <s v="video games"/>
  </r>
  <r>
    <n v="4500"/>
    <n v="0.41399999999999998"/>
    <n v="1863"/>
    <x v="0"/>
    <n v="103.5"/>
    <n v="18"/>
    <s v="US"/>
    <s v="USD"/>
    <n v="1523250000"/>
    <n v="1525323600"/>
    <x v="596"/>
    <d v="2018-05-03T05:00:00"/>
    <b v="0"/>
    <b v="0"/>
    <x v="18"/>
    <x v="5"/>
    <s v="translations"/>
  </r>
  <r>
    <n v="98600"/>
    <n v="0.63056795131845844"/>
    <n v="62174"/>
    <x v="3"/>
    <n v="85.994467496542185"/>
    <n v="723"/>
    <s v="US"/>
    <s v="USD"/>
    <n v="1499317200"/>
    <n v="1500872400"/>
    <x v="597"/>
    <d v="2017-07-24T05:00:00"/>
    <b v="1"/>
    <b v="0"/>
    <x v="0"/>
    <x v="0"/>
    <s v="food trucks"/>
  </r>
  <r>
    <n v="121700"/>
    <n v="0.48482333607230893"/>
    <n v="59003"/>
    <x v="0"/>
    <n v="98.011627906976742"/>
    <n v="602"/>
    <s v="CH"/>
    <s v="CHF"/>
    <n v="1287550800"/>
    <n v="1288501200"/>
    <x v="598"/>
    <d v="2010-10-31T05:00:00"/>
    <b v="1"/>
    <b v="1"/>
    <x v="3"/>
    <x v="3"/>
    <s v="plays"/>
  </r>
  <r>
    <n v="100"/>
    <n v="0.02"/>
    <n v="2"/>
    <x v="0"/>
    <n v="2"/>
    <n v="1"/>
    <s v="US"/>
    <s v="USD"/>
    <n v="1404795600"/>
    <n v="1407128400"/>
    <x v="599"/>
    <d v="2014-08-04T05:00:00"/>
    <b v="0"/>
    <b v="0"/>
    <x v="17"/>
    <x v="1"/>
    <s v="jazz"/>
  </r>
  <r>
    <n v="196700"/>
    <n v="0.88479410269445857"/>
    <n v="174039"/>
    <x v="0"/>
    <n v="44.994570837642193"/>
    <n v="3868"/>
    <s v="IT"/>
    <s v="EUR"/>
    <n v="1393048800"/>
    <n v="1394344800"/>
    <x v="600"/>
    <d v="2014-03-09T06:00:00"/>
    <b v="0"/>
    <b v="0"/>
    <x v="12"/>
    <x v="4"/>
    <s v="shorts"/>
  </r>
  <r>
    <n v="10000"/>
    <n v="1.2684"/>
    <n v="12684"/>
    <x v="1"/>
    <n v="31.012224938875306"/>
    <n v="409"/>
    <s v="US"/>
    <s v="USD"/>
    <n v="1470373200"/>
    <n v="1474088400"/>
    <x v="601"/>
    <d v="2016-09-17T05:00:00"/>
    <b v="0"/>
    <b v="0"/>
    <x v="2"/>
    <x v="2"/>
    <s v="web"/>
  </r>
  <r>
    <n v="600"/>
    <n v="23.388333333333332"/>
    <n v="14033"/>
    <x v="1"/>
    <n v="59.970085470085472"/>
    <n v="234"/>
    <s v="US"/>
    <s v="USD"/>
    <n v="1460091600"/>
    <n v="1460264400"/>
    <x v="602"/>
    <d v="2016-04-10T05:00:00"/>
    <b v="0"/>
    <b v="0"/>
    <x v="2"/>
    <x v="2"/>
    <s v="web"/>
  </r>
  <r>
    <n v="35000"/>
    <n v="5.0838857142857146"/>
    <n v="177936"/>
    <x v="1"/>
    <n v="58.9973474801061"/>
    <n v="3016"/>
    <s v="US"/>
    <s v="USD"/>
    <n v="1440392400"/>
    <n v="1440824400"/>
    <x v="335"/>
    <d v="2015-08-29T05:00:00"/>
    <b v="0"/>
    <b v="0"/>
    <x v="16"/>
    <x v="1"/>
    <s v="metal"/>
  </r>
  <r>
    <n v="6900"/>
    <n v="1.9147826086956521"/>
    <n v="13212"/>
    <x v="1"/>
    <n v="50.045454545454547"/>
    <n v="264"/>
    <s v="US"/>
    <s v="USD"/>
    <n v="1488434400"/>
    <n v="1489554000"/>
    <x v="603"/>
    <d v="2017-03-15T05:00:00"/>
    <b v="1"/>
    <b v="0"/>
    <x v="14"/>
    <x v="7"/>
    <s v="photography books"/>
  </r>
  <r>
    <n v="118400"/>
    <n v="0.42127533783783783"/>
    <n v="49879"/>
    <x v="0"/>
    <n v="98.966269841269835"/>
    <n v="504"/>
    <s v="AU"/>
    <s v="AUD"/>
    <n v="1514440800"/>
    <n v="1514872800"/>
    <x v="604"/>
    <d v="2018-01-02T06:00:00"/>
    <b v="0"/>
    <b v="0"/>
    <x v="0"/>
    <x v="0"/>
    <s v="food trucks"/>
  </r>
  <r>
    <n v="10000"/>
    <n v="8.2400000000000001E-2"/>
    <n v="824"/>
    <x v="0"/>
    <n v="58.857142857142854"/>
    <n v="14"/>
    <s v="US"/>
    <s v="USD"/>
    <n v="1514354400"/>
    <n v="1515736800"/>
    <x v="605"/>
    <d v="2018-01-12T06:00:00"/>
    <b v="0"/>
    <b v="0"/>
    <x v="22"/>
    <x v="4"/>
    <s v="science fiction"/>
  </r>
  <r>
    <n v="52600"/>
    <n v="0.60064638783269964"/>
    <n v="31594"/>
    <x v="3"/>
    <n v="81.010256410256417"/>
    <n v="390"/>
    <s v="US"/>
    <s v="USD"/>
    <n v="1440910800"/>
    <n v="1442898000"/>
    <x v="606"/>
    <d v="2015-09-22T05:00:00"/>
    <b v="0"/>
    <b v="0"/>
    <x v="1"/>
    <x v="1"/>
    <s v="rock"/>
  </r>
  <r>
    <n v="120700"/>
    <n v="0.47232808616404309"/>
    <n v="57010"/>
    <x v="0"/>
    <n v="76.013333333333335"/>
    <n v="750"/>
    <s v="GB"/>
    <s v="GBP"/>
    <n v="1296108000"/>
    <n v="1296194400"/>
    <x v="65"/>
    <d v="2011-01-28T06:00:00"/>
    <b v="0"/>
    <b v="0"/>
    <x v="4"/>
    <x v="4"/>
    <s v="documentary"/>
  </r>
  <r>
    <n v="9100"/>
    <n v="0.81736263736263737"/>
    <n v="7438"/>
    <x v="0"/>
    <n v="96.597402597402592"/>
    <n v="77"/>
    <s v="US"/>
    <s v="USD"/>
    <n v="1440133200"/>
    <n v="1440910800"/>
    <x v="607"/>
    <d v="2015-08-30T05:00:00"/>
    <b v="1"/>
    <b v="0"/>
    <x v="3"/>
    <x v="3"/>
    <s v="plays"/>
  </r>
  <r>
    <n v="106800"/>
    <n v="0.54187265917603"/>
    <n v="57872"/>
    <x v="0"/>
    <n v="76.957446808510639"/>
    <n v="752"/>
    <s v="DK"/>
    <s v="DKK"/>
    <n v="1332910800"/>
    <n v="1335502800"/>
    <x v="608"/>
    <d v="2012-04-27T05:00:00"/>
    <b v="0"/>
    <b v="0"/>
    <x v="17"/>
    <x v="1"/>
    <s v="jazz"/>
  </r>
  <r>
    <n v="9100"/>
    <n v="0.97868131868131869"/>
    <n v="8906"/>
    <x v="0"/>
    <n v="67.984732824427482"/>
    <n v="131"/>
    <s v="US"/>
    <s v="USD"/>
    <n v="1544335200"/>
    <n v="1544680800"/>
    <x v="609"/>
    <d v="2018-12-13T06:00:00"/>
    <b v="0"/>
    <b v="0"/>
    <x v="3"/>
    <x v="3"/>
    <s v="plays"/>
  </r>
  <r>
    <n v="10000"/>
    <n v="0.77239999999999998"/>
    <n v="7724"/>
    <x v="0"/>
    <n v="88.781609195402297"/>
    <n v="87"/>
    <s v="US"/>
    <s v="USD"/>
    <n v="1286427600"/>
    <n v="1288414800"/>
    <x v="610"/>
    <d v="2010-10-30T05:00:00"/>
    <b v="0"/>
    <b v="0"/>
    <x v="3"/>
    <x v="3"/>
    <s v="plays"/>
  </r>
  <r>
    <n v="79400"/>
    <n v="0.33464735516372796"/>
    <n v="26571"/>
    <x v="0"/>
    <n v="24.99623706491063"/>
    <n v="1063"/>
    <s v="US"/>
    <s v="USD"/>
    <n v="1329717600"/>
    <n v="1330581600"/>
    <x v="541"/>
    <d v="2012-03-01T06:00:00"/>
    <b v="0"/>
    <b v="0"/>
    <x v="17"/>
    <x v="1"/>
    <s v="jazz"/>
  </r>
  <r>
    <n v="5100"/>
    <n v="2.3958823529411766"/>
    <n v="12219"/>
    <x v="1"/>
    <n v="44.922794117647058"/>
    <n v="272"/>
    <s v="US"/>
    <s v="USD"/>
    <n v="1310187600"/>
    <n v="1311397200"/>
    <x v="611"/>
    <d v="2011-07-23T05:00:00"/>
    <b v="0"/>
    <b v="1"/>
    <x v="4"/>
    <x v="4"/>
    <s v="documentary"/>
  </r>
  <r>
    <n v="3100"/>
    <n v="0.64032258064516134"/>
    <n v="1985"/>
    <x v="3"/>
    <n v="79.400000000000006"/>
    <n v="25"/>
    <s v="US"/>
    <s v="USD"/>
    <n v="1377838800"/>
    <n v="1378357200"/>
    <x v="612"/>
    <d v="2013-09-05T05:00:00"/>
    <b v="0"/>
    <b v="1"/>
    <x v="3"/>
    <x v="3"/>
    <s v="plays"/>
  </r>
  <r>
    <n v="6900"/>
    <n v="1.7615942028985507"/>
    <n v="12155"/>
    <x v="1"/>
    <n v="29.009546539379475"/>
    <n v="419"/>
    <s v="US"/>
    <s v="USD"/>
    <n v="1410325200"/>
    <n v="1411102800"/>
    <x v="613"/>
    <d v="2014-09-19T05:00:00"/>
    <b v="0"/>
    <b v="0"/>
    <x v="23"/>
    <x v="8"/>
    <s v="audio"/>
  </r>
  <r>
    <n v="27500"/>
    <n v="0.20338181818181819"/>
    <n v="5593"/>
    <x v="0"/>
    <n v="73.59210526315789"/>
    <n v="76"/>
    <s v="US"/>
    <s v="USD"/>
    <n v="1343797200"/>
    <n v="1344834000"/>
    <x v="614"/>
    <d v="2012-08-13T05:00:00"/>
    <b v="0"/>
    <b v="0"/>
    <x v="3"/>
    <x v="3"/>
    <s v="plays"/>
  </r>
  <r>
    <n v="48800"/>
    <n v="3.5864754098360656"/>
    <n v="175020"/>
    <x v="1"/>
    <n v="107.97038864898211"/>
    <n v="1621"/>
    <s v="IT"/>
    <s v="EUR"/>
    <n v="1498453200"/>
    <n v="1499230800"/>
    <x v="615"/>
    <d v="2017-07-05T05:00:00"/>
    <b v="0"/>
    <b v="0"/>
    <x v="3"/>
    <x v="3"/>
    <s v="plays"/>
  </r>
  <r>
    <n v="16200"/>
    <n v="4.6885802469135802"/>
    <n v="75955"/>
    <x v="1"/>
    <n v="68.987284287011803"/>
    <n v="1101"/>
    <s v="US"/>
    <s v="USD"/>
    <n v="1456380000"/>
    <n v="1457416800"/>
    <x v="90"/>
    <d v="2016-03-08T06:00:00"/>
    <b v="0"/>
    <b v="0"/>
    <x v="7"/>
    <x v="1"/>
    <s v="indie rock"/>
  </r>
  <r>
    <n v="97600"/>
    <n v="1.220563524590164"/>
    <n v="119127"/>
    <x v="1"/>
    <n v="111.02236719478098"/>
    <n v="1073"/>
    <s v="US"/>
    <s v="USD"/>
    <n v="1280552400"/>
    <n v="1280898000"/>
    <x v="616"/>
    <d v="2010-08-04T05:00:00"/>
    <b v="0"/>
    <b v="1"/>
    <x v="3"/>
    <x v="3"/>
    <s v="plays"/>
  </r>
  <r>
    <n v="197900"/>
    <n v="0.55931783729156137"/>
    <n v="110689"/>
    <x v="0"/>
    <n v="24.997515808491418"/>
    <n v="4428"/>
    <s v="AU"/>
    <s v="AUD"/>
    <n v="1521608400"/>
    <n v="1522472400"/>
    <x v="617"/>
    <d v="2018-03-31T05:00:00"/>
    <b v="0"/>
    <b v="0"/>
    <x v="3"/>
    <x v="3"/>
    <s v="plays"/>
  </r>
  <r>
    <n v="5600"/>
    <n v="0.43660714285714286"/>
    <n v="2445"/>
    <x v="0"/>
    <n v="42.155172413793103"/>
    <n v="58"/>
    <s v="IT"/>
    <s v="EUR"/>
    <n v="1460696400"/>
    <n v="1462510800"/>
    <x v="618"/>
    <d v="2016-05-06T05:00:00"/>
    <b v="0"/>
    <b v="0"/>
    <x v="7"/>
    <x v="1"/>
    <s v="indie rock"/>
  </r>
  <r>
    <n v="170700"/>
    <n v="0.33538371411833628"/>
    <n v="57250"/>
    <x v="3"/>
    <n v="47.003284072249592"/>
    <n v="1218"/>
    <s v="US"/>
    <s v="USD"/>
    <n v="1313730000"/>
    <n v="1317790800"/>
    <x v="619"/>
    <d v="2011-10-05T05:00:00"/>
    <b v="0"/>
    <b v="0"/>
    <x v="14"/>
    <x v="7"/>
    <s v="photography books"/>
  </r>
  <r>
    <n v="9700"/>
    <n v="1.2297938144329896"/>
    <n v="11929"/>
    <x v="1"/>
    <n v="36.0392749244713"/>
    <n v="331"/>
    <s v="US"/>
    <s v="USD"/>
    <n v="1568178000"/>
    <n v="1568782800"/>
    <x v="620"/>
    <d v="2019-09-18T05:00:00"/>
    <b v="0"/>
    <b v="0"/>
    <x v="23"/>
    <x v="8"/>
    <s v="audio"/>
  </r>
  <r>
    <n v="62300"/>
    <n v="1.8974959871589085"/>
    <n v="118214"/>
    <x v="1"/>
    <n v="101.03760683760684"/>
    <n v="1170"/>
    <s v="US"/>
    <s v="USD"/>
    <n v="1348635600"/>
    <n v="1349413200"/>
    <x v="621"/>
    <d v="2012-10-05T05:00:00"/>
    <b v="0"/>
    <b v="0"/>
    <x v="14"/>
    <x v="7"/>
    <s v="photography books"/>
  </r>
  <r>
    <n v="5300"/>
    <n v="0.83622641509433959"/>
    <n v="4432"/>
    <x v="0"/>
    <n v="39.927927927927925"/>
    <n v="111"/>
    <s v="US"/>
    <s v="USD"/>
    <n v="1468126800"/>
    <n v="1472446800"/>
    <x v="622"/>
    <d v="2016-08-29T05:00:00"/>
    <b v="0"/>
    <b v="0"/>
    <x v="13"/>
    <x v="5"/>
    <s v="fiction"/>
  </r>
  <r>
    <n v="99500"/>
    <n v="0.17968844221105529"/>
    <n v="17879"/>
    <x v="3"/>
    <n v="83.158139534883716"/>
    <n v="215"/>
    <s v="US"/>
    <s v="USD"/>
    <n v="1547877600"/>
    <n v="1548050400"/>
    <x v="35"/>
    <d v="2019-01-21T06:00:00"/>
    <b v="0"/>
    <b v="0"/>
    <x v="6"/>
    <x v="4"/>
    <s v="drama"/>
  </r>
  <r>
    <n v="1400"/>
    <n v="10.365"/>
    <n v="14511"/>
    <x v="1"/>
    <n v="39.97520661157025"/>
    <n v="363"/>
    <s v="US"/>
    <s v="USD"/>
    <n v="1571374800"/>
    <n v="1571806800"/>
    <x v="623"/>
    <d v="2019-10-23T05:00:00"/>
    <b v="0"/>
    <b v="1"/>
    <x v="0"/>
    <x v="0"/>
    <s v="food trucks"/>
  </r>
  <r>
    <n v="145600"/>
    <n v="0.97405219780219776"/>
    <n v="141822"/>
    <x v="0"/>
    <n v="47.993908629441627"/>
    <n v="2955"/>
    <s v="US"/>
    <s v="USD"/>
    <n v="1576303200"/>
    <n v="1576476000"/>
    <x v="624"/>
    <d v="2019-12-16T06:00:00"/>
    <b v="0"/>
    <b v="1"/>
    <x v="20"/>
    <x v="6"/>
    <s v="mobile games"/>
  </r>
  <r>
    <n v="184100"/>
    <n v="0.86386203150461705"/>
    <n v="159037"/>
    <x v="0"/>
    <n v="95.978877489438744"/>
    <n v="1657"/>
    <s v="US"/>
    <s v="USD"/>
    <n v="1324447200"/>
    <n v="1324965600"/>
    <x v="625"/>
    <d v="2011-12-27T06:00:00"/>
    <b v="0"/>
    <b v="0"/>
    <x v="3"/>
    <x v="3"/>
    <s v="plays"/>
  </r>
  <r>
    <n v="5400"/>
    <n v="1.5016666666666667"/>
    <n v="8109"/>
    <x v="1"/>
    <n v="78.728155339805824"/>
    <n v="103"/>
    <s v="US"/>
    <s v="USD"/>
    <n v="1386741600"/>
    <n v="1387519200"/>
    <x v="626"/>
    <d v="2013-12-20T06:00:00"/>
    <b v="0"/>
    <b v="0"/>
    <x v="3"/>
    <x v="3"/>
    <s v="plays"/>
  </r>
  <r>
    <n v="2300"/>
    <n v="3.5843478260869563"/>
    <n v="8244"/>
    <x v="1"/>
    <n v="56.081632653061227"/>
    <n v="147"/>
    <s v="US"/>
    <s v="USD"/>
    <n v="1537074000"/>
    <n v="1537246800"/>
    <x v="627"/>
    <d v="2018-09-18T05:00:00"/>
    <b v="0"/>
    <b v="0"/>
    <x v="3"/>
    <x v="3"/>
    <s v="plays"/>
  </r>
  <r>
    <n v="1400"/>
    <n v="5.4285714285714288"/>
    <n v="7600"/>
    <x v="1"/>
    <n v="69.090909090909093"/>
    <n v="110"/>
    <s v="CA"/>
    <s v="CAD"/>
    <n v="1277787600"/>
    <n v="1279515600"/>
    <x v="628"/>
    <d v="2010-07-19T05:00:00"/>
    <b v="0"/>
    <b v="0"/>
    <x v="9"/>
    <x v="5"/>
    <s v="nonfiction"/>
  </r>
  <r>
    <n v="140000"/>
    <n v="0.67500714285714281"/>
    <n v="94501"/>
    <x v="0"/>
    <n v="102.05291576673866"/>
    <n v="926"/>
    <s v="CA"/>
    <s v="CAD"/>
    <n v="1440306000"/>
    <n v="1442379600"/>
    <x v="629"/>
    <d v="2015-09-16T05:00:00"/>
    <b v="0"/>
    <b v="0"/>
    <x v="3"/>
    <x v="3"/>
    <s v="plays"/>
  </r>
  <r>
    <n v="7500"/>
    <n v="1.9174666666666667"/>
    <n v="14381"/>
    <x v="1"/>
    <n v="107.32089552238806"/>
    <n v="134"/>
    <s v="US"/>
    <s v="USD"/>
    <n v="1522126800"/>
    <n v="1523077200"/>
    <x v="630"/>
    <d v="2018-04-07T05:00:00"/>
    <b v="0"/>
    <b v="0"/>
    <x v="8"/>
    <x v="2"/>
    <s v="wearables"/>
  </r>
  <r>
    <n v="1500"/>
    <n v="9.32"/>
    <n v="13980"/>
    <x v="1"/>
    <n v="51.970260223048328"/>
    <n v="269"/>
    <s v="US"/>
    <s v="USD"/>
    <n v="1489298400"/>
    <n v="1489554000"/>
    <x v="631"/>
    <d v="2017-03-15T05:00:00"/>
    <b v="0"/>
    <b v="0"/>
    <x v="3"/>
    <x v="3"/>
    <s v="plays"/>
  </r>
  <r>
    <n v="2900"/>
    <n v="4.2927586206896553"/>
    <n v="12449"/>
    <x v="1"/>
    <n v="71.137142857142862"/>
    <n v="175"/>
    <s v="US"/>
    <s v="USD"/>
    <n v="1547100000"/>
    <n v="1548482400"/>
    <x v="632"/>
    <d v="2019-01-26T06:00:00"/>
    <b v="0"/>
    <b v="1"/>
    <x v="19"/>
    <x v="4"/>
    <s v="television"/>
  </r>
  <r>
    <n v="7300"/>
    <n v="1.0065753424657535"/>
    <n v="7348"/>
    <x v="1"/>
    <n v="106.49275362318841"/>
    <n v="69"/>
    <s v="US"/>
    <s v="USD"/>
    <n v="1383022800"/>
    <n v="1384063200"/>
    <x v="633"/>
    <d v="2013-11-10T06:00:00"/>
    <b v="0"/>
    <b v="0"/>
    <x v="2"/>
    <x v="2"/>
    <s v="web"/>
  </r>
  <r>
    <n v="3600"/>
    <n v="2.266111111111111"/>
    <n v="8158"/>
    <x v="1"/>
    <n v="42.93684210526316"/>
    <n v="190"/>
    <s v="US"/>
    <s v="USD"/>
    <n v="1322373600"/>
    <n v="1322892000"/>
    <x v="634"/>
    <d v="2011-12-03T06:00:00"/>
    <b v="0"/>
    <b v="1"/>
    <x v="4"/>
    <x v="4"/>
    <s v="documentary"/>
  </r>
  <r>
    <n v="5000"/>
    <n v="1.4238"/>
    <n v="7119"/>
    <x v="1"/>
    <n v="30.037974683544302"/>
    <n v="237"/>
    <s v="US"/>
    <s v="USD"/>
    <n v="1349240400"/>
    <n v="1350709200"/>
    <x v="635"/>
    <d v="2012-10-20T05:00:00"/>
    <b v="1"/>
    <b v="1"/>
    <x v="4"/>
    <x v="4"/>
    <s v="documentary"/>
  </r>
  <r>
    <n v="6000"/>
    <n v="0.90633333333333332"/>
    <n v="5438"/>
    <x v="0"/>
    <n v="70.623376623376629"/>
    <n v="77"/>
    <s v="GB"/>
    <s v="GBP"/>
    <n v="1562648400"/>
    <n v="1564203600"/>
    <x v="636"/>
    <d v="2019-07-27T05:00:00"/>
    <b v="0"/>
    <b v="0"/>
    <x v="1"/>
    <x v="1"/>
    <s v="rock"/>
  </r>
  <r>
    <n v="180400"/>
    <n v="0.63966740576496672"/>
    <n v="115396"/>
    <x v="0"/>
    <n v="66.016018306636155"/>
    <n v="1748"/>
    <s v="US"/>
    <s v="USD"/>
    <n v="1508216400"/>
    <n v="1509685200"/>
    <x v="637"/>
    <d v="2017-11-03T05:00:00"/>
    <b v="0"/>
    <b v="0"/>
    <x v="3"/>
    <x v="3"/>
    <s v="plays"/>
  </r>
  <r>
    <n v="9100"/>
    <n v="0.84131868131868137"/>
    <n v="7656"/>
    <x v="0"/>
    <n v="96.911392405063296"/>
    <n v="79"/>
    <s v="US"/>
    <s v="USD"/>
    <n v="1511762400"/>
    <n v="1514959200"/>
    <x v="638"/>
    <d v="2018-01-03T06:00:00"/>
    <b v="0"/>
    <b v="0"/>
    <x v="3"/>
    <x v="3"/>
    <s v="plays"/>
  </r>
  <r>
    <n v="9200"/>
    <n v="1.3393478260869565"/>
    <n v="12322"/>
    <x v="1"/>
    <n v="62.867346938775512"/>
    <n v="196"/>
    <s v="IT"/>
    <s v="EUR"/>
    <n v="1447480800"/>
    <n v="1448863200"/>
    <x v="639"/>
    <d v="2015-11-30T06:00:00"/>
    <b v="1"/>
    <b v="0"/>
    <x v="1"/>
    <x v="1"/>
    <s v="rock"/>
  </r>
  <r>
    <n v="164100"/>
    <n v="0.59042047531992692"/>
    <n v="96888"/>
    <x v="0"/>
    <n v="108.98537682789652"/>
    <n v="889"/>
    <s v="US"/>
    <s v="USD"/>
    <n v="1429506000"/>
    <n v="1429592400"/>
    <x v="640"/>
    <d v="2015-04-21T05:00:00"/>
    <b v="0"/>
    <b v="1"/>
    <x v="3"/>
    <x v="3"/>
    <s v="plays"/>
  </r>
  <r>
    <n v="128900"/>
    <n v="1.5280062063615205"/>
    <n v="196960"/>
    <x v="1"/>
    <n v="26.999314599040439"/>
    <n v="7295"/>
    <s v="US"/>
    <s v="USD"/>
    <n v="1522472400"/>
    <n v="1522645200"/>
    <x v="641"/>
    <d v="2018-04-02T05:00:00"/>
    <b v="0"/>
    <b v="0"/>
    <x v="5"/>
    <x v="1"/>
    <s v="electric music"/>
  </r>
  <r>
    <n v="42100"/>
    <n v="4.466912114014252"/>
    <n v="188057"/>
    <x v="1"/>
    <n v="65.004147943311438"/>
    <n v="2893"/>
    <s v="CA"/>
    <s v="CAD"/>
    <n v="1322114400"/>
    <n v="1323324000"/>
    <x v="642"/>
    <d v="2011-12-08T06:00:00"/>
    <b v="0"/>
    <b v="0"/>
    <x v="8"/>
    <x v="2"/>
    <s v="wearables"/>
  </r>
  <r>
    <n v="7400"/>
    <n v="0.8439189189189189"/>
    <n v="6245"/>
    <x v="0"/>
    <n v="111.51785714285714"/>
    <n v="56"/>
    <s v="US"/>
    <s v="USD"/>
    <n v="1561438800"/>
    <n v="1561525200"/>
    <x v="230"/>
    <d v="2019-06-26T05:00:00"/>
    <b v="0"/>
    <b v="0"/>
    <x v="6"/>
    <x v="4"/>
    <s v="drama"/>
  </r>
  <r>
    <n v="100"/>
    <n v="0.03"/>
    <n v="3"/>
    <x v="0"/>
    <n v="3"/>
    <n v="1"/>
    <s v="US"/>
    <s v="USD"/>
    <n v="1264399200"/>
    <n v="1265695200"/>
    <x v="67"/>
    <d v="2010-02-09T06:00:00"/>
    <b v="0"/>
    <b v="0"/>
    <x v="8"/>
    <x v="2"/>
    <s v="wearables"/>
  </r>
  <r>
    <n v="52000"/>
    <n v="1.7502692307692307"/>
    <n v="91014"/>
    <x v="1"/>
    <n v="110.99268292682927"/>
    <n v="820"/>
    <s v="US"/>
    <s v="USD"/>
    <n v="1301202000"/>
    <n v="1301806800"/>
    <x v="643"/>
    <d v="2011-04-03T05:00:00"/>
    <b v="1"/>
    <b v="0"/>
    <x v="3"/>
    <x v="3"/>
    <s v="plays"/>
  </r>
  <r>
    <n v="8700"/>
    <n v="0.54137931034482756"/>
    <n v="4710"/>
    <x v="0"/>
    <n v="56.746987951807228"/>
    <n v="83"/>
    <s v="US"/>
    <s v="USD"/>
    <n v="1374469200"/>
    <n v="1374901200"/>
    <x v="644"/>
    <d v="2013-07-27T05:00:00"/>
    <b v="0"/>
    <b v="0"/>
    <x v="8"/>
    <x v="2"/>
    <s v="wearables"/>
  </r>
  <r>
    <n v="63400"/>
    <n v="3.1187381703470032"/>
    <n v="197728"/>
    <x v="1"/>
    <n v="97.020608439646708"/>
    <n v="2038"/>
    <s v="US"/>
    <s v="USD"/>
    <n v="1334984400"/>
    <n v="1336453200"/>
    <x v="645"/>
    <d v="2012-05-08T05:00:00"/>
    <b v="1"/>
    <b v="1"/>
    <x v="18"/>
    <x v="5"/>
    <s v="translations"/>
  </r>
  <r>
    <n v="8700"/>
    <n v="1.2278160919540231"/>
    <n v="10682"/>
    <x v="1"/>
    <n v="92.08620689655173"/>
    <n v="116"/>
    <s v="US"/>
    <s v="USD"/>
    <n v="1467608400"/>
    <n v="1468904400"/>
    <x v="646"/>
    <d v="2016-07-19T05:00:00"/>
    <b v="0"/>
    <b v="0"/>
    <x v="10"/>
    <x v="4"/>
    <s v="animation"/>
  </r>
  <r>
    <n v="169700"/>
    <n v="0.99026517383618151"/>
    <n v="168048"/>
    <x v="0"/>
    <n v="82.986666666666665"/>
    <n v="2025"/>
    <s v="GB"/>
    <s v="GBP"/>
    <n v="1386741600"/>
    <n v="1387087200"/>
    <x v="626"/>
    <d v="2013-12-15T06:00:00"/>
    <b v="0"/>
    <b v="0"/>
    <x v="9"/>
    <x v="5"/>
    <s v="nonfiction"/>
  </r>
  <r>
    <n v="108400"/>
    <n v="1.278468634686347"/>
    <n v="138586"/>
    <x v="1"/>
    <n v="103.03791821561339"/>
    <n v="1345"/>
    <s v="AU"/>
    <s v="AUD"/>
    <n v="1546754400"/>
    <n v="1547445600"/>
    <x v="647"/>
    <d v="2019-01-14T06:00:00"/>
    <b v="0"/>
    <b v="1"/>
    <x v="2"/>
    <x v="2"/>
    <s v="web"/>
  </r>
  <r>
    <n v="7300"/>
    <n v="1.5861643835616439"/>
    <n v="11579"/>
    <x v="1"/>
    <n v="68.922619047619051"/>
    <n v="168"/>
    <s v="US"/>
    <s v="USD"/>
    <n v="1544248800"/>
    <n v="1547359200"/>
    <x v="159"/>
    <d v="2019-01-13T06:00:00"/>
    <b v="0"/>
    <b v="0"/>
    <x v="6"/>
    <x v="4"/>
    <s v="drama"/>
  </r>
  <r>
    <n v="1700"/>
    <n v="7.0705882352941174"/>
    <n v="12020"/>
    <x v="1"/>
    <n v="87.737226277372258"/>
    <n v="137"/>
    <s v="CH"/>
    <s v="CHF"/>
    <n v="1495429200"/>
    <n v="1496293200"/>
    <x v="648"/>
    <d v="2017-06-01T05:00:00"/>
    <b v="0"/>
    <b v="0"/>
    <x v="3"/>
    <x v="3"/>
    <s v="plays"/>
  </r>
  <r>
    <n v="9800"/>
    <n v="1.4238775510204082"/>
    <n v="13954"/>
    <x v="1"/>
    <n v="75.021505376344081"/>
    <n v="186"/>
    <s v="IT"/>
    <s v="EUR"/>
    <n v="1334811600"/>
    <n v="1335416400"/>
    <x v="267"/>
    <d v="2012-04-26T05:00:00"/>
    <b v="0"/>
    <b v="0"/>
    <x v="3"/>
    <x v="3"/>
    <s v="plays"/>
  </r>
  <r>
    <n v="4300"/>
    <n v="1.4786046511627906"/>
    <n v="6358"/>
    <x v="1"/>
    <n v="50.863999999999997"/>
    <n v="125"/>
    <s v="US"/>
    <s v="USD"/>
    <n v="1531544400"/>
    <n v="1532149200"/>
    <x v="649"/>
    <d v="2018-07-21T05:00:00"/>
    <b v="0"/>
    <b v="1"/>
    <x v="3"/>
    <x v="3"/>
    <s v="plays"/>
  </r>
  <r>
    <n v="6200"/>
    <n v="0.20322580645161289"/>
    <n v="1260"/>
    <x v="0"/>
    <n v="90"/>
    <n v="14"/>
    <s v="IT"/>
    <s v="EUR"/>
    <n v="1453615200"/>
    <n v="1453788000"/>
    <x v="248"/>
    <d v="2016-01-26T06:00:00"/>
    <b v="1"/>
    <b v="1"/>
    <x v="3"/>
    <x v="3"/>
    <s v="plays"/>
  </r>
  <r>
    <n v="800"/>
    <n v="18.40625"/>
    <n v="14725"/>
    <x v="1"/>
    <n v="72.896039603960389"/>
    <n v="202"/>
    <s v="US"/>
    <s v="USD"/>
    <n v="1467954000"/>
    <n v="1471496400"/>
    <x v="571"/>
    <d v="2016-08-18T05:00:00"/>
    <b v="0"/>
    <b v="0"/>
    <x v="3"/>
    <x v="3"/>
    <s v="plays"/>
  </r>
  <r>
    <n v="6900"/>
    <n v="1.6194202898550725"/>
    <n v="11174"/>
    <x v="1"/>
    <n v="108.48543689320388"/>
    <n v="103"/>
    <s v="US"/>
    <s v="USD"/>
    <n v="1471842000"/>
    <n v="1472878800"/>
    <x v="650"/>
    <d v="2016-09-03T05:00:00"/>
    <b v="0"/>
    <b v="0"/>
    <x v="15"/>
    <x v="5"/>
    <s v="radio &amp; podcasts"/>
  </r>
  <r>
    <n v="38500"/>
    <n v="4.7282077922077921"/>
    <n v="182036"/>
    <x v="1"/>
    <n v="101.98095238095237"/>
    <n v="1785"/>
    <s v="US"/>
    <s v="USD"/>
    <n v="1408424400"/>
    <n v="1408510800"/>
    <x v="1"/>
    <d v="2014-08-20T05:00:00"/>
    <b v="0"/>
    <b v="0"/>
    <x v="1"/>
    <x v="1"/>
    <s v="rock"/>
  </r>
  <r>
    <n v="118000"/>
    <n v="0.24466101694915254"/>
    <n v="28870"/>
    <x v="0"/>
    <n v="44.009146341463413"/>
    <n v="656"/>
    <s v="US"/>
    <s v="USD"/>
    <n v="1281157200"/>
    <n v="1281589200"/>
    <x v="651"/>
    <d v="2010-08-12T05:00:00"/>
    <b v="0"/>
    <b v="0"/>
    <x v="20"/>
    <x v="6"/>
    <s v="mobile games"/>
  </r>
  <r>
    <n v="2000"/>
    <n v="5.1764999999999999"/>
    <n v="10353"/>
    <x v="1"/>
    <n v="65.942675159235662"/>
    <n v="157"/>
    <s v="US"/>
    <s v="USD"/>
    <n v="1373432400"/>
    <n v="1375851600"/>
    <x v="652"/>
    <d v="2013-08-07T05:00:00"/>
    <b v="0"/>
    <b v="1"/>
    <x v="3"/>
    <x v="3"/>
    <s v="plays"/>
  </r>
  <r>
    <n v="5600"/>
    <n v="2.4764285714285714"/>
    <n v="13868"/>
    <x v="1"/>
    <n v="24.987387387387386"/>
    <n v="555"/>
    <s v="US"/>
    <s v="USD"/>
    <n v="1313989200"/>
    <n v="1315803600"/>
    <x v="653"/>
    <d v="2011-09-12T05:00:00"/>
    <b v="0"/>
    <b v="0"/>
    <x v="4"/>
    <x v="4"/>
    <s v="documentary"/>
  </r>
  <r>
    <n v="8300"/>
    <n v="1.0020481927710843"/>
    <n v="8317"/>
    <x v="1"/>
    <n v="28.003367003367003"/>
    <n v="297"/>
    <s v="US"/>
    <s v="USD"/>
    <n v="1371445200"/>
    <n v="1373691600"/>
    <x v="654"/>
    <d v="2013-07-13T05:00:00"/>
    <b v="0"/>
    <b v="0"/>
    <x v="8"/>
    <x v="2"/>
    <s v="wearables"/>
  </r>
  <r>
    <n v="6900"/>
    <n v="1.53"/>
    <n v="10557"/>
    <x v="1"/>
    <n v="85.829268292682926"/>
    <n v="123"/>
    <s v="US"/>
    <s v="USD"/>
    <n v="1338267600"/>
    <n v="1339218000"/>
    <x v="655"/>
    <d v="2012-06-09T05:00:00"/>
    <b v="0"/>
    <b v="0"/>
    <x v="13"/>
    <x v="5"/>
    <s v="fiction"/>
  </r>
  <r>
    <n v="8700"/>
    <n v="0.37091954022988505"/>
    <n v="3227"/>
    <x v="3"/>
    <n v="84.921052631578945"/>
    <n v="38"/>
    <s v="DK"/>
    <s v="DKK"/>
    <n v="1519192800"/>
    <n v="1520402400"/>
    <x v="656"/>
    <d v="2018-03-07T06:00:00"/>
    <b v="0"/>
    <b v="1"/>
    <x v="3"/>
    <x v="3"/>
    <s v="plays"/>
  </r>
  <r>
    <n v="123600"/>
    <n v="4.3923948220064728E-2"/>
    <n v="5429"/>
    <x v="3"/>
    <n v="90.483333333333334"/>
    <n v="60"/>
    <s v="US"/>
    <s v="USD"/>
    <n v="1522818000"/>
    <n v="1523336400"/>
    <x v="657"/>
    <d v="2018-04-10T05:00:00"/>
    <b v="0"/>
    <b v="0"/>
    <x v="1"/>
    <x v="1"/>
    <s v="rock"/>
  </r>
  <r>
    <n v="48500"/>
    <n v="1.5650721649484536"/>
    <n v="75906"/>
    <x v="1"/>
    <n v="25.00197628458498"/>
    <n v="3036"/>
    <s v="US"/>
    <s v="USD"/>
    <n v="1509948000"/>
    <n v="1512280800"/>
    <x v="265"/>
    <d v="2017-12-03T06:00:00"/>
    <b v="0"/>
    <b v="0"/>
    <x v="4"/>
    <x v="4"/>
    <s v="documentary"/>
  </r>
  <r>
    <n v="4900"/>
    <n v="2.704081632653061"/>
    <n v="13250"/>
    <x v="1"/>
    <n v="92.013888888888886"/>
    <n v="144"/>
    <s v="AU"/>
    <s v="AUD"/>
    <n v="1456898400"/>
    <n v="1458709200"/>
    <x v="658"/>
    <d v="2016-03-23T05:00:00"/>
    <b v="0"/>
    <b v="0"/>
    <x v="3"/>
    <x v="3"/>
    <s v="plays"/>
  </r>
  <r>
    <n v="8400"/>
    <n v="1.3405952380952382"/>
    <n v="11261"/>
    <x v="1"/>
    <n v="93.066115702479337"/>
    <n v="121"/>
    <s v="GB"/>
    <s v="GBP"/>
    <n v="1413954000"/>
    <n v="1414126800"/>
    <x v="659"/>
    <d v="2014-10-24T05:00:00"/>
    <b v="0"/>
    <b v="1"/>
    <x v="3"/>
    <x v="3"/>
    <s v="plays"/>
  </r>
  <r>
    <n v="193200"/>
    <n v="0.50398033126293995"/>
    <n v="97369"/>
    <x v="0"/>
    <n v="61.008145363408524"/>
    <n v="1596"/>
    <s v="US"/>
    <s v="USD"/>
    <n v="1416031200"/>
    <n v="1416204000"/>
    <x v="660"/>
    <d v="2014-11-17T06:00:00"/>
    <b v="0"/>
    <b v="0"/>
    <x v="20"/>
    <x v="6"/>
    <s v="mobile games"/>
  </r>
  <r>
    <n v="54300"/>
    <n v="0.88815837937384901"/>
    <n v="48227"/>
    <x v="3"/>
    <n v="92.036259541984734"/>
    <n v="524"/>
    <s v="US"/>
    <s v="USD"/>
    <n v="1287982800"/>
    <n v="1288501200"/>
    <x v="661"/>
    <d v="2010-10-31T05:00:00"/>
    <b v="0"/>
    <b v="1"/>
    <x v="3"/>
    <x v="3"/>
    <s v="plays"/>
  </r>
  <r>
    <n v="8900"/>
    <n v="1.65"/>
    <n v="14685"/>
    <x v="1"/>
    <n v="81.132596685082873"/>
    <n v="181"/>
    <s v="US"/>
    <s v="USD"/>
    <n v="1547964000"/>
    <n v="1552971600"/>
    <x v="4"/>
    <d v="2019-03-19T05:00:00"/>
    <b v="0"/>
    <b v="0"/>
    <x v="2"/>
    <x v="2"/>
    <s v="web"/>
  </r>
  <r>
    <n v="4200"/>
    <n v="0.17499999999999999"/>
    <n v="735"/>
    <x v="0"/>
    <n v="73.5"/>
    <n v="10"/>
    <s v="US"/>
    <s v="USD"/>
    <n v="1464152400"/>
    <n v="1465102800"/>
    <x v="662"/>
    <d v="2016-06-05T05:00:00"/>
    <b v="0"/>
    <b v="0"/>
    <x v="3"/>
    <x v="3"/>
    <s v="plays"/>
  </r>
  <r>
    <n v="5600"/>
    <n v="1.8566071428571429"/>
    <n v="10397"/>
    <x v="1"/>
    <n v="85.221311475409834"/>
    <n v="122"/>
    <s v="US"/>
    <s v="USD"/>
    <n v="1359957600"/>
    <n v="1360130400"/>
    <x v="663"/>
    <d v="2013-02-06T06:00:00"/>
    <b v="0"/>
    <b v="0"/>
    <x v="6"/>
    <x v="4"/>
    <s v="drama"/>
  </r>
  <r>
    <n v="28800"/>
    <n v="4.1266319444444441"/>
    <n v="118847"/>
    <x v="1"/>
    <n v="110.96825396825396"/>
    <n v="1071"/>
    <s v="CA"/>
    <s v="CAD"/>
    <n v="1432357200"/>
    <n v="1432875600"/>
    <x v="664"/>
    <d v="2015-05-29T05:00:00"/>
    <b v="0"/>
    <b v="0"/>
    <x v="8"/>
    <x v="2"/>
    <s v="wearables"/>
  </r>
  <r>
    <n v="8000"/>
    <n v="0.90249999999999997"/>
    <n v="7220"/>
    <x v="3"/>
    <n v="32.968036529680369"/>
    <n v="219"/>
    <s v="US"/>
    <s v="USD"/>
    <n v="1500786000"/>
    <n v="1500872400"/>
    <x v="665"/>
    <d v="2017-07-24T05:00:00"/>
    <b v="0"/>
    <b v="0"/>
    <x v="2"/>
    <x v="2"/>
    <s v="web"/>
  </r>
  <r>
    <n v="117000"/>
    <n v="0.91984615384615387"/>
    <n v="107622"/>
    <x v="0"/>
    <n v="96.005352363960753"/>
    <n v="1121"/>
    <s v="US"/>
    <s v="USD"/>
    <n v="1490158800"/>
    <n v="1492146000"/>
    <x v="666"/>
    <d v="2017-04-14T05:00:00"/>
    <b v="0"/>
    <b v="1"/>
    <x v="1"/>
    <x v="1"/>
    <s v="rock"/>
  </r>
  <r>
    <n v="15800"/>
    <n v="5.2700632911392402"/>
    <n v="83267"/>
    <x v="1"/>
    <n v="84.96632653061225"/>
    <n v="980"/>
    <s v="US"/>
    <s v="USD"/>
    <n v="1406178000"/>
    <n v="1407301200"/>
    <x v="43"/>
    <d v="2014-08-06T05:00:00"/>
    <b v="0"/>
    <b v="0"/>
    <x v="16"/>
    <x v="1"/>
    <s v="metal"/>
  </r>
  <r>
    <n v="4200"/>
    <n v="3.1914285714285713"/>
    <n v="13404"/>
    <x v="1"/>
    <n v="25.007462686567163"/>
    <n v="536"/>
    <s v="US"/>
    <s v="USD"/>
    <n v="1485583200"/>
    <n v="1486620000"/>
    <x v="667"/>
    <d v="2017-02-09T06:00:00"/>
    <b v="0"/>
    <b v="1"/>
    <x v="3"/>
    <x v="3"/>
    <s v="plays"/>
  </r>
  <r>
    <n v="37100"/>
    <n v="3.5418867924528303"/>
    <n v="131404"/>
    <x v="1"/>
    <n v="65.998995479658461"/>
    <n v="1991"/>
    <s v="US"/>
    <s v="USD"/>
    <n v="1459314000"/>
    <n v="1459918800"/>
    <x v="668"/>
    <d v="2016-04-06T05:00:00"/>
    <b v="0"/>
    <b v="0"/>
    <x v="14"/>
    <x v="7"/>
    <s v="photography books"/>
  </r>
  <r>
    <n v="7700"/>
    <n v="0.32896103896103895"/>
    <n v="2533"/>
    <x v="3"/>
    <n v="87.34482758620689"/>
    <n v="29"/>
    <s v="US"/>
    <s v="USD"/>
    <n v="1424412000"/>
    <n v="1424757600"/>
    <x v="669"/>
    <d v="2015-02-24T06:00:00"/>
    <b v="0"/>
    <b v="0"/>
    <x v="9"/>
    <x v="5"/>
    <s v="nonfiction"/>
  </r>
  <r>
    <n v="3700"/>
    <n v="1.358918918918919"/>
    <n v="5028"/>
    <x v="1"/>
    <n v="27.933333333333334"/>
    <n v="180"/>
    <s v="US"/>
    <s v="USD"/>
    <n v="1478844000"/>
    <n v="1479880800"/>
    <x v="670"/>
    <d v="2016-11-23T06:00:00"/>
    <b v="0"/>
    <b v="0"/>
    <x v="7"/>
    <x v="1"/>
    <s v="indie rock"/>
  </r>
  <r>
    <n v="74700"/>
    <n v="2.0843373493975904E-2"/>
    <n v="1557"/>
    <x v="0"/>
    <n v="103.8"/>
    <n v="15"/>
    <s v="US"/>
    <s v="USD"/>
    <n v="1416117600"/>
    <n v="1418018400"/>
    <x v="671"/>
    <d v="2014-12-08T06:00:00"/>
    <b v="0"/>
    <b v="1"/>
    <x v="3"/>
    <x v="3"/>
    <s v="plays"/>
  </r>
  <r>
    <n v="10000"/>
    <n v="0.61"/>
    <n v="6100"/>
    <x v="0"/>
    <n v="31.937172774869111"/>
    <n v="191"/>
    <s v="US"/>
    <s v="USD"/>
    <n v="1340946000"/>
    <n v="1341032400"/>
    <x v="672"/>
    <d v="2012-06-30T05:00:00"/>
    <b v="0"/>
    <b v="0"/>
    <x v="7"/>
    <x v="1"/>
    <s v="indie rock"/>
  </r>
  <r>
    <n v="5300"/>
    <n v="0.30037735849056602"/>
    <n v="1592"/>
    <x v="0"/>
    <n v="99.5"/>
    <n v="16"/>
    <s v="US"/>
    <s v="USD"/>
    <n v="1486101600"/>
    <n v="1486360800"/>
    <x v="673"/>
    <d v="2017-02-06T06:00:00"/>
    <b v="0"/>
    <b v="0"/>
    <x v="3"/>
    <x v="3"/>
    <s v="plays"/>
  </r>
  <r>
    <n v="1200"/>
    <n v="11.791666666666666"/>
    <n v="14150"/>
    <x v="1"/>
    <n v="108.84615384615384"/>
    <n v="130"/>
    <s v="US"/>
    <s v="USD"/>
    <n v="1274590800"/>
    <n v="1274677200"/>
    <x v="674"/>
    <d v="2010-05-24T05:00:00"/>
    <b v="0"/>
    <b v="0"/>
    <x v="3"/>
    <x v="3"/>
    <s v="plays"/>
  </r>
  <r>
    <n v="1200"/>
    <n v="11.260833333333334"/>
    <n v="13513"/>
    <x v="1"/>
    <n v="110.76229508196721"/>
    <n v="122"/>
    <s v="US"/>
    <s v="USD"/>
    <n v="1263880800"/>
    <n v="1267509600"/>
    <x v="675"/>
    <d v="2010-03-02T06:00:00"/>
    <b v="0"/>
    <b v="0"/>
    <x v="5"/>
    <x v="1"/>
    <s v="electric music"/>
  </r>
  <r>
    <n v="3900"/>
    <n v="0.12923076923076923"/>
    <n v="504"/>
    <x v="0"/>
    <n v="29.647058823529413"/>
    <n v="17"/>
    <s v="US"/>
    <s v="USD"/>
    <n v="1445403600"/>
    <n v="1445922000"/>
    <x v="676"/>
    <d v="2015-10-27T05:00:00"/>
    <b v="0"/>
    <b v="1"/>
    <x v="3"/>
    <x v="3"/>
    <s v="plays"/>
  </r>
  <r>
    <n v="2000"/>
    <n v="7.12"/>
    <n v="14240"/>
    <x v="1"/>
    <n v="101.71428571428571"/>
    <n v="140"/>
    <s v="US"/>
    <s v="USD"/>
    <n v="1533877200"/>
    <n v="1534050000"/>
    <x v="342"/>
    <d v="2018-08-12T05:00:00"/>
    <b v="0"/>
    <b v="1"/>
    <x v="3"/>
    <x v="3"/>
    <s v="plays"/>
  </r>
  <r>
    <n v="6900"/>
    <n v="0.30304347826086958"/>
    <n v="2091"/>
    <x v="0"/>
    <n v="61.5"/>
    <n v="34"/>
    <s v="US"/>
    <s v="USD"/>
    <n v="1275195600"/>
    <n v="1277528400"/>
    <x v="677"/>
    <d v="2010-06-26T05:00:00"/>
    <b v="0"/>
    <b v="0"/>
    <x v="8"/>
    <x v="2"/>
    <s v="wearables"/>
  </r>
  <r>
    <n v="55800"/>
    <n v="2.1250896057347672"/>
    <n v="118580"/>
    <x v="1"/>
    <n v="35"/>
    <n v="3388"/>
    <s v="US"/>
    <s v="USD"/>
    <n v="1318136400"/>
    <n v="1318568400"/>
    <x v="678"/>
    <d v="2011-10-14T05:00:00"/>
    <b v="0"/>
    <b v="0"/>
    <x v="2"/>
    <x v="2"/>
    <s v="web"/>
  </r>
  <r>
    <n v="4900"/>
    <n v="2.2885714285714287"/>
    <n v="11214"/>
    <x v="1"/>
    <n v="40.049999999999997"/>
    <n v="280"/>
    <s v="US"/>
    <s v="USD"/>
    <n v="1283403600"/>
    <n v="1284354000"/>
    <x v="679"/>
    <d v="2010-09-13T05:00:00"/>
    <b v="0"/>
    <b v="0"/>
    <x v="3"/>
    <x v="3"/>
    <s v="plays"/>
  </r>
  <r>
    <n v="194900"/>
    <n v="0.34959979476654696"/>
    <n v="68137"/>
    <x v="3"/>
    <n v="110.97231270358306"/>
    <n v="614"/>
    <s v="US"/>
    <s v="USD"/>
    <n v="1267423200"/>
    <n v="1269579600"/>
    <x v="680"/>
    <d v="2010-03-26T05:00:00"/>
    <b v="0"/>
    <b v="1"/>
    <x v="10"/>
    <x v="4"/>
    <s v="animation"/>
  </r>
  <r>
    <n v="8600"/>
    <n v="1.5729069767441861"/>
    <n v="13527"/>
    <x v="1"/>
    <n v="36.959016393442624"/>
    <n v="366"/>
    <s v="IT"/>
    <s v="EUR"/>
    <n v="1412744400"/>
    <n v="1413781200"/>
    <x v="681"/>
    <d v="2014-10-20T05:00:00"/>
    <b v="0"/>
    <b v="1"/>
    <x v="8"/>
    <x v="2"/>
    <s v="wearables"/>
  </r>
  <r>
    <n v="100"/>
    <n v="0.01"/>
    <n v="1"/>
    <x v="0"/>
    <n v="1"/>
    <n v="1"/>
    <s v="GB"/>
    <s v="GBP"/>
    <n v="1277960400"/>
    <n v="1280120400"/>
    <x v="682"/>
    <d v="2010-07-26T05:00:00"/>
    <b v="0"/>
    <b v="0"/>
    <x v="5"/>
    <x v="1"/>
    <s v="electric music"/>
  </r>
  <r>
    <n v="3600"/>
    <n v="2.3230555555555554"/>
    <n v="8363"/>
    <x v="1"/>
    <n v="30.974074074074075"/>
    <n v="270"/>
    <s v="US"/>
    <s v="USD"/>
    <n v="1458190800"/>
    <n v="1459486800"/>
    <x v="683"/>
    <d v="2016-04-01T05:00:00"/>
    <b v="1"/>
    <b v="1"/>
    <x v="9"/>
    <x v="5"/>
    <s v="nonfiction"/>
  </r>
  <r>
    <n v="5800"/>
    <n v="0.92448275862068963"/>
    <n v="5362"/>
    <x v="3"/>
    <n v="47.035087719298247"/>
    <n v="114"/>
    <s v="US"/>
    <s v="USD"/>
    <n v="1280984400"/>
    <n v="1282539600"/>
    <x v="684"/>
    <d v="2010-08-23T05:00:00"/>
    <b v="0"/>
    <b v="1"/>
    <x v="3"/>
    <x v="3"/>
    <s v="plays"/>
  </r>
  <r>
    <n v="4700"/>
    <n v="2.5670212765957445"/>
    <n v="12065"/>
    <x v="1"/>
    <n v="88.065693430656935"/>
    <n v="137"/>
    <s v="US"/>
    <s v="USD"/>
    <n v="1274590800"/>
    <n v="1275886800"/>
    <x v="674"/>
    <d v="2010-06-07T05:00:00"/>
    <b v="0"/>
    <b v="0"/>
    <x v="14"/>
    <x v="7"/>
    <s v="photography books"/>
  </r>
  <r>
    <n v="70400"/>
    <n v="1.6847017045454546"/>
    <n v="118603"/>
    <x v="1"/>
    <n v="37.005616224648989"/>
    <n v="3205"/>
    <s v="US"/>
    <s v="USD"/>
    <n v="1351400400"/>
    <n v="1355983200"/>
    <x v="685"/>
    <d v="2012-12-20T06:00:00"/>
    <b v="0"/>
    <b v="0"/>
    <x v="3"/>
    <x v="3"/>
    <s v="plays"/>
  </r>
  <r>
    <n v="4500"/>
    <n v="1.6657777777777778"/>
    <n v="7496"/>
    <x v="1"/>
    <n v="26.027777777777779"/>
    <n v="288"/>
    <s v="DK"/>
    <s v="DKK"/>
    <n v="1514354400"/>
    <n v="1515391200"/>
    <x v="605"/>
    <d v="2018-01-08T06:00:00"/>
    <b v="0"/>
    <b v="1"/>
    <x v="3"/>
    <x v="3"/>
    <s v="plays"/>
  </r>
  <r>
    <n v="1300"/>
    <n v="7.7207692307692311"/>
    <n v="10037"/>
    <x v="1"/>
    <n v="67.817567567567565"/>
    <n v="148"/>
    <s v="US"/>
    <s v="USD"/>
    <n v="1421733600"/>
    <n v="1422252000"/>
    <x v="686"/>
    <d v="2015-01-26T06:00:00"/>
    <b v="0"/>
    <b v="0"/>
    <x v="3"/>
    <x v="3"/>
    <s v="plays"/>
  </r>
  <r>
    <n v="1400"/>
    <n v="4.0685714285714285"/>
    <n v="5696"/>
    <x v="1"/>
    <n v="49.964912280701753"/>
    <n v="114"/>
    <s v="US"/>
    <s v="USD"/>
    <n v="1305176400"/>
    <n v="1305522000"/>
    <x v="687"/>
    <d v="2011-05-16T05:00:00"/>
    <b v="0"/>
    <b v="0"/>
    <x v="6"/>
    <x v="4"/>
    <s v="drama"/>
  </r>
  <r>
    <n v="29600"/>
    <n v="5.6420608108108112"/>
    <n v="167005"/>
    <x v="1"/>
    <n v="110.01646903820817"/>
    <n v="1518"/>
    <s v="CA"/>
    <s v="CAD"/>
    <n v="1414126800"/>
    <n v="1414904400"/>
    <x v="688"/>
    <d v="2014-11-02T05:00:00"/>
    <b v="0"/>
    <b v="0"/>
    <x v="1"/>
    <x v="1"/>
    <s v="rock"/>
  </r>
  <r>
    <n v="167500"/>
    <n v="0.6842686567164179"/>
    <n v="114615"/>
    <x v="0"/>
    <n v="89.964678178963894"/>
    <n v="1274"/>
    <s v="US"/>
    <s v="USD"/>
    <n v="1517810400"/>
    <n v="1520402400"/>
    <x v="689"/>
    <d v="2018-03-07T06:00:00"/>
    <b v="0"/>
    <b v="0"/>
    <x v="5"/>
    <x v="1"/>
    <s v="electric music"/>
  </r>
  <r>
    <n v="48300"/>
    <n v="0.34351966873706002"/>
    <n v="16592"/>
    <x v="0"/>
    <n v="79.009523809523813"/>
    <n v="210"/>
    <s v="IT"/>
    <s v="EUR"/>
    <n v="1564635600"/>
    <n v="1567141200"/>
    <x v="690"/>
    <d v="2019-08-30T05:00:00"/>
    <b v="0"/>
    <b v="1"/>
    <x v="11"/>
    <x v="6"/>
    <s v="video games"/>
  </r>
  <r>
    <n v="2200"/>
    <n v="6.5545454545454547"/>
    <n v="14420"/>
    <x v="1"/>
    <n v="86.867469879518069"/>
    <n v="166"/>
    <s v="US"/>
    <s v="USD"/>
    <n v="1500699600"/>
    <n v="1501131600"/>
    <x v="691"/>
    <d v="2017-07-27T05:00:00"/>
    <b v="0"/>
    <b v="0"/>
    <x v="1"/>
    <x v="1"/>
    <s v="rock"/>
  </r>
  <r>
    <n v="3500"/>
    <n v="1.7725714285714285"/>
    <n v="6204"/>
    <x v="1"/>
    <n v="62.04"/>
    <n v="100"/>
    <s v="AU"/>
    <s v="AUD"/>
    <n v="1354082400"/>
    <n v="1355032800"/>
    <x v="692"/>
    <d v="2012-12-09T06:00:00"/>
    <b v="0"/>
    <b v="0"/>
    <x v="17"/>
    <x v="1"/>
    <s v="jazz"/>
  </r>
  <r>
    <n v="5600"/>
    <n v="1.1317857142857144"/>
    <n v="6338"/>
    <x v="1"/>
    <n v="26.970212765957445"/>
    <n v="235"/>
    <s v="US"/>
    <s v="USD"/>
    <n v="1336453200"/>
    <n v="1339477200"/>
    <x v="693"/>
    <d v="2012-06-12T05:00:00"/>
    <b v="0"/>
    <b v="1"/>
    <x v="3"/>
    <x v="3"/>
    <s v="plays"/>
  </r>
  <r>
    <n v="1100"/>
    <n v="7.2818181818181822"/>
    <n v="8010"/>
    <x v="1"/>
    <n v="54.121621621621621"/>
    <n v="148"/>
    <s v="US"/>
    <s v="USD"/>
    <n v="1305262800"/>
    <n v="1305954000"/>
    <x v="694"/>
    <d v="2011-05-21T05:00:00"/>
    <b v="0"/>
    <b v="0"/>
    <x v="1"/>
    <x v="1"/>
    <s v="rock"/>
  </r>
  <r>
    <n v="3900"/>
    <n v="2.0833333333333335"/>
    <n v="8125"/>
    <x v="1"/>
    <n v="41.035353535353536"/>
    <n v="198"/>
    <s v="US"/>
    <s v="USD"/>
    <n v="1492232400"/>
    <n v="1494392400"/>
    <x v="695"/>
    <d v="2017-05-10T05:00:00"/>
    <b v="1"/>
    <b v="1"/>
    <x v="7"/>
    <x v="1"/>
    <s v="indie rock"/>
  </r>
  <r>
    <n v="43800"/>
    <n v="0.31171232876712329"/>
    <n v="13653"/>
    <x v="0"/>
    <n v="55.052419354838712"/>
    <n v="248"/>
    <s v="AU"/>
    <s v="AUD"/>
    <n v="1537333200"/>
    <n v="1537419600"/>
    <x v="123"/>
    <d v="2018-09-20T05:00:00"/>
    <b v="0"/>
    <b v="0"/>
    <x v="22"/>
    <x v="4"/>
    <s v="science fiction"/>
  </r>
  <r>
    <n v="97200"/>
    <n v="0.56967078189300413"/>
    <n v="55372"/>
    <x v="0"/>
    <n v="107.93762183235867"/>
    <n v="513"/>
    <s v="US"/>
    <s v="USD"/>
    <n v="1444107600"/>
    <n v="1447999200"/>
    <x v="696"/>
    <d v="2015-11-20T06:00:00"/>
    <b v="0"/>
    <b v="0"/>
    <x v="18"/>
    <x v="5"/>
    <s v="translations"/>
  </r>
  <r>
    <n v="4800"/>
    <n v="2.31"/>
    <n v="11088"/>
    <x v="1"/>
    <n v="73.92"/>
    <n v="150"/>
    <s v="US"/>
    <s v="USD"/>
    <n v="1386741600"/>
    <n v="1388037600"/>
    <x v="626"/>
    <d v="2013-12-26T06:00:00"/>
    <b v="0"/>
    <b v="0"/>
    <x v="3"/>
    <x v="3"/>
    <s v="plays"/>
  </r>
  <r>
    <n v="125600"/>
    <n v="0.86867834394904464"/>
    <n v="109106"/>
    <x v="0"/>
    <n v="31.995894428152493"/>
    <n v="3410"/>
    <s v="US"/>
    <s v="USD"/>
    <n v="1376542800"/>
    <n v="1378789200"/>
    <x v="697"/>
    <d v="2013-09-10T05:00:00"/>
    <b v="0"/>
    <b v="0"/>
    <x v="11"/>
    <x v="6"/>
    <s v="video games"/>
  </r>
  <r>
    <n v="4300"/>
    <n v="2.7074418604651163"/>
    <n v="11642"/>
    <x v="1"/>
    <n v="53.898148148148145"/>
    <n v="216"/>
    <s v="IT"/>
    <s v="EUR"/>
    <n v="1397451600"/>
    <n v="1398056400"/>
    <x v="698"/>
    <d v="2014-04-21T05:00:00"/>
    <b v="0"/>
    <b v="1"/>
    <x v="3"/>
    <x v="3"/>
    <s v="plays"/>
  </r>
  <r>
    <n v="5600"/>
    <n v="0.49446428571428569"/>
    <n v="2769"/>
    <x v="3"/>
    <n v="106.5"/>
    <n v="26"/>
    <s v="US"/>
    <s v="USD"/>
    <n v="1548482400"/>
    <n v="1550815200"/>
    <x v="699"/>
    <d v="2019-02-22T06:00:00"/>
    <b v="0"/>
    <b v="0"/>
    <x v="3"/>
    <x v="3"/>
    <s v="plays"/>
  </r>
  <r>
    <n v="149600"/>
    <n v="1.1335962566844919"/>
    <n v="169586"/>
    <x v="1"/>
    <n v="32.999805409612762"/>
    <n v="5139"/>
    <s v="US"/>
    <s v="USD"/>
    <n v="1549692000"/>
    <n v="1550037600"/>
    <x v="700"/>
    <d v="2019-02-13T06:00:00"/>
    <b v="0"/>
    <b v="0"/>
    <x v="7"/>
    <x v="1"/>
    <s v="indie rock"/>
  </r>
  <r>
    <n v="53100"/>
    <n v="1.9055555555555554"/>
    <n v="101185"/>
    <x v="1"/>
    <n v="43.00254993625159"/>
    <n v="2353"/>
    <s v="US"/>
    <s v="USD"/>
    <n v="1492059600"/>
    <n v="1492923600"/>
    <x v="701"/>
    <d v="2017-04-23T05:00:00"/>
    <b v="0"/>
    <b v="0"/>
    <x v="3"/>
    <x v="3"/>
    <s v="plays"/>
  </r>
  <r>
    <n v="5000"/>
    <n v="1.355"/>
    <n v="6775"/>
    <x v="1"/>
    <n v="86.858974358974365"/>
    <n v="78"/>
    <s v="IT"/>
    <s v="EUR"/>
    <n v="1463979600"/>
    <n v="1467522000"/>
    <x v="702"/>
    <d v="2016-07-03T05:00:00"/>
    <b v="0"/>
    <b v="0"/>
    <x v="2"/>
    <x v="2"/>
    <s v="web"/>
  </r>
  <r>
    <n v="9400"/>
    <n v="0.10297872340425532"/>
    <n v="968"/>
    <x v="0"/>
    <n v="96.8"/>
    <n v="10"/>
    <s v="US"/>
    <s v="USD"/>
    <n v="1415253600"/>
    <n v="1416117600"/>
    <x v="703"/>
    <d v="2014-11-16T06:00:00"/>
    <b v="0"/>
    <b v="0"/>
    <x v="1"/>
    <x v="1"/>
    <s v="rock"/>
  </r>
  <r>
    <n v="110800"/>
    <n v="0.65544223826714798"/>
    <n v="72623"/>
    <x v="0"/>
    <n v="32.995456610631528"/>
    <n v="2201"/>
    <s v="US"/>
    <s v="USD"/>
    <n v="1562216400"/>
    <n v="1563771600"/>
    <x v="704"/>
    <d v="2019-07-22T05:00:00"/>
    <b v="0"/>
    <b v="0"/>
    <x v="3"/>
    <x v="3"/>
    <s v="plays"/>
  </r>
  <r>
    <n v="93800"/>
    <n v="0.49026652452025588"/>
    <n v="45987"/>
    <x v="0"/>
    <n v="68.028106508875737"/>
    <n v="676"/>
    <s v="US"/>
    <s v="USD"/>
    <n v="1316754000"/>
    <n v="1319259600"/>
    <x v="431"/>
    <d v="2011-10-22T05:00:00"/>
    <b v="0"/>
    <b v="0"/>
    <x v="3"/>
    <x v="3"/>
    <s v="plays"/>
  </r>
  <r>
    <n v="1300"/>
    <n v="7.8792307692307695"/>
    <n v="10243"/>
    <x v="1"/>
    <n v="58.867816091954026"/>
    <n v="174"/>
    <s v="CH"/>
    <s v="CHF"/>
    <n v="1313211600"/>
    <n v="1313643600"/>
    <x v="705"/>
    <d v="2011-08-18T05:00:00"/>
    <b v="0"/>
    <b v="0"/>
    <x v="10"/>
    <x v="4"/>
    <s v="animation"/>
  </r>
  <r>
    <n v="108700"/>
    <n v="0.80306347746090156"/>
    <n v="87293"/>
    <x v="0"/>
    <n v="105.04572803850782"/>
    <n v="831"/>
    <s v="US"/>
    <s v="USD"/>
    <n v="1439528400"/>
    <n v="1440306000"/>
    <x v="706"/>
    <d v="2015-08-23T05:00:00"/>
    <b v="0"/>
    <b v="1"/>
    <x v="3"/>
    <x v="3"/>
    <s v="plays"/>
  </r>
  <r>
    <n v="5100"/>
    <n v="1.0629411764705883"/>
    <n v="5421"/>
    <x v="1"/>
    <n v="33.054878048780488"/>
    <n v="164"/>
    <s v="US"/>
    <s v="USD"/>
    <n v="1469163600"/>
    <n v="1470805200"/>
    <x v="707"/>
    <d v="2016-08-10T05:00:00"/>
    <b v="0"/>
    <b v="1"/>
    <x v="6"/>
    <x v="4"/>
    <s v="drama"/>
  </r>
  <r>
    <n v="8700"/>
    <n v="0.50735632183908042"/>
    <n v="4414"/>
    <x v="3"/>
    <n v="78.821428571428569"/>
    <n v="56"/>
    <s v="CH"/>
    <s v="CHF"/>
    <n v="1288501200"/>
    <n v="1292911200"/>
    <x v="708"/>
    <d v="2010-12-21T06:00:00"/>
    <b v="0"/>
    <b v="0"/>
    <x v="3"/>
    <x v="3"/>
    <s v="plays"/>
  </r>
  <r>
    <n v="5100"/>
    <n v="2.153137254901961"/>
    <n v="10981"/>
    <x v="1"/>
    <n v="68.204968944099377"/>
    <n v="161"/>
    <s v="US"/>
    <s v="USD"/>
    <n v="1298959200"/>
    <n v="1301374800"/>
    <x v="709"/>
    <d v="2011-03-29T05:00:00"/>
    <b v="0"/>
    <b v="1"/>
    <x v="10"/>
    <x v="4"/>
    <s v="animation"/>
  </r>
  <r>
    <n v="7400"/>
    <n v="1.4122972972972974"/>
    <n v="10451"/>
    <x v="1"/>
    <n v="75.731884057971016"/>
    <n v="138"/>
    <s v="US"/>
    <s v="USD"/>
    <n v="1387260000"/>
    <n v="1387864800"/>
    <x v="710"/>
    <d v="2013-12-24T06:00:00"/>
    <b v="0"/>
    <b v="0"/>
    <x v="1"/>
    <x v="1"/>
    <s v="rock"/>
  </r>
  <r>
    <n v="88900"/>
    <n v="1.1533745781777278"/>
    <n v="102535"/>
    <x v="1"/>
    <n v="30.996070133010882"/>
    <n v="3308"/>
    <s v="US"/>
    <s v="USD"/>
    <n v="1457244000"/>
    <n v="1458190800"/>
    <x v="711"/>
    <d v="2016-03-17T05:00:00"/>
    <b v="0"/>
    <b v="0"/>
    <x v="2"/>
    <x v="2"/>
    <s v="web"/>
  </r>
  <r>
    <n v="6700"/>
    <n v="1.9311940298507462"/>
    <n v="12939"/>
    <x v="1"/>
    <n v="101.88188976377953"/>
    <n v="127"/>
    <s v="AU"/>
    <s v="AUD"/>
    <n v="1556341200"/>
    <n v="1559278800"/>
    <x v="157"/>
    <d v="2019-05-31T05:00:00"/>
    <b v="0"/>
    <b v="1"/>
    <x v="10"/>
    <x v="4"/>
    <s v="animation"/>
  </r>
  <r>
    <n v="1500"/>
    <n v="7.2973333333333334"/>
    <n v="10946"/>
    <x v="1"/>
    <n v="52.879227053140099"/>
    <n v="207"/>
    <s v="IT"/>
    <s v="EUR"/>
    <n v="1522126800"/>
    <n v="1522731600"/>
    <x v="630"/>
    <d v="2018-04-03T05:00:00"/>
    <b v="0"/>
    <b v="1"/>
    <x v="17"/>
    <x v="1"/>
    <s v="jazz"/>
  </r>
  <r>
    <n v="61200"/>
    <n v="0.99663398692810456"/>
    <n v="60994"/>
    <x v="0"/>
    <n v="71.005820721769496"/>
    <n v="859"/>
    <s v="CA"/>
    <s v="CAD"/>
    <n v="1305954000"/>
    <n v="1306731600"/>
    <x v="712"/>
    <d v="2011-05-30T05:00:00"/>
    <b v="0"/>
    <b v="0"/>
    <x v="1"/>
    <x v="1"/>
    <s v="rock"/>
  </r>
  <r>
    <n v="3600"/>
    <n v="0.88166666666666671"/>
    <n v="3174"/>
    <x v="2"/>
    <n v="102.38709677419355"/>
    <n v="31"/>
    <s v="US"/>
    <s v="USD"/>
    <n v="1350709200"/>
    <n v="1352527200"/>
    <x v="93"/>
    <d v="2012-11-10T06:00:00"/>
    <b v="0"/>
    <b v="0"/>
    <x v="10"/>
    <x v="4"/>
    <s v="animation"/>
  </r>
  <r>
    <n v="9000"/>
    <n v="0.37233333333333335"/>
    <n v="3351"/>
    <x v="0"/>
    <n v="74.466666666666669"/>
    <n v="45"/>
    <s v="US"/>
    <s v="USD"/>
    <n v="1401166800"/>
    <n v="1404363600"/>
    <x v="713"/>
    <d v="2014-07-03T05:00:00"/>
    <b v="0"/>
    <b v="0"/>
    <x v="3"/>
    <x v="3"/>
    <s v="plays"/>
  </r>
  <r>
    <n v="185900"/>
    <n v="0.30540075309306081"/>
    <n v="56774"/>
    <x v="3"/>
    <n v="51.009883198562441"/>
    <n v="1113"/>
    <s v="US"/>
    <s v="USD"/>
    <n v="1266127200"/>
    <n v="1266645600"/>
    <x v="714"/>
    <d v="2010-02-20T06:00:00"/>
    <b v="0"/>
    <b v="0"/>
    <x v="3"/>
    <x v="3"/>
    <s v="plays"/>
  </r>
  <r>
    <n v="2100"/>
    <n v="0.25714285714285712"/>
    <n v="540"/>
    <x v="0"/>
    <n v="90"/>
    <n v="6"/>
    <s v="US"/>
    <s v="USD"/>
    <n v="1481436000"/>
    <n v="1482818400"/>
    <x v="715"/>
    <d v="2016-12-27T06:00:00"/>
    <b v="0"/>
    <b v="0"/>
    <x v="0"/>
    <x v="0"/>
    <s v="food trucks"/>
  </r>
  <r>
    <n v="2000"/>
    <n v="0.34"/>
    <n v="680"/>
    <x v="0"/>
    <n v="97.142857142857139"/>
    <n v="7"/>
    <s v="US"/>
    <s v="USD"/>
    <n v="1372222800"/>
    <n v="1374642000"/>
    <x v="716"/>
    <d v="2013-07-24T05:00:00"/>
    <b v="0"/>
    <b v="1"/>
    <x v="3"/>
    <x v="3"/>
    <s v="plays"/>
  </r>
  <r>
    <n v="1100"/>
    <n v="11.859090909090909"/>
    <n v="13045"/>
    <x v="1"/>
    <n v="72.071823204419886"/>
    <n v="181"/>
    <s v="CH"/>
    <s v="CHF"/>
    <n v="1372136400"/>
    <n v="1372482000"/>
    <x v="448"/>
    <d v="2013-06-29T05:00:00"/>
    <b v="0"/>
    <b v="0"/>
    <x v="9"/>
    <x v="5"/>
    <s v="nonfiction"/>
  </r>
  <r>
    <n v="6600"/>
    <n v="1.2539393939393939"/>
    <n v="8276"/>
    <x v="1"/>
    <n v="75.236363636363635"/>
    <n v="110"/>
    <s v="US"/>
    <s v="USD"/>
    <n v="1513922400"/>
    <n v="1514959200"/>
    <x v="717"/>
    <d v="2018-01-03T06:00:00"/>
    <b v="0"/>
    <b v="0"/>
    <x v="1"/>
    <x v="1"/>
    <s v="rock"/>
  </r>
  <r>
    <n v="7100"/>
    <n v="0.14394366197183098"/>
    <n v="1022"/>
    <x v="0"/>
    <n v="32.967741935483872"/>
    <n v="31"/>
    <s v="US"/>
    <s v="USD"/>
    <n v="1477976400"/>
    <n v="1478235600"/>
    <x v="718"/>
    <d v="2016-11-04T05:00:00"/>
    <b v="0"/>
    <b v="0"/>
    <x v="6"/>
    <x v="4"/>
    <s v="drama"/>
  </r>
  <r>
    <n v="7800"/>
    <n v="0.54807692307692313"/>
    <n v="4275"/>
    <x v="0"/>
    <n v="54.807692307692307"/>
    <n v="78"/>
    <s v="US"/>
    <s v="USD"/>
    <n v="1407474000"/>
    <n v="1408078800"/>
    <x v="719"/>
    <d v="2014-08-15T05:00:00"/>
    <b v="0"/>
    <b v="1"/>
    <x v="20"/>
    <x v="6"/>
    <s v="mobile games"/>
  </r>
  <r>
    <n v="7600"/>
    <n v="1.0963157894736841"/>
    <n v="8332"/>
    <x v="1"/>
    <n v="45.037837837837834"/>
    <n v="185"/>
    <s v="US"/>
    <s v="USD"/>
    <n v="1546149600"/>
    <n v="1548136800"/>
    <x v="720"/>
    <d v="2019-01-22T06:00:00"/>
    <b v="0"/>
    <b v="0"/>
    <x v="2"/>
    <x v="2"/>
    <s v="web"/>
  </r>
  <r>
    <n v="3400"/>
    <n v="1.8847058823529412"/>
    <n v="6408"/>
    <x v="1"/>
    <n v="52.958677685950413"/>
    <n v="121"/>
    <s v="US"/>
    <s v="USD"/>
    <n v="1338440400"/>
    <n v="1340859600"/>
    <x v="721"/>
    <d v="2012-06-28T05:00:00"/>
    <b v="0"/>
    <b v="1"/>
    <x v="3"/>
    <x v="3"/>
    <s v="plays"/>
  </r>
  <r>
    <n v="84500"/>
    <n v="0.87008284023668636"/>
    <n v="73522"/>
    <x v="0"/>
    <n v="60.017959183673469"/>
    <n v="1225"/>
    <s v="GB"/>
    <s v="GBP"/>
    <n v="1454133600"/>
    <n v="1454479200"/>
    <x v="722"/>
    <d v="2016-02-03T06:00:00"/>
    <b v="0"/>
    <b v="0"/>
    <x v="3"/>
    <x v="3"/>
    <s v="plays"/>
  </r>
  <r>
    <n v="100"/>
    <n v="0.01"/>
    <n v="1"/>
    <x v="0"/>
    <n v="1"/>
    <n v="1"/>
    <s v="CH"/>
    <s v="CHF"/>
    <n v="1434085200"/>
    <n v="1434430800"/>
    <x v="139"/>
    <d v="2015-06-16T05:00:00"/>
    <b v="0"/>
    <b v="0"/>
    <x v="1"/>
    <x v="1"/>
    <s v="rock"/>
  </r>
  <r>
    <n v="2300"/>
    <n v="2.0291304347826089"/>
    <n v="4667"/>
    <x v="1"/>
    <n v="44.028301886792455"/>
    <n v="106"/>
    <s v="US"/>
    <s v="USD"/>
    <n v="1577772000"/>
    <n v="1579672800"/>
    <x v="723"/>
    <d v="2020-01-22T06:00:00"/>
    <b v="0"/>
    <b v="1"/>
    <x v="14"/>
    <x v="7"/>
    <s v="photography books"/>
  </r>
  <r>
    <n v="6200"/>
    <n v="1.9703225806451612"/>
    <n v="12216"/>
    <x v="1"/>
    <n v="86.028169014084511"/>
    <n v="142"/>
    <s v="US"/>
    <s v="USD"/>
    <n v="1562216400"/>
    <n v="1562389200"/>
    <x v="704"/>
    <d v="2019-07-06T05:00:00"/>
    <b v="0"/>
    <b v="0"/>
    <x v="14"/>
    <x v="7"/>
    <s v="photography books"/>
  </r>
  <r>
    <n v="6100"/>
    <n v="1.07"/>
    <n v="6527"/>
    <x v="1"/>
    <n v="28.012875536480685"/>
    <n v="233"/>
    <s v="US"/>
    <s v="USD"/>
    <n v="1548568800"/>
    <n v="1551506400"/>
    <x v="724"/>
    <d v="2019-03-02T06:00:00"/>
    <b v="0"/>
    <b v="0"/>
    <x v="3"/>
    <x v="3"/>
    <s v="plays"/>
  </r>
  <r>
    <n v="2600"/>
    <n v="2.6873076923076922"/>
    <n v="6987"/>
    <x v="1"/>
    <n v="32.050458715596328"/>
    <n v="218"/>
    <s v="US"/>
    <s v="USD"/>
    <n v="1514872800"/>
    <n v="1516600800"/>
    <x v="725"/>
    <d v="2018-01-22T06:00:00"/>
    <b v="0"/>
    <b v="0"/>
    <x v="1"/>
    <x v="1"/>
    <s v="rock"/>
  </r>
  <r>
    <n v="9700"/>
    <n v="0.50845360824742269"/>
    <n v="4932"/>
    <x v="0"/>
    <n v="73.611940298507463"/>
    <n v="67"/>
    <s v="AU"/>
    <s v="AUD"/>
    <n v="1416031200"/>
    <n v="1420437600"/>
    <x v="660"/>
    <d v="2015-01-05T06:00:00"/>
    <b v="0"/>
    <b v="0"/>
    <x v="4"/>
    <x v="4"/>
    <s v="documentary"/>
  </r>
  <r>
    <n v="700"/>
    <n v="11.802857142857142"/>
    <n v="8262"/>
    <x v="1"/>
    <n v="108.71052631578948"/>
    <n v="76"/>
    <s v="US"/>
    <s v="USD"/>
    <n v="1330927200"/>
    <n v="1332997200"/>
    <x v="726"/>
    <d v="2012-03-29T05:00:00"/>
    <b v="0"/>
    <b v="1"/>
    <x v="6"/>
    <x v="4"/>
    <s v="drama"/>
  </r>
  <r>
    <n v="700"/>
    <n v="2.64"/>
    <n v="1848"/>
    <x v="1"/>
    <n v="42.97674418604651"/>
    <n v="43"/>
    <s v="US"/>
    <s v="USD"/>
    <n v="1571115600"/>
    <n v="1574920800"/>
    <x v="727"/>
    <d v="2019-11-28T06:00:00"/>
    <b v="0"/>
    <b v="1"/>
    <x v="3"/>
    <x v="3"/>
    <s v="plays"/>
  </r>
  <r>
    <n v="5200"/>
    <n v="0.30442307692307691"/>
    <n v="1583"/>
    <x v="0"/>
    <n v="83.315789473684205"/>
    <n v="19"/>
    <s v="US"/>
    <s v="USD"/>
    <n v="1463461200"/>
    <n v="1464930000"/>
    <x v="728"/>
    <d v="2016-06-03T05:00:00"/>
    <b v="0"/>
    <b v="0"/>
    <x v="0"/>
    <x v="0"/>
    <s v="food trucks"/>
  </r>
  <r>
    <n v="140800"/>
    <n v="0.62880681818181816"/>
    <n v="88536"/>
    <x v="0"/>
    <n v="42"/>
    <n v="2108"/>
    <s v="CH"/>
    <s v="CHF"/>
    <n v="1344920400"/>
    <n v="1345006800"/>
    <x v="729"/>
    <d v="2012-08-15T05:00:00"/>
    <b v="0"/>
    <b v="0"/>
    <x v="4"/>
    <x v="4"/>
    <s v="documentary"/>
  </r>
  <r>
    <n v="6400"/>
    <n v="1.9312499999999999"/>
    <n v="12360"/>
    <x v="1"/>
    <n v="55.927601809954751"/>
    <n v="221"/>
    <s v="US"/>
    <s v="USD"/>
    <n v="1511848800"/>
    <n v="1512712800"/>
    <x v="730"/>
    <d v="2017-12-08T06:00:00"/>
    <b v="0"/>
    <b v="1"/>
    <x v="3"/>
    <x v="3"/>
    <s v="plays"/>
  </r>
  <r>
    <n v="92500"/>
    <n v="0.77102702702702708"/>
    <n v="71320"/>
    <x v="0"/>
    <n v="105.03681885125184"/>
    <n v="679"/>
    <s v="US"/>
    <s v="USD"/>
    <n v="1452319200"/>
    <n v="1452492000"/>
    <x v="731"/>
    <d v="2016-01-11T06:00:00"/>
    <b v="0"/>
    <b v="1"/>
    <x v="11"/>
    <x v="6"/>
    <s v="video games"/>
  </r>
  <r>
    <n v="59700"/>
    <n v="2.2552763819095478"/>
    <n v="134640"/>
    <x v="1"/>
    <n v="48"/>
    <n v="2805"/>
    <s v="CA"/>
    <s v="CAD"/>
    <n v="1523854800"/>
    <n v="1524286800"/>
    <x v="78"/>
    <d v="2018-04-21T05:00:00"/>
    <b v="0"/>
    <b v="0"/>
    <x v="9"/>
    <x v="5"/>
    <s v="nonfiction"/>
  </r>
  <r>
    <n v="3200"/>
    <n v="2.3940625"/>
    <n v="7661"/>
    <x v="1"/>
    <n v="112.66176470588235"/>
    <n v="68"/>
    <s v="US"/>
    <s v="USD"/>
    <n v="1346043600"/>
    <n v="1346907600"/>
    <x v="732"/>
    <d v="2012-09-06T05:00:00"/>
    <b v="0"/>
    <b v="0"/>
    <x v="11"/>
    <x v="6"/>
    <s v="video games"/>
  </r>
  <r>
    <n v="3200"/>
    <n v="0.921875"/>
    <n v="2950"/>
    <x v="0"/>
    <n v="81.944444444444443"/>
    <n v="36"/>
    <s v="DK"/>
    <s v="DKK"/>
    <n v="1464325200"/>
    <n v="1464498000"/>
    <x v="733"/>
    <d v="2016-05-29T05:00:00"/>
    <b v="0"/>
    <b v="1"/>
    <x v="1"/>
    <x v="1"/>
    <s v="rock"/>
  </r>
  <r>
    <n v="9000"/>
    <n v="1.3023333333333333"/>
    <n v="11721"/>
    <x v="1"/>
    <n v="64.049180327868854"/>
    <n v="183"/>
    <s v="CA"/>
    <s v="CAD"/>
    <n v="1511935200"/>
    <n v="1514181600"/>
    <x v="734"/>
    <d v="2017-12-25T06:00:00"/>
    <b v="0"/>
    <b v="0"/>
    <x v="1"/>
    <x v="1"/>
    <s v="rock"/>
  </r>
  <r>
    <n v="2300"/>
    <n v="6.1521739130434785"/>
    <n v="14150"/>
    <x v="1"/>
    <n v="106.39097744360902"/>
    <n v="133"/>
    <s v="US"/>
    <s v="USD"/>
    <n v="1392012000"/>
    <n v="1392184800"/>
    <x v="406"/>
    <d v="2014-02-12T06:00:00"/>
    <b v="1"/>
    <b v="1"/>
    <x v="3"/>
    <x v="3"/>
    <s v="plays"/>
  </r>
  <r>
    <n v="51300"/>
    <n v="3.687953216374269"/>
    <n v="189192"/>
    <x v="1"/>
    <n v="76.011249497790274"/>
    <n v="2489"/>
    <s v="IT"/>
    <s v="EUR"/>
    <n v="1556946000"/>
    <n v="1559365200"/>
    <x v="735"/>
    <d v="2019-06-01T05:00:00"/>
    <b v="0"/>
    <b v="1"/>
    <x v="9"/>
    <x v="5"/>
    <s v="nonfiction"/>
  </r>
  <r>
    <n v="700"/>
    <n v="10.948571428571428"/>
    <n v="7664"/>
    <x v="1"/>
    <n v="111.07246376811594"/>
    <n v="69"/>
    <s v="US"/>
    <s v="USD"/>
    <n v="1548050400"/>
    <n v="1549173600"/>
    <x v="736"/>
    <d v="2019-02-03T06:00:00"/>
    <b v="0"/>
    <b v="1"/>
    <x v="3"/>
    <x v="3"/>
    <s v="plays"/>
  </r>
  <r>
    <n v="8900"/>
    <n v="0.50662921348314605"/>
    <n v="4509"/>
    <x v="0"/>
    <n v="95.936170212765958"/>
    <n v="47"/>
    <s v="US"/>
    <s v="USD"/>
    <n v="1353736800"/>
    <n v="1355032800"/>
    <x v="737"/>
    <d v="2012-12-09T06:00:00"/>
    <b v="1"/>
    <b v="0"/>
    <x v="11"/>
    <x v="6"/>
    <s v="video games"/>
  </r>
  <r>
    <n v="1500"/>
    <n v="8.0060000000000002"/>
    <n v="12009"/>
    <x v="1"/>
    <n v="43.043010752688176"/>
    <n v="279"/>
    <s v="GB"/>
    <s v="GBP"/>
    <n v="1532840400"/>
    <n v="1533963600"/>
    <x v="192"/>
    <d v="2018-08-11T05:00:00"/>
    <b v="0"/>
    <b v="1"/>
    <x v="1"/>
    <x v="1"/>
    <s v="rock"/>
  </r>
  <r>
    <n v="4900"/>
    <n v="2.9128571428571428"/>
    <n v="14273"/>
    <x v="1"/>
    <n v="67.966666666666669"/>
    <n v="210"/>
    <s v="US"/>
    <s v="USD"/>
    <n v="1488261600"/>
    <n v="1489381200"/>
    <x v="738"/>
    <d v="2017-03-13T05:00:00"/>
    <b v="0"/>
    <b v="0"/>
    <x v="4"/>
    <x v="4"/>
    <s v="documentary"/>
  </r>
  <r>
    <n v="54000"/>
    <n v="3.4996666666666667"/>
    <n v="188982"/>
    <x v="1"/>
    <n v="89.991428571428571"/>
    <n v="2100"/>
    <s v="US"/>
    <s v="USD"/>
    <n v="1393567200"/>
    <n v="1395032400"/>
    <x v="739"/>
    <d v="2014-03-17T05:00:00"/>
    <b v="0"/>
    <b v="0"/>
    <x v="1"/>
    <x v="1"/>
    <s v="rock"/>
  </r>
  <r>
    <n v="4100"/>
    <n v="3.5707317073170732"/>
    <n v="14640"/>
    <x v="1"/>
    <n v="58.095238095238095"/>
    <n v="252"/>
    <s v="US"/>
    <s v="USD"/>
    <n v="1410325200"/>
    <n v="1412485200"/>
    <x v="613"/>
    <d v="2014-10-05T05:00:00"/>
    <b v="1"/>
    <b v="1"/>
    <x v="1"/>
    <x v="1"/>
    <s v="rock"/>
  </r>
  <r>
    <n v="85000"/>
    <n v="1.2648941176470587"/>
    <n v="107516"/>
    <x v="1"/>
    <n v="83.996875000000003"/>
    <n v="1280"/>
    <s v="US"/>
    <s v="USD"/>
    <n v="1276923600"/>
    <n v="1279688400"/>
    <x v="740"/>
    <d v="2010-07-21T05:00:00"/>
    <b v="0"/>
    <b v="1"/>
    <x v="9"/>
    <x v="5"/>
    <s v="nonfiction"/>
  </r>
  <r>
    <n v="3600"/>
    <n v="3.875"/>
    <n v="13950"/>
    <x v="1"/>
    <n v="88.853503184713375"/>
    <n v="157"/>
    <s v="GB"/>
    <s v="GBP"/>
    <n v="1500958800"/>
    <n v="1501995600"/>
    <x v="145"/>
    <d v="2017-08-06T05:00:00"/>
    <b v="0"/>
    <b v="0"/>
    <x v="12"/>
    <x v="4"/>
    <s v="shorts"/>
  </r>
  <r>
    <n v="2800"/>
    <n v="4.5703571428571426"/>
    <n v="12797"/>
    <x v="1"/>
    <n v="65.963917525773198"/>
    <n v="194"/>
    <s v="US"/>
    <s v="USD"/>
    <n v="1292220000"/>
    <n v="1294639200"/>
    <x v="741"/>
    <d v="2011-01-10T06:00:00"/>
    <b v="0"/>
    <b v="1"/>
    <x v="3"/>
    <x v="3"/>
    <s v="plays"/>
  </r>
  <r>
    <n v="2300"/>
    <n v="2.6669565217391304"/>
    <n v="6134"/>
    <x v="1"/>
    <n v="74.804878048780495"/>
    <n v="82"/>
    <s v="AU"/>
    <s v="AUD"/>
    <n v="1304398800"/>
    <n v="1305435600"/>
    <x v="742"/>
    <d v="2011-05-15T05:00:00"/>
    <b v="0"/>
    <b v="1"/>
    <x v="6"/>
    <x v="4"/>
    <s v="drama"/>
  </r>
  <r>
    <n v="7100"/>
    <n v="0.69"/>
    <n v="4899"/>
    <x v="0"/>
    <n v="69.98571428571428"/>
    <n v="70"/>
    <s v="US"/>
    <s v="USD"/>
    <n v="1535432400"/>
    <n v="1537592400"/>
    <x v="202"/>
    <d v="2018-09-22T05:00:00"/>
    <b v="0"/>
    <b v="0"/>
    <x v="3"/>
    <x v="3"/>
    <s v="plays"/>
  </r>
  <r>
    <n v="9600"/>
    <n v="0.51343749999999999"/>
    <n v="4929"/>
    <x v="0"/>
    <n v="32.006493506493506"/>
    <n v="154"/>
    <s v="US"/>
    <s v="USD"/>
    <n v="1433826000"/>
    <n v="1435122000"/>
    <x v="743"/>
    <d v="2015-06-24T05:00:00"/>
    <b v="0"/>
    <b v="0"/>
    <x v="3"/>
    <x v="3"/>
    <s v="plays"/>
  </r>
  <r>
    <n v="121600"/>
    <n v="1.1710526315789473E-2"/>
    <n v="1424"/>
    <x v="0"/>
    <n v="64.727272727272734"/>
    <n v="22"/>
    <s v="US"/>
    <s v="USD"/>
    <n v="1514959200"/>
    <n v="1520056800"/>
    <x v="744"/>
    <d v="2018-03-03T06:00:00"/>
    <b v="0"/>
    <b v="0"/>
    <x v="3"/>
    <x v="3"/>
    <s v="plays"/>
  </r>
  <r>
    <n v="97100"/>
    <n v="1.089773429454171"/>
    <n v="105817"/>
    <x v="1"/>
    <n v="24.998110087408456"/>
    <n v="4233"/>
    <s v="US"/>
    <s v="USD"/>
    <n v="1332738000"/>
    <n v="1335675600"/>
    <x v="745"/>
    <d v="2012-04-29T05:00:00"/>
    <b v="0"/>
    <b v="0"/>
    <x v="14"/>
    <x v="7"/>
    <s v="photography books"/>
  </r>
  <r>
    <n v="43200"/>
    <n v="3.1517592592592591"/>
    <n v="136156"/>
    <x v="1"/>
    <n v="104.97764070932922"/>
    <n v="1297"/>
    <s v="DK"/>
    <s v="DKK"/>
    <n v="1445490000"/>
    <n v="1448431200"/>
    <x v="746"/>
    <d v="2015-11-25T06:00:00"/>
    <b v="1"/>
    <b v="0"/>
    <x v="18"/>
    <x v="5"/>
    <s v="translations"/>
  </r>
  <r>
    <n v="6800"/>
    <n v="1.5769117647058823"/>
    <n v="10723"/>
    <x v="1"/>
    <n v="64.987878787878785"/>
    <n v="165"/>
    <s v="DK"/>
    <s v="DKK"/>
    <n v="1297663200"/>
    <n v="1298613600"/>
    <x v="747"/>
    <d v="2011-02-25T06:00:00"/>
    <b v="0"/>
    <b v="0"/>
    <x v="18"/>
    <x v="5"/>
    <s v="translations"/>
  </r>
  <r>
    <n v="7300"/>
    <n v="1.5380821917808218"/>
    <n v="11228"/>
    <x v="1"/>
    <n v="94.352941176470594"/>
    <n v="119"/>
    <s v="US"/>
    <s v="USD"/>
    <n v="1371963600"/>
    <n v="1372482000"/>
    <x v="362"/>
    <d v="2013-06-29T05:00:00"/>
    <b v="0"/>
    <b v="0"/>
    <x v="3"/>
    <x v="3"/>
    <s v="plays"/>
  </r>
  <r>
    <n v="86200"/>
    <n v="0.89738979118329465"/>
    <n v="77355"/>
    <x v="0"/>
    <n v="44.001706484641637"/>
    <n v="1758"/>
    <s v="US"/>
    <s v="USD"/>
    <n v="1425103200"/>
    <n v="1425621600"/>
    <x v="748"/>
    <d v="2015-03-06T06:00:00"/>
    <b v="0"/>
    <b v="0"/>
    <x v="2"/>
    <x v="2"/>
    <s v="web"/>
  </r>
  <r>
    <n v="8100"/>
    <n v="0.75135802469135804"/>
    <n v="6086"/>
    <x v="0"/>
    <n v="64.744680851063833"/>
    <n v="94"/>
    <s v="US"/>
    <s v="USD"/>
    <n v="1265349600"/>
    <n v="1266300000"/>
    <x v="749"/>
    <d v="2010-02-16T06:00:00"/>
    <b v="0"/>
    <b v="0"/>
    <x v="7"/>
    <x v="1"/>
    <s v="indie rock"/>
  </r>
  <r>
    <n v="17700"/>
    <n v="8.5288135593220336"/>
    <n v="150960"/>
    <x v="1"/>
    <n v="84.00667779632721"/>
    <n v="1797"/>
    <s v="US"/>
    <s v="USD"/>
    <n v="1301202000"/>
    <n v="1305867600"/>
    <x v="643"/>
    <d v="2011-05-20T05:00:00"/>
    <b v="0"/>
    <b v="0"/>
    <x v="17"/>
    <x v="1"/>
    <s v="jazz"/>
  </r>
  <r>
    <n v="6400"/>
    <n v="1.3890625000000001"/>
    <n v="8890"/>
    <x v="1"/>
    <n v="34.061302681992338"/>
    <n v="261"/>
    <s v="US"/>
    <s v="USD"/>
    <n v="1538024400"/>
    <n v="1538802000"/>
    <x v="750"/>
    <d v="2018-10-06T05:00:00"/>
    <b v="0"/>
    <b v="0"/>
    <x v="3"/>
    <x v="3"/>
    <s v="plays"/>
  </r>
  <r>
    <n v="7700"/>
    <n v="1.9018181818181819"/>
    <n v="14644"/>
    <x v="1"/>
    <n v="93.273885350318466"/>
    <n v="157"/>
    <s v="US"/>
    <s v="USD"/>
    <n v="1395032400"/>
    <n v="1398920400"/>
    <x v="751"/>
    <d v="2014-05-01T05:00:00"/>
    <b v="0"/>
    <b v="1"/>
    <x v="4"/>
    <x v="4"/>
    <s v="documentary"/>
  </r>
  <r>
    <n v="116300"/>
    <n v="1.0024333619948409"/>
    <n v="116583"/>
    <x v="1"/>
    <n v="32.998301726577978"/>
    <n v="3533"/>
    <s v="US"/>
    <s v="USD"/>
    <n v="1405486800"/>
    <n v="1405659600"/>
    <x v="752"/>
    <d v="2014-07-18T05:00:00"/>
    <b v="0"/>
    <b v="1"/>
    <x v="3"/>
    <x v="3"/>
    <s v="plays"/>
  </r>
  <r>
    <n v="9100"/>
    <n v="1.4275824175824177"/>
    <n v="12991"/>
    <x v="1"/>
    <n v="83.812903225806451"/>
    <n v="155"/>
    <s v="US"/>
    <s v="USD"/>
    <n v="1455861600"/>
    <n v="1457244000"/>
    <x v="753"/>
    <d v="2016-03-06T06:00:00"/>
    <b v="0"/>
    <b v="0"/>
    <x v="2"/>
    <x v="2"/>
    <s v="web"/>
  </r>
  <r>
    <n v="1500"/>
    <n v="5.6313333333333331"/>
    <n v="8447"/>
    <x v="1"/>
    <n v="63.992424242424242"/>
    <n v="132"/>
    <s v="IT"/>
    <s v="EUR"/>
    <n v="1529038800"/>
    <n v="1529298000"/>
    <x v="754"/>
    <d v="2018-06-18T05:00:00"/>
    <b v="0"/>
    <b v="0"/>
    <x v="8"/>
    <x v="2"/>
    <s v="wearables"/>
  </r>
  <r>
    <n v="8800"/>
    <n v="0.30715909090909088"/>
    <n v="2703"/>
    <x v="0"/>
    <n v="81.909090909090907"/>
    <n v="33"/>
    <s v="US"/>
    <s v="USD"/>
    <n v="1535259600"/>
    <n v="1535778000"/>
    <x v="755"/>
    <d v="2018-09-01T05:00:00"/>
    <b v="0"/>
    <b v="0"/>
    <x v="14"/>
    <x v="7"/>
    <s v="photography books"/>
  </r>
  <r>
    <n v="8800"/>
    <n v="0.99397727272727276"/>
    <n v="8747"/>
    <x v="3"/>
    <n v="93.053191489361708"/>
    <n v="94"/>
    <s v="US"/>
    <s v="USD"/>
    <n v="1327212000"/>
    <n v="1327471200"/>
    <x v="756"/>
    <d v="2012-01-25T06:00:00"/>
    <b v="0"/>
    <b v="0"/>
    <x v="4"/>
    <x v="4"/>
    <s v="documentary"/>
  </r>
  <r>
    <n v="69900"/>
    <n v="1.9754935622317598"/>
    <n v="138087"/>
    <x v="1"/>
    <n v="101.98449039881831"/>
    <n v="1354"/>
    <s v="GB"/>
    <s v="GBP"/>
    <n v="1526360400"/>
    <n v="1529557200"/>
    <x v="757"/>
    <d v="2018-06-21T05:00:00"/>
    <b v="0"/>
    <b v="0"/>
    <x v="2"/>
    <x v="2"/>
    <s v="web"/>
  </r>
  <r>
    <n v="1000"/>
    <n v="5.085"/>
    <n v="5085"/>
    <x v="1"/>
    <n v="105.9375"/>
    <n v="48"/>
    <s v="US"/>
    <s v="USD"/>
    <n v="1532149200"/>
    <n v="1535259600"/>
    <x v="758"/>
    <d v="2018-08-26T05:00:00"/>
    <b v="1"/>
    <b v="1"/>
    <x v="2"/>
    <x v="2"/>
    <s v="web"/>
  </r>
  <r>
    <n v="4700"/>
    <n v="2.3774468085106384"/>
    <n v="11174"/>
    <x v="1"/>
    <n v="101.58181818181818"/>
    <n v="110"/>
    <s v="US"/>
    <s v="USD"/>
    <n v="1515304800"/>
    <n v="1515564000"/>
    <x v="759"/>
    <d v="2018-01-10T06:00:00"/>
    <b v="0"/>
    <b v="0"/>
    <x v="0"/>
    <x v="0"/>
    <s v="food trucks"/>
  </r>
  <r>
    <n v="3200"/>
    <n v="3.3846875000000001"/>
    <n v="10831"/>
    <x v="1"/>
    <n v="62.970930232558139"/>
    <n v="172"/>
    <s v="US"/>
    <s v="USD"/>
    <n v="1276318800"/>
    <n v="1277096400"/>
    <x v="760"/>
    <d v="2010-06-21T05:00:00"/>
    <b v="0"/>
    <b v="0"/>
    <x v="6"/>
    <x v="4"/>
    <s v="drama"/>
  </r>
  <r>
    <n v="6700"/>
    <n v="1.3308955223880596"/>
    <n v="8917"/>
    <x v="1"/>
    <n v="29.045602605863191"/>
    <n v="307"/>
    <s v="US"/>
    <s v="USD"/>
    <n v="1328767200"/>
    <n v="1329026400"/>
    <x v="761"/>
    <d v="2012-02-12T06:00:00"/>
    <b v="0"/>
    <b v="1"/>
    <x v="7"/>
    <x v="1"/>
    <s v="indie rock"/>
  </r>
  <r>
    <n v="100"/>
    <n v="0.01"/>
    <n v="1"/>
    <x v="0"/>
    <n v="1"/>
    <n v="1"/>
    <s v="US"/>
    <s v="USD"/>
    <n v="1321682400"/>
    <n v="1322978400"/>
    <x v="762"/>
    <d v="2011-12-04T06:00:00"/>
    <b v="1"/>
    <b v="0"/>
    <x v="1"/>
    <x v="1"/>
    <s v="rock"/>
  </r>
  <r>
    <n v="6000"/>
    <n v="2.0779999999999998"/>
    <n v="12468"/>
    <x v="1"/>
    <n v="77.924999999999997"/>
    <n v="160"/>
    <s v="US"/>
    <s v="USD"/>
    <n v="1335934800"/>
    <n v="1338786000"/>
    <x v="444"/>
    <d v="2012-06-04T05:00:00"/>
    <b v="0"/>
    <b v="0"/>
    <x v="5"/>
    <x v="1"/>
    <s v="electric music"/>
  </r>
  <r>
    <n v="4900"/>
    <n v="0.51122448979591839"/>
    <n v="2505"/>
    <x v="0"/>
    <n v="80.806451612903231"/>
    <n v="31"/>
    <s v="US"/>
    <s v="USD"/>
    <n v="1310792400"/>
    <n v="1311656400"/>
    <x v="763"/>
    <d v="2011-07-26T05:00:00"/>
    <b v="0"/>
    <b v="1"/>
    <x v="11"/>
    <x v="6"/>
    <s v="video games"/>
  </r>
  <r>
    <n v="17100"/>
    <n v="6.5205847953216374"/>
    <n v="111502"/>
    <x v="1"/>
    <n v="76.006816632583508"/>
    <n v="1467"/>
    <s v="CA"/>
    <s v="CAD"/>
    <n v="1308546000"/>
    <n v="1308978000"/>
    <x v="764"/>
    <d v="2011-06-25T05:00:00"/>
    <b v="0"/>
    <b v="1"/>
    <x v="7"/>
    <x v="1"/>
    <s v="indie rock"/>
  </r>
  <r>
    <n v="171000"/>
    <n v="1.1363099415204678"/>
    <n v="194309"/>
    <x v="1"/>
    <n v="72.993613824192337"/>
    <n v="2662"/>
    <s v="CA"/>
    <s v="CAD"/>
    <n v="1574056800"/>
    <n v="1576389600"/>
    <x v="765"/>
    <d v="2019-12-15T06:00:00"/>
    <b v="0"/>
    <b v="0"/>
    <x v="13"/>
    <x v="5"/>
    <s v="fiction"/>
  </r>
  <r>
    <n v="23400"/>
    <n v="1.0237606837606839"/>
    <n v="23956"/>
    <x v="1"/>
    <n v="53"/>
    <n v="452"/>
    <s v="AU"/>
    <s v="AUD"/>
    <n v="1308373200"/>
    <n v="1311051600"/>
    <x v="766"/>
    <d v="2011-07-19T05:00:00"/>
    <b v="0"/>
    <b v="0"/>
    <x v="3"/>
    <x v="3"/>
    <s v="plays"/>
  </r>
  <r>
    <n v="2400"/>
    <n v="3.5658333333333334"/>
    <n v="8558"/>
    <x v="1"/>
    <n v="54.164556962025316"/>
    <n v="158"/>
    <s v="US"/>
    <s v="USD"/>
    <n v="1335243600"/>
    <n v="1336712400"/>
    <x v="767"/>
    <d v="2012-05-11T05:00:00"/>
    <b v="0"/>
    <b v="0"/>
    <x v="0"/>
    <x v="0"/>
    <s v="food trucks"/>
  </r>
  <r>
    <n v="5300"/>
    <n v="1.3986792452830188"/>
    <n v="7413"/>
    <x v="1"/>
    <n v="32.946666666666665"/>
    <n v="225"/>
    <s v="CH"/>
    <s v="CHF"/>
    <n v="1328421600"/>
    <n v="1330408800"/>
    <x v="768"/>
    <d v="2012-02-28T06:00:00"/>
    <b v="1"/>
    <b v="0"/>
    <x v="12"/>
    <x v="4"/>
    <s v="shorts"/>
  </r>
  <r>
    <n v="4000"/>
    <n v="0.69450000000000001"/>
    <n v="2778"/>
    <x v="0"/>
    <n v="79.371428571428567"/>
    <n v="35"/>
    <s v="US"/>
    <s v="USD"/>
    <n v="1524286800"/>
    <n v="1524891600"/>
    <x v="769"/>
    <d v="2018-04-28T05:00:00"/>
    <b v="1"/>
    <b v="0"/>
    <x v="0"/>
    <x v="0"/>
    <s v="food trucks"/>
  </r>
  <r>
    <n v="7300"/>
    <n v="0.35534246575342465"/>
    <n v="2594"/>
    <x v="0"/>
    <n v="41.174603174603178"/>
    <n v="63"/>
    <s v="US"/>
    <s v="USD"/>
    <n v="1362117600"/>
    <n v="1363669200"/>
    <x v="770"/>
    <d v="2013-03-19T05:00:00"/>
    <b v="0"/>
    <b v="1"/>
    <x v="3"/>
    <x v="3"/>
    <s v="plays"/>
  </r>
  <r>
    <n v="2000"/>
    <n v="2.5165000000000002"/>
    <n v="5033"/>
    <x v="1"/>
    <n v="77.430769230769229"/>
    <n v="65"/>
    <s v="US"/>
    <s v="USD"/>
    <n v="1550556000"/>
    <n v="1551420000"/>
    <x v="771"/>
    <d v="2019-03-01T06:00:00"/>
    <b v="0"/>
    <b v="1"/>
    <x v="8"/>
    <x v="2"/>
    <s v="wearables"/>
  </r>
  <r>
    <n v="8800"/>
    <n v="1.0587500000000001"/>
    <n v="9317"/>
    <x v="1"/>
    <n v="57.159509202453989"/>
    <n v="163"/>
    <s v="US"/>
    <s v="USD"/>
    <n v="1269147600"/>
    <n v="1269838800"/>
    <x v="772"/>
    <d v="2010-03-29T05:00:00"/>
    <b v="0"/>
    <b v="0"/>
    <x v="3"/>
    <x v="3"/>
    <s v="plays"/>
  </r>
  <r>
    <n v="3500"/>
    <n v="1.8742857142857143"/>
    <n v="6560"/>
    <x v="1"/>
    <n v="77.17647058823529"/>
    <n v="85"/>
    <s v="US"/>
    <s v="USD"/>
    <n v="1312174800"/>
    <n v="1312520400"/>
    <x v="773"/>
    <d v="2011-08-05T05:00:00"/>
    <b v="0"/>
    <b v="0"/>
    <x v="3"/>
    <x v="3"/>
    <s v="plays"/>
  </r>
  <r>
    <n v="1400"/>
    <n v="3.8678571428571429"/>
    <n v="5415"/>
    <x v="1"/>
    <n v="24.953917050691246"/>
    <n v="217"/>
    <s v="US"/>
    <s v="USD"/>
    <n v="1434517200"/>
    <n v="1436504400"/>
    <x v="774"/>
    <d v="2015-07-10T05:00:00"/>
    <b v="0"/>
    <b v="1"/>
    <x v="19"/>
    <x v="4"/>
    <s v="television"/>
  </r>
  <r>
    <n v="4200"/>
    <n v="3.4707142857142856"/>
    <n v="14577"/>
    <x v="1"/>
    <n v="97.18"/>
    <n v="150"/>
    <s v="US"/>
    <s v="USD"/>
    <n v="1471582800"/>
    <n v="1472014800"/>
    <x v="775"/>
    <d v="2016-08-24T05:00:00"/>
    <b v="0"/>
    <b v="0"/>
    <x v="12"/>
    <x v="4"/>
    <s v="shorts"/>
  </r>
  <r>
    <n v="81000"/>
    <n v="1.8582098765432098"/>
    <n v="150515"/>
    <x v="1"/>
    <n v="46.000916870415651"/>
    <n v="3272"/>
    <s v="US"/>
    <s v="USD"/>
    <n v="1410757200"/>
    <n v="1411534800"/>
    <x v="776"/>
    <d v="2014-09-24T05:00:00"/>
    <b v="0"/>
    <b v="0"/>
    <x v="3"/>
    <x v="3"/>
    <s v="plays"/>
  </r>
  <r>
    <n v="182800"/>
    <n v="0.43241247264770238"/>
    <n v="79045"/>
    <x v="3"/>
    <n v="88.023385300668153"/>
    <n v="898"/>
    <s v="US"/>
    <s v="USD"/>
    <n v="1304830800"/>
    <n v="1304917200"/>
    <x v="777"/>
    <d v="2011-05-09T05:00:00"/>
    <b v="0"/>
    <b v="0"/>
    <x v="14"/>
    <x v="7"/>
    <s v="photography books"/>
  </r>
  <r>
    <n v="4800"/>
    <n v="1.6243749999999999"/>
    <n v="7797"/>
    <x v="1"/>
    <n v="25.99"/>
    <n v="300"/>
    <s v="US"/>
    <s v="USD"/>
    <n v="1539061200"/>
    <n v="1539579600"/>
    <x v="778"/>
    <d v="2018-10-15T05:00:00"/>
    <b v="0"/>
    <b v="0"/>
    <x v="0"/>
    <x v="0"/>
    <s v="food trucks"/>
  </r>
  <r>
    <n v="7000"/>
    <n v="1.8484285714285715"/>
    <n v="12939"/>
    <x v="1"/>
    <n v="102.69047619047619"/>
    <n v="126"/>
    <s v="US"/>
    <s v="USD"/>
    <n v="1381554000"/>
    <n v="1382504400"/>
    <x v="779"/>
    <d v="2013-10-23T05:00:00"/>
    <b v="0"/>
    <b v="0"/>
    <x v="3"/>
    <x v="3"/>
    <s v="plays"/>
  </r>
  <r>
    <n v="161900"/>
    <n v="0.23703520691785052"/>
    <n v="38376"/>
    <x v="0"/>
    <n v="72.958174904942965"/>
    <n v="526"/>
    <s v="US"/>
    <s v="USD"/>
    <n v="1277096400"/>
    <n v="1278306000"/>
    <x v="780"/>
    <d v="2010-07-05T05:00:00"/>
    <b v="0"/>
    <b v="0"/>
    <x v="6"/>
    <x v="4"/>
    <s v="drama"/>
  </r>
  <r>
    <n v="7700"/>
    <n v="0.89870129870129867"/>
    <n v="6920"/>
    <x v="0"/>
    <n v="57.190082644628099"/>
    <n v="121"/>
    <s v="US"/>
    <s v="USD"/>
    <n v="1440392400"/>
    <n v="1442552400"/>
    <x v="335"/>
    <d v="2015-09-18T05:00:00"/>
    <b v="0"/>
    <b v="0"/>
    <x v="3"/>
    <x v="3"/>
    <s v="plays"/>
  </r>
  <r>
    <n v="71500"/>
    <n v="2.7260419580419581"/>
    <n v="194912"/>
    <x v="1"/>
    <n v="84.013793103448279"/>
    <n v="2320"/>
    <s v="US"/>
    <s v="USD"/>
    <n v="1509512400"/>
    <n v="1511071200"/>
    <x v="535"/>
    <d v="2017-11-19T06:00:00"/>
    <b v="0"/>
    <b v="1"/>
    <x v="3"/>
    <x v="3"/>
    <s v="plays"/>
  </r>
  <r>
    <n v="4700"/>
    <n v="1.7004255319148935"/>
    <n v="7992"/>
    <x v="1"/>
    <n v="98.666666666666671"/>
    <n v="81"/>
    <s v="AU"/>
    <s v="AUD"/>
    <n v="1535950800"/>
    <n v="1536382800"/>
    <x v="270"/>
    <d v="2018-09-08T05:00:00"/>
    <b v="0"/>
    <b v="0"/>
    <x v="22"/>
    <x v="4"/>
    <s v="science fiction"/>
  </r>
  <r>
    <n v="42100"/>
    <n v="1.8828503562945369"/>
    <n v="79268"/>
    <x v="1"/>
    <n v="42.007419183889773"/>
    <n v="1887"/>
    <s v="US"/>
    <s v="USD"/>
    <n v="1389160800"/>
    <n v="1389592800"/>
    <x v="781"/>
    <d v="2014-01-13T06:00:00"/>
    <b v="0"/>
    <b v="0"/>
    <x v="14"/>
    <x v="7"/>
    <s v="photography books"/>
  </r>
  <r>
    <n v="40200"/>
    <n v="3.4693532338308457"/>
    <n v="139468"/>
    <x v="1"/>
    <n v="32.002753556677376"/>
    <n v="4358"/>
    <s v="US"/>
    <s v="USD"/>
    <n v="1271998800"/>
    <n v="1275282000"/>
    <x v="782"/>
    <d v="2010-05-31T05:00:00"/>
    <b v="0"/>
    <b v="1"/>
    <x v="14"/>
    <x v="7"/>
    <s v="photography books"/>
  </r>
  <r>
    <n v="7900"/>
    <n v="0.6917721518987342"/>
    <n v="5465"/>
    <x v="0"/>
    <n v="81.567164179104481"/>
    <n v="67"/>
    <s v="US"/>
    <s v="USD"/>
    <n v="1294898400"/>
    <n v="1294984800"/>
    <x v="783"/>
    <d v="2011-01-14T06:00:00"/>
    <b v="0"/>
    <b v="0"/>
    <x v="1"/>
    <x v="1"/>
    <s v="rock"/>
  </r>
  <r>
    <n v="8300"/>
    <n v="0.25433734939759034"/>
    <n v="2111"/>
    <x v="0"/>
    <n v="37.035087719298247"/>
    <n v="57"/>
    <s v="CA"/>
    <s v="CAD"/>
    <n v="1559970000"/>
    <n v="1562043600"/>
    <x v="784"/>
    <d v="2019-07-02T05:00:00"/>
    <b v="0"/>
    <b v="0"/>
    <x v="14"/>
    <x v="7"/>
    <s v="photography books"/>
  </r>
  <r>
    <n v="163600"/>
    <n v="0.77400977995110021"/>
    <n v="126628"/>
    <x v="0"/>
    <n v="103.033360455655"/>
    <n v="1229"/>
    <s v="US"/>
    <s v="USD"/>
    <n v="1469509200"/>
    <n v="1469595600"/>
    <x v="785"/>
    <d v="2016-07-27T05:00:00"/>
    <b v="0"/>
    <b v="0"/>
    <x v="0"/>
    <x v="0"/>
    <s v="food trucks"/>
  </r>
  <r>
    <n v="2700"/>
    <n v="0.37481481481481482"/>
    <n v="1012"/>
    <x v="0"/>
    <n v="84.333333333333329"/>
    <n v="12"/>
    <s v="IT"/>
    <s v="EUR"/>
    <n v="1579068000"/>
    <n v="1581141600"/>
    <x v="786"/>
    <d v="2020-02-08T06:00:00"/>
    <b v="0"/>
    <b v="0"/>
    <x v="16"/>
    <x v="1"/>
    <s v="metal"/>
  </r>
  <r>
    <n v="1000"/>
    <n v="5.4379999999999997"/>
    <n v="5438"/>
    <x v="1"/>
    <n v="102.60377358490567"/>
    <n v="53"/>
    <s v="US"/>
    <s v="USD"/>
    <n v="1487743200"/>
    <n v="1488520800"/>
    <x v="787"/>
    <d v="2017-03-03T06:00:00"/>
    <b v="0"/>
    <b v="0"/>
    <x v="9"/>
    <x v="5"/>
    <s v="nonfiction"/>
  </r>
  <r>
    <n v="84500"/>
    <n v="2.2852189349112426"/>
    <n v="193101"/>
    <x v="1"/>
    <n v="79.992129246064621"/>
    <n v="2414"/>
    <s v="US"/>
    <s v="USD"/>
    <n v="1563685200"/>
    <n v="1563858000"/>
    <x v="788"/>
    <d v="2019-07-23T05:00:00"/>
    <b v="0"/>
    <b v="0"/>
    <x v="5"/>
    <x v="1"/>
    <s v="electric music"/>
  </r>
  <r>
    <n v="81300"/>
    <n v="0.38948339483394834"/>
    <n v="31665"/>
    <x v="0"/>
    <n v="70.055309734513273"/>
    <n v="452"/>
    <s v="US"/>
    <s v="USD"/>
    <n v="1436418000"/>
    <n v="1438923600"/>
    <x v="330"/>
    <d v="2015-08-07T05:00:00"/>
    <b v="0"/>
    <b v="1"/>
    <x v="3"/>
    <x v="3"/>
    <s v="plays"/>
  </r>
  <r>
    <n v="800"/>
    <n v="3.7"/>
    <n v="2960"/>
    <x v="1"/>
    <n v="37"/>
    <n v="80"/>
    <s v="US"/>
    <s v="USD"/>
    <n v="1421820000"/>
    <n v="1422165600"/>
    <x v="789"/>
    <d v="2015-01-25T06:00:00"/>
    <b v="0"/>
    <b v="0"/>
    <x v="3"/>
    <x v="3"/>
    <s v="plays"/>
  </r>
  <r>
    <n v="3400"/>
    <n v="2.3791176470588233"/>
    <n v="8089"/>
    <x v="1"/>
    <n v="41.911917098445599"/>
    <n v="193"/>
    <s v="US"/>
    <s v="USD"/>
    <n v="1274763600"/>
    <n v="1277874000"/>
    <x v="790"/>
    <d v="2010-06-30T05:00:00"/>
    <b v="0"/>
    <b v="0"/>
    <x v="12"/>
    <x v="4"/>
    <s v="shorts"/>
  </r>
  <r>
    <n v="170800"/>
    <n v="0.64036299765807958"/>
    <n v="109374"/>
    <x v="0"/>
    <n v="57.992576882290564"/>
    <n v="1886"/>
    <s v="US"/>
    <s v="USD"/>
    <n v="1399179600"/>
    <n v="1399352400"/>
    <x v="791"/>
    <d v="2014-05-06T05:00:00"/>
    <b v="0"/>
    <b v="1"/>
    <x v="3"/>
    <x v="3"/>
    <s v="plays"/>
  </r>
  <r>
    <n v="1800"/>
    <n v="1.1827777777777777"/>
    <n v="2129"/>
    <x v="1"/>
    <n v="40.942307692307693"/>
    <n v="52"/>
    <s v="US"/>
    <s v="USD"/>
    <n v="1275800400"/>
    <n v="1279083600"/>
    <x v="792"/>
    <d v="2010-07-14T05:00:00"/>
    <b v="0"/>
    <b v="0"/>
    <x v="3"/>
    <x v="3"/>
    <s v="plays"/>
  </r>
  <r>
    <n v="150600"/>
    <n v="0.84824037184594958"/>
    <n v="127745"/>
    <x v="0"/>
    <n v="69.9972602739726"/>
    <n v="1825"/>
    <s v="US"/>
    <s v="USD"/>
    <n v="1282798800"/>
    <n v="1284354000"/>
    <x v="793"/>
    <d v="2010-09-13T05:00:00"/>
    <b v="0"/>
    <b v="0"/>
    <x v="7"/>
    <x v="1"/>
    <s v="indie rock"/>
  </r>
  <r>
    <n v="7800"/>
    <n v="0.29346153846153844"/>
    <n v="2289"/>
    <x v="0"/>
    <n v="73.838709677419359"/>
    <n v="31"/>
    <s v="US"/>
    <s v="USD"/>
    <n v="1437109200"/>
    <n v="1441170000"/>
    <x v="794"/>
    <d v="2015-09-02T05:00:00"/>
    <b v="0"/>
    <b v="1"/>
    <x v="3"/>
    <x v="3"/>
    <s v="plays"/>
  </r>
  <r>
    <n v="5800"/>
    <n v="2.0989655172413793"/>
    <n v="12174"/>
    <x v="1"/>
    <n v="41.979310344827589"/>
    <n v="290"/>
    <s v="US"/>
    <s v="USD"/>
    <n v="1491886800"/>
    <n v="1493528400"/>
    <x v="795"/>
    <d v="2017-04-30T05:00:00"/>
    <b v="0"/>
    <b v="0"/>
    <x v="3"/>
    <x v="3"/>
    <s v="plays"/>
  </r>
  <r>
    <n v="5600"/>
    <n v="1.697857142857143"/>
    <n v="9508"/>
    <x v="1"/>
    <n v="77.93442622950819"/>
    <n v="122"/>
    <s v="US"/>
    <s v="USD"/>
    <n v="1394600400"/>
    <n v="1395205200"/>
    <x v="796"/>
    <d v="2014-03-19T05:00:00"/>
    <b v="0"/>
    <b v="1"/>
    <x v="5"/>
    <x v="1"/>
    <s v="electric music"/>
  </r>
  <r>
    <n v="134400"/>
    <n v="1.1595907738095239"/>
    <n v="155849"/>
    <x v="1"/>
    <n v="106.01972789115646"/>
    <n v="1470"/>
    <s v="US"/>
    <s v="USD"/>
    <n v="1561352400"/>
    <n v="1561438800"/>
    <x v="797"/>
    <d v="2019-06-25T05:00:00"/>
    <b v="0"/>
    <b v="0"/>
    <x v="7"/>
    <x v="1"/>
    <s v="indie rock"/>
  </r>
  <r>
    <n v="3000"/>
    <n v="2.5859999999999999"/>
    <n v="7758"/>
    <x v="1"/>
    <n v="47.018181818181816"/>
    <n v="165"/>
    <s v="CA"/>
    <s v="CAD"/>
    <n v="1322892000"/>
    <n v="1326693600"/>
    <x v="798"/>
    <d v="2012-01-16T06:00:00"/>
    <b v="0"/>
    <b v="0"/>
    <x v="4"/>
    <x v="4"/>
    <s v="documentary"/>
  </r>
  <r>
    <n v="6000"/>
    <n v="2.3058333333333332"/>
    <n v="13835"/>
    <x v="1"/>
    <n v="76.016483516483518"/>
    <n v="182"/>
    <s v="US"/>
    <s v="USD"/>
    <n v="1274418000"/>
    <n v="1277960400"/>
    <x v="799"/>
    <d v="2010-07-01T05:00:00"/>
    <b v="0"/>
    <b v="0"/>
    <x v="18"/>
    <x v="5"/>
    <s v="translations"/>
  </r>
  <r>
    <n v="8400"/>
    <n v="1.2821428571428573"/>
    <n v="10770"/>
    <x v="1"/>
    <n v="54.120603015075375"/>
    <n v="199"/>
    <s v="IT"/>
    <s v="EUR"/>
    <n v="1434344400"/>
    <n v="1434690000"/>
    <x v="800"/>
    <d v="2015-06-19T05:00:00"/>
    <b v="0"/>
    <b v="1"/>
    <x v="4"/>
    <x v="4"/>
    <s v="documentary"/>
  </r>
  <r>
    <n v="1700"/>
    <n v="1.8870588235294117"/>
    <n v="3208"/>
    <x v="1"/>
    <n v="57.285714285714285"/>
    <n v="56"/>
    <s v="GB"/>
    <s v="GBP"/>
    <n v="1373518800"/>
    <n v="1376110800"/>
    <x v="801"/>
    <d v="2013-08-10T05:00:00"/>
    <b v="0"/>
    <b v="1"/>
    <x v="19"/>
    <x v="4"/>
    <s v="television"/>
  </r>
  <r>
    <n v="159800"/>
    <n v="6.9511889862327911E-2"/>
    <n v="11108"/>
    <x v="0"/>
    <n v="103.81308411214954"/>
    <n v="107"/>
    <s v="US"/>
    <s v="USD"/>
    <n v="1517637600"/>
    <n v="1518415200"/>
    <x v="802"/>
    <d v="2018-02-12T06:00:00"/>
    <b v="0"/>
    <b v="0"/>
    <x v="3"/>
    <x v="3"/>
    <s v="plays"/>
  </r>
  <r>
    <n v="19800"/>
    <n v="7.7443434343434348"/>
    <n v="153338"/>
    <x v="1"/>
    <n v="105.02602739726028"/>
    <n v="1460"/>
    <s v="AU"/>
    <s v="AUD"/>
    <n v="1310619600"/>
    <n v="1310878800"/>
    <x v="803"/>
    <d v="2011-07-17T05:00:00"/>
    <b v="0"/>
    <b v="1"/>
    <x v="0"/>
    <x v="0"/>
    <s v="food trucks"/>
  </r>
  <r>
    <n v="8800"/>
    <n v="0.27693181818181817"/>
    <n v="2437"/>
    <x v="0"/>
    <n v="90.259259259259252"/>
    <n v="27"/>
    <s v="US"/>
    <s v="USD"/>
    <n v="1556427600"/>
    <n v="1556600400"/>
    <x v="212"/>
    <d v="2019-04-30T05:00:00"/>
    <b v="0"/>
    <b v="0"/>
    <x v="3"/>
    <x v="3"/>
    <s v="plays"/>
  </r>
  <r>
    <n v="179100"/>
    <n v="0.52479620323841425"/>
    <n v="93991"/>
    <x v="0"/>
    <n v="76.978705978705975"/>
    <n v="1221"/>
    <s v="US"/>
    <s v="USD"/>
    <n v="1576476000"/>
    <n v="1576994400"/>
    <x v="804"/>
    <d v="2019-12-22T06:00:00"/>
    <b v="0"/>
    <b v="0"/>
    <x v="4"/>
    <x v="4"/>
    <s v="documentary"/>
  </r>
  <r>
    <n v="3100"/>
    <n v="4.0709677419354842"/>
    <n v="12620"/>
    <x v="1"/>
    <n v="102.60162601626017"/>
    <n v="123"/>
    <s v="CH"/>
    <s v="CHF"/>
    <n v="1381122000"/>
    <n v="1382677200"/>
    <x v="805"/>
    <d v="2013-10-25T05:00:00"/>
    <b v="0"/>
    <b v="0"/>
    <x v="17"/>
    <x v="1"/>
    <s v="jazz"/>
  </r>
  <r>
    <n v="100"/>
    <n v="0.02"/>
    <n v="2"/>
    <x v="0"/>
    <n v="2"/>
    <n v="1"/>
    <s v="US"/>
    <s v="USD"/>
    <n v="1411102800"/>
    <n v="1411189200"/>
    <x v="806"/>
    <d v="2014-09-20T05:00:00"/>
    <b v="0"/>
    <b v="1"/>
    <x v="2"/>
    <x v="2"/>
    <s v="web"/>
  </r>
  <r>
    <n v="5600"/>
    <n v="1.5617857142857143"/>
    <n v="8746"/>
    <x v="1"/>
    <n v="55.0062893081761"/>
    <n v="159"/>
    <s v="US"/>
    <s v="USD"/>
    <n v="1531803600"/>
    <n v="1534654800"/>
    <x v="807"/>
    <d v="2018-08-19T05:00:00"/>
    <b v="0"/>
    <b v="1"/>
    <x v="1"/>
    <x v="1"/>
    <s v="rock"/>
  </r>
  <r>
    <n v="1400"/>
    <n v="2.5242857142857145"/>
    <n v="3534"/>
    <x v="1"/>
    <n v="32.127272727272725"/>
    <n v="110"/>
    <s v="US"/>
    <s v="USD"/>
    <n v="1454133600"/>
    <n v="1457762400"/>
    <x v="722"/>
    <d v="2016-03-12T06:00:00"/>
    <b v="0"/>
    <b v="0"/>
    <x v="2"/>
    <x v="2"/>
    <s v="web"/>
  </r>
  <r>
    <n v="41000"/>
    <n v="1.729268292682927E-2"/>
    <n v="709"/>
    <x v="2"/>
    <n v="50.642857142857146"/>
    <n v="14"/>
    <s v="US"/>
    <s v="USD"/>
    <n v="1336194000"/>
    <n v="1337490000"/>
    <x v="477"/>
    <d v="2012-05-20T05:00:00"/>
    <b v="0"/>
    <b v="1"/>
    <x v="9"/>
    <x v="5"/>
    <s v="nonfiction"/>
  </r>
  <r>
    <n v="6500"/>
    <n v="0.12230769230769231"/>
    <n v="795"/>
    <x v="0"/>
    <n v="49.6875"/>
    <n v="16"/>
    <s v="US"/>
    <s v="USD"/>
    <n v="1349326800"/>
    <n v="1349672400"/>
    <x v="259"/>
    <d v="2012-10-08T05:00:00"/>
    <b v="0"/>
    <b v="0"/>
    <x v="15"/>
    <x v="5"/>
    <s v="radio &amp; podcasts"/>
  </r>
  <r>
    <n v="7900"/>
    <n v="1.6398734177215191"/>
    <n v="12955"/>
    <x v="1"/>
    <n v="54.894067796610166"/>
    <n v="236"/>
    <s v="US"/>
    <s v="USD"/>
    <n v="1379566800"/>
    <n v="1379826000"/>
    <x v="9"/>
    <d v="2013-09-22T05:00:00"/>
    <b v="0"/>
    <b v="0"/>
    <x v="3"/>
    <x v="3"/>
    <s v="plays"/>
  </r>
  <r>
    <n v="5500"/>
    <n v="1.6298181818181818"/>
    <n v="8964"/>
    <x v="1"/>
    <n v="46.931937172774866"/>
    <n v="191"/>
    <s v="US"/>
    <s v="USD"/>
    <n v="1494651600"/>
    <n v="1497762000"/>
    <x v="808"/>
    <d v="2017-06-18T05:00:00"/>
    <b v="1"/>
    <b v="1"/>
    <x v="4"/>
    <x v="4"/>
    <s v="documentary"/>
  </r>
  <r>
    <n v="9100"/>
    <n v="0.20252747252747252"/>
    <n v="1843"/>
    <x v="0"/>
    <n v="44.951219512195124"/>
    <n v="41"/>
    <s v="US"/>
    <s v="USD"/>
    <n v="1303880400"/>
    <n v="1304485200"/>
    <x v="809"/>
    <d v="2011-05-04T05:00:00"/>
    <b v="0"/>
    <b v="0"/>
    <x v="3"/>
    <x v="3"/>
    <s v="plays"/>
  </r>
  <r>
    <n v="38200"/>
    <n v="3.1924083769633507"/>
    <n v="121950"/>
    <x v="1"/>
    <n v="30.99898322318251"/>
    <n v="3934"/>
    <s v="US"/>
    <s v="USD"/>
    <n v="1335934800"/>
    <n v="1336885200"/>
    <x v="444"/>
    <d v="2012-05-13T05:00:00"/>
    <b v="0"/>
    <b v="0"/>
    <x v="11"/>
    <x v="6"/>
    <s v="video games"/>
  </r>
  <r>
    <n v="1800"/>
    <n v="4.7894444444444444"/>
    <n v="8621"/>
    <x v="1"/>
    <n v="107.7625"/>
    <n v="80"/>
    <s v="CA"/>
    <s v="CAD"/>
    <n v="1528088400"/>
    <n v="1530421200"/>
    <x v="384"/>
    <d v="2018-07-01T05:00:00"/>
    <b v="0"/>
    <b v="1"/>
    <x v="3"/>
    <x v="3"/>
    <s v="plays"/>
  </r>
  <r>
    <n v="154500"/>
    <n v="0.19556634304207121"/>
    <n v="30215"/>
    <x v="3"/>
    <n v="102.07770270270271"/>
    <n v="296"/>
    <s v="US"/>
    <s v="USD"/>
    <n v="1421906400"/>
    <n v="1421992800"/>
    <x v="810"/>
    <d v="2015-01-23T06:00:00"/>
    <b v="0"/>
    <b v="0"/>
    <x v="3"/>
    <x v="3"/>
    <s v="plays"/>
  </r>
  <r>
    <n v="5800"/>
    <n v="1.9894827586206896"/>
    <n v="11539"/>
    <x v="1"/>
    <n v="24.976190476190474"/>
    <n v="462"/>
    <s v="US"/>
    <s v="USD"/>
    <n v="1568005200"/>
    <n v="1568178000"/>
    <x v="811"/>
    <d v="2019-09-11T05:00:00"/>
    <b v="1"/>
    <b v="0"/>
    <x v="2"/>
    <x v="2"/>
    <s v="web"/>
  </r>
  <r>
    <n v="1800"/>
    <n v="7.95"/>
    <n v="14310"/>
    <x v="1"/>
    <n v="79.944134078212286"/>
    <n v="179"/>
    <s v="US"/>
    <s v="USD"/>
    <n v="1346821200"/>
    <n v="1347944400"/>
    <x v="812"/>
    <d v="2012-09-18T05:00:00"/>
    <b v="1"/>
    <b v="0"/>
    <x v="6"/>
    <x v="4"/>
    <s v="drama"/>
  </r>
  <r>
    <n v="70200"/>
    <n v="0.50621082621082625"/>
    <n v="35536"/>
    <x v="0"/>
    <n v="67.946462715105156"/>
    <n v="523"/>
    <s v="AU"/>
    <s v="AUD"/>
    <n v="1557637200"/>
    <n v="1558760400"/>
    <x v="813"/>
    <d v="2019-05-25T05:00:00"/>
    <b v="0"/>
    <b v="0"/>
    <x v="6"/>
    <x v="4"/>
    <s v="drama"/>
  </r>
  <r>
    <n v="6400"/>
    <n v="0.57437499999999997"/>
    <n v="3676"/>
    <x v="0"/>
    <n v="26.070921985815602"/>
    <n v="141"/>
    <s v="GB"/>
    <s v="GBP"/>
    <n v="1375592400"/>
    <n v="1376629200"/>
    <x v="814"/>
    <d v="2013-08-16T05:00:00"/>
    <b v="0"/>
    <b v="0"/>
    <x v="3"/>
    <x v="3"/>
    <s v="plays"/>
  </r>
  <r>
    <n v="125900"/>
    <n v="1.5562827640984909"/>
    <n v="195936"/>
    <x v="1"/>
    <n v="105.0032154340836"/>
    <n v="1866"/>
    <s v="GB"/>
    <s v="GBP"/>
    <n v="1503982800"/>
    <n v="1504760400"/>
    <x v="80"/>
    <d v="2017-09-07T05:00:00"/>
    <b v="0"/>
    <b v="0"/>
    <x v="19"/>
    <x v="4"/>
    <s v="television"/>
  </r>
  <r>
    <n v="3700"/>
    <n v="0.36297297297297298"/>
    <n v="1343"/>
    <x v="0"/>
    <n v="25.826923076923077"/>
    <n v="52"/>
    <s v="US"/>
    <s v="USD"/>
    <n v="1418882400"/>
    <n v="1419660000"/>
    <x v="815"/>
    <d v="2014-12-27T06:00:00"/>
    <b v="0"/>
    <b v="0"/>
    <x v="14"/>
    <x v="7"/>
    <s v="photography books"/>
  </r>
  <r>
    <n v="3600"/>
    <n v="0.58250000000000002"/>
    <n v="2097"/>
    <x v="2"/>
    <n v="77.666666666666671"/>
    <n v="27"/>
    <s v="GB"/>
    <s v="GBP"/>
    <n v="1309237200"/>
    <n v="1311310800"/>
    <x v="816"/>
    <d v="2011-07-22T05:00:00"/>
    <b v="0"/>
    <b v="1"/>
    <x v="12"/>
    <x v="4"/>
    <s v="shorts"/>
  </r>
  <r>
    <n v="3800"/>
    <n v="2.3739473684210526"/>
    <n v="9021"/>
    <x v="1"/>
    <n v="57.82692307692308"/>
    <n v="156"/>
    <s v="CH"/>
    <s v="CHF"/>
    <n v="1343365200"/>
    <n v="1344315600"/>
    <x v="474"/>
    <d v="2012-08-07T05:00:00"/>
    <b v="0"/>
    <b v="0"/>
    <x v="15"/>
    <x v="5"/>
    <s v="radio &amp; podcasts"/>
  </r>
  <r>
    <n v="35600"/>
    <n v="0.58750000000000002"/>
    <n v="20915"/>
    <x v="0"/>
    <n v="92.955555555555549"/>
    <n v="225"/>
    <s v="AU"/>
    <s v="AUD"/>
    <n v="1507957200"/>
    <n v="1510725600"/>
    <x v="817"/>
    <d v="2017-11-15T06:00:00"/>
    <b v="0"/>
    <b v="1"/>
    <x v="3"/>
    <x v="3"/>
    <s v="plays"/>
  </r>
  <r>
    <n v="5300"/>
    <n v="1.8256603773584905"/>
    <n v="9676"/>
    <x v="1"/>
    <n v="37.945098039215686"/>
    <n v="255"/>
    <s v="US"/>
    <s v="USD"/>
    <n v="1549519200"/>
    <n v="1551247200"/>
    <x v="818"/>
    <d v="2019-02-27T06:00:00"/>
    <b v="1"/>
    <b v="0"/>
    <x v="10"/>
    <x v="4"/>
    <s v="animation"/>
  </r>
  <r>
    <n v="160400"/>
    <n v="7.5436408977556111E-3"/>
    <n v="1210"/>
    <x v="0"/>
    <n v="31.842105263157894"/>
    <n v="38"/>
    <s v="US"/>
    <s v="USD"/>
    <n v="1329026400"/>
    <n v="1330236000"/>
    <x v="819"/>
    <d v="2012-02-26T06:00:00"/>
    <b v="0"/>
    <b v="0"/>
    <x v="2"/>
    <x v="2"/>
    <s v="web"/>
  </r>
  <r>
    <n v="51400"/>
    <n v="1.7595330739299611"/>
    <n v="90440"/>
    <x v="1"/>
    <n v="40"/>
    <n v="2261"/>
    <s v="US"/>
    <s v="USD"/>
    <n v="1544335200"/>
    <n v="1545112800"/>
    <x v="609"/>
    <d v="2018-12-18T06:00:00"/>
    <b v="0"/>
    <b v="1"/>
    <x v="21"/>
    <x v="1"/>
    <s v="world music"/>
  </r>
  <r>
    <n v="1700"/>
    <n v="2.3788235294117648"/>
    <n v="4044"/>
    <x v="1"/>
    <n v="101.1"/>
    <n v="40"/>
    <s v="US"/>
    <s v="USD"/>
    <n v="1279083600"/>
    <n v="1279170000"/>
    <x v="547"/>
    <d v="2010-07-15T05:00:00"/>
    <b v="0"/>
    <b v="0"/>
    <x v="3"/>
    <x v="3"/>
    <s v="plays"/>
  </r>
  <r>
    <n v="39400"/>
    <n v="4.8805076142131982"/>
    <n v="192292"/>
    <x v="1"/>
    <n v="84.006989951944078"/>
    <n v="2289"/>
    <s v="IT"/>
    <s v="EUR"/>
    <n v="1572498000"/>
    <n v="1573452000"/>
    <x v="820"/>
    <d v="2019-11-11T06:00:00"/>
    <b v="0"/>
    <b v="0"/>
    <x v="3"/>
    <x v="3"/>
    <s v="plays"/>
  </r>
  <r>
    <n v="3000"/>
    <n v="2.2406666666666668"/>
    <n v="6722"/>
    <x v="1"/>
    <n v="103.41538461538461"/>
    <n v="65"/>
    <s v="US"/>
    <s v="USD"/>
    <n v="1506056400"/>
    <n v="1507093200"/>
    <x v="821"/>
    <d v="2017-10-04T05:00:00"/>
    <b v="0"/>
    <b v="0"/>
    <x v="3"/>
    <x v="3"/>
    <s v="plays"/>
  </r>
  <r>
    <n v="8700"/>
    <n v="0.18126436781609195"/>
    <n v="1577"/>
    <x v="0"/>
    <n v="105.13333333333334"/>
    <n v="15"/>
    <s v="US"/>
    <s v="USD"/>
    <n v="1463029200"/>
    <n v="1463374800"/>
    <x v="151"/>
    <d v="2016-05-16T05:00:00"/>
    <b v="0"/>
    <b v="0"/>
    <x v="0"/>
    <x v="0"/>
    <s v="food trucks"/>
  </r>
  <r>
    <n v="7200"/>
    <n v="0.45847222222222223"/>
    <n v="3301"/>
    <x v="0"/>
    <n v="89.21621621621621"/>
    <n v="37"/>
    <s v="US"/>
    <s v="USD"/>
    <n v="1342069200"/>
    <n v="1344574800"/>
    <x v="822"/>
    <d v="2012-08-10T05:00:00"/>
    <b v="0"/>
    <b v="0"/>
    <x v="3"/>
    <x v="3"/>
    <s v="plays"/>
  </r>
  <r>
    <n v="167400"/>
    <n v="1.1731541218637993"/>
    <n v="196386"/>
    <x v="1"/>
    <n v="51.995234312946785"/>
    <n v="3777"/>
    <s v="IT"/>
    <s v="EUR"/>
    <n v="1388296800"/>
    <n v="1389074400"/>
    <x v="823"/>
    <d v="2014-01-07T06:00:00"/>
    <b v="0"/>
    <b v="0"/>
    <x v="2"/>
    <x v="2"/>
    <s v="web"/>
  </r>
  <r>
    <n v="5500"/>
    <n v="2.173090909090909"/>
    <n v="11952"/>
    <x v="1"/>
    <n v="64.956521739130437"/>
    <n v="184"/>
    <s v="GB"/>
    <s v="GBP"/>
    <n v="1493787600"/>
    <n v="1494997200"/>
    <x v="824"/>
    <d v="2017-05-17T05:00:00"/>
    <b v="0"/>
    <b v="0"/>
    <x v="3"/>
    <x v="3"/>
    <s v="plays"/>
  </r>
  <r>
    <n v="3500"/>
    <n v="1.1228571428571428"/>
    <n v="3930"/>
    <x v="1"/>
    <n v="46.235294117647058"/>
    <n v="85"/>
    <s v="US"/>
    <s v="USD"/>
    <n v="1424844000"/>
    <n v="1425448800"/>
    <x v="825"/>
    <d v="2015-03-04T06:00:00"/>
    <b v="0"/>
    <b v="1"/>
    <x v="3"/>
    <x v="3"/>
    <s v="plays"/>
  </r>
  <r>
    <n v="7900"/>
    <n v="0.72518987341772156"/>
    <n v="5729"/>
    <x v="0"/>
    <n v="51.151785714285715"/>
    <n v="112"/>
    <s v="US"/>
    <s v="USD"/>
    <n v="1403931600"/>
    <n v="1404104400"/>
    <x v="826"/>
    <d v="2014-06-30T05:00:00"/>
    <b v="0"/>
    <b v="1"/>
    <x v="3"/>
    <x v="3"/>
    <s v="plays"/>
  </r>
  <r>
    <n v="2300"/>
    <n v="2.1230434782608696"/>
    <n v="4883"/>
    <x v="1"/>
    <n v="33.909722222222221"/>
    <n v="144"/>
    <s v="US"/>
    <s v="USD"/>
    <n v="1394514000"/>
    <n v="1394773200"/>
    <x v="827"/>
    <d v="2014-03-14T05:00:00"/>
    <b v="0"/>
    <b v="0"/>
    <x v="1"/>
    <x v="1"/>
    <s v="rock"/>
  </r>
  <r>
    <n v="73000"/>
    <n v="2.3974657534246577"/>
    <n v="175015"/>
    <x v="1"/>
    <n v="92.016298633017882"/>
    <n v="1902"/>
    <s v="US"/>
    <s v="USD"/>
    <n v="1365397200"/>
    <n v="1366520400"/>
    <x v="828"/>
    <d v="2013-04-21T05:00:00"/>
    <b v="0"/>
    <b v="0"/>
    <x v="3"/>
    <x v="3"/>
    <s v="plays"/>
  </r>
  <r>
    <n v="6200"/>
    <n v="1.8193548387096774"/>
    <n v="11280"/>
    <x v="1"/>
    <n v="107.42857142857143"/>
    <n v="105"/>
    <s v="US"/>
    <s v="USD"/>
    <n v="1456120800"/>
    <n v="1456639200"/>
    <x v="829"/>
    <d v="2016-02-28T06:00:00"/>
    <b v="0"/>
    <b v="0"/>
    <x v="3"/>
    <x v="3"/>
    <s v="plays"/>
  </r>
  <r>
    <n v="6100"/>
    <n v="1.6413114754098361"/>
    <n v="10012"/>
    <x v="1"/>
    <n v="75.848484848484844"/>
    <n v="132"/>
    <s v="US"/>
    <s v="USD"/>
    <n v="1437714000"/>
    <n v="1438318800"/>
    <x v="830"/>
    <d v="2015-07-31T05:00:00"/>
    <b v="0"/>
    <b v="0"/>
    <x v="3"/>
    <x v="3"/>
    <s v="plays"/>
  </r>
  <r>
    <n v="103200"/>
    <n v="1.6375968992248063E-2"/>
    <n v="1690"/>
    <x v="0"/>
    <n v="80.476190476190482"/>
    <n v="21"/>
    <s v="US"/>
    <s v="USD"/>
    <n v="1563771600"/>
    <n v="1564030800"/>
    <x v="831"/>
    <d v="2019-07-25T05:00:00"/>
    <b v="1"/>
    <b v="0"/>
    <x v="3"/>
    <x v="3"/>
    <s v="plays"/>
  </r>
  <r>
    <n v="171000"/>
    <n v="0.49643859649122807"/>
    <n v="84891"/>
    <x v="3"/>
    <n v="86.978483606557376"/>
    <n v="976"/>
    <s v="US"/>
    <s v="USD"/>
    <n v="1448517600"/>
    <n v="1449295200"/>
    <x v="832"/>
    <d v="2015-12-05T06:00:00"/>
    <b v="0"/>
    <b v="0"/>
    <x v="4"/>
    <x v="4"/>
    <s v="documentary"/>
  </r>
  <r>
    <n v="9200"/>
    <n v="1.0970652173913042"/>
    <n v="10093"/>
    <x v="1"/>
    <n v="105.13541666666667"/>
    <n v="96"/>
    <s v="US"/>
    <s v="USD"/>
    <n v="1528779600"/>
    <n v="1531890000"/>
    <x v="833"/>
    <d v="2018-07-18T05:00:00"/>
    <b v="0"/>
    <b v="1"/>
    <x v="13"/>
    <x v="5"/>
    <s v="fiction"/>
  </r>
  <r>
    <n v="7800"/>
    <n v="0.49217948717948717"/>
    <n v="3839"/>
    <x v="0"/>
    <n v="57.298507462686565"/>
    <n v="67"/>
    <s v="US"/>
    <s v="USD"/>
    <n v="1304744400"/>
    <n v="1306213200"/>
    <x v="834"/>
    <d v="2011-05-24T05:00:00"/>
    <b v="0"/>
    <b v="1"/>
    <x v="11"/>
    <x v="6"/>
    <s v="video games"/>
  </r>
  <r>
    <n v="9900"/>
    <n v="0.62232323232323228"/>
    <n v="6161"/>
    <x v="2"/>
    <n v="93.348484848484844"/>
    <n v="66"/>
    <s v="CA"/>
    <s v="CAD"/>
    <n v="1354341600"/>
    <n v="1356242400"/>
    <x v="835"/>
    <d v="2012-12-23T06:00:00"/>
    <b v="0"/>
    <b v="0"/>
    <x v="2"/>
    <x v="2"/>
    <s v="web"/>
  </r>
  <r>
    <n v="43000"/>
    <n v="0.1305813953488372"/>
    <n v="5615"/>
    <x v="0"/>
    <n v="71.987179487179489"/>
    <n v="78"/>
    <s v="US"/>
    <s v="USD"/>
    <n v="1294552800"/>
    <n v="1297576800"/>
    <x v="836"/>
    <d v="2011-02-13T06:00:00"/>
    <b v="1"/>
    <b v="0"/>
    <x v="3"/>
    <x v="3"/>
    <s v="plays"/>
  </r>
  <r>
    <n v="9600"/>
    <n v="0.64635416666666667"/>
    <n v="6205"/>
    <x v="0"/>
    <n v="92.611940298507463"/>
    <n v="67"/>
    <s v="AU"/>
    <s v="AUD"/>
    <n v="1295935200"/>
    <n v="1296194400"/>
    <x v="837"/>
    <d v="2011-01-28T06:00:00"/>
    <b v="0"/>
    <b v="0"/>
    <x v="3"/>
    <x v="3"/>
    <s v="plays"/>
  </r>
  <r>
    <n v="7500"/>
    <n v="1.5958666666666668"/>
    <n v="11969"/>
    <x v="1"/>
    <n v="104.99122807017544"/>
    <n v="114"/>
    <s v="US"/>
    <s v="USD"/>
    <n v="1411534800"/>
    <n v="1414558800"/>
    <x v="219"/>
    <d v="2014-10-29T05:00:00"/>
    <b v="0"/>
    <b v="0"/>
    <x v="0"/>
    <x v="0"/>
    <s v="food trucks"/>
  </r>
  <r>
    <n v="10000"/>
    <n v="0.81420000000000003"/>
    <n v="8142"/>
    <x v="0"/>
    <n v="30.958174904942965"/>
    <n v="263"/>
    <s v="AU"/>
    <s v="AUD"/>
    <n v="1486706400"/>
    <n v="1488348000"/>
    <x v="365"/>
    <d v="2017-03-01T06:00:00"/>
    <b v="0"/>
    <b v="0"/>
    <x v="14"/>
    <x v="7"/>
    <s v="photography books"/>
  </r>
  <r>
    <n v="172000"/>
    <n v="0.32444767441860467"/>
    <n v="55805"/>
    <x v="0"/>
    <n v="33.001182732111175"/>
    <n v="1691"/>
    <s v="US"/>
    <s v="USD"/>
    <n v="1333602000"/>
    <n v="1334898000"/>
    <x v="838"/>
    <d v="2012-04-20T05:00:00"/>
    <b v="1"/>
    <b v="0"/>
    <x v="14"/>
    <x v="7"/>
    <s v="photography books"/>
  </r>
  <r>
    <n v="153700"/>
    <n v="9.9141184124918666E-2"/>
    <n v="15238"/>
    <x v="0"/>
    <n v="84.187845303867405"/>
    <n v="181"/>
    <s v="US"/>
    <s v="USD"/>
    <n v="1308200400"/>
    <n v="1308373200"/>
    <x v="839"/>
    <d v="2011-06-18T05:00:00"/>
    <b v="0"/>
    <b v="0"/>
    <x v="3"/>
    <x v="3"/>
    <s v="plays"/>
  </r>
  <r>
    <n v="3600"/>
    <n v="0.26694444444444443"/>
    <n v="961"/>
    <x v="0"/>
    <n v="73.92307692307692"/>
    <n v="13"/>
    <s v="US"/>
    <s v="USD"/>
    <n v="1411707600"/>
    <n v="1412312400"/>
    <x v="840"/>
    <d v="2014-10-03T05:00:00"/>
    <b v="0"/>
    <b v="0"/>
    <x v="3"/>
    <x v="3"/>
    <s v="plays"/>
  </r>
  <r>
    <n v="9400"/>
    <n v="0.62957446808510642"/>
    <n v="5918"/>
    <x v="3"/>
    <n v="36.987499999999997"/>
    <n v="160"/>
    <s v="US"/>
    <s v="USD"/>
    <n v="1418364000"/>
    <n v="1419228000"/>
    <x v="841"/>
    <d v="2014-12-22T06:00:00"/>
    <b v="1"/>
    <b v="1"/>
    <x v="4"/>
    <x v="4"/>
    <s v="documentary"/>
  </r>
  <r>
    <n v="5900"/>
    <n v="1.6135593220338984"/>
    <n v="9520"/>
    <x v="1"/>
    <n v="46.896551724137929"/>
    <n v="203"/>
    <s v="US"/>
    <s v="USD"/>
    <n v="1429333200"/>
    <n v="1430974800"/>
    <x v="842"/>
    <d v="2015-05-07T05:00:00"/>
    <b v="0"/>
    <b v="0"/>
    <x v="2"/>
    <x v="2"/>
    <s v="web"/>
  </r>
  <r>
    <n v="100"/>
    <n v="0.05"/>
    <n v="5"/>
    <x v="0"/>
    <n v="5"/>
    <n v="1"/>
    <s v="US"/>
    <s v="USD"/>
    <n v="1555390800"/>
    <n v="1555822800"/>
    <x v="843"/>
    <d v="2019-04-21T05:00:00"/>
    <b v="0"/>
    <b v="1"/>
    <x v="3"/>
    <x v="3"/>
    <s v="plays"/>
  </r>
  <r>
    <n v="14500"/>
    <n v="10.969379310344827"/>
    <n v="159056"/>
    <x v="1"/>
    <n v="102.02437459910199"/>
    <n v="1559"/>
    <s v="US"/>
    <s v="USD"/>
    <n v="1482732000"/>
    <n v="1482818400"/>
    <x v="844"/>
    <d v="2016-12-27T06:00:00"/>
    <b v="0"/>
    <b v="1"/>
    <x v="1"/>
    <x v="1"/>
    <s v="rock"/>
  </r>
  <r>
    <n v="145500"/>
    <n v="0.70094158075601376"/>
    <n v="101987"/>
    <x v="3"/>
    <n v="45.007502206531335"/>
    <n v="2266"/>
    <s v="US"/>
    <s v="USD"/>
    <n v="1470718800"/>
    <n v="1471928400"/>
    <x v="845"/>
    <d v="2016-08-23T05:00:00"/>
    <b v="0"/>
    <b v="0"/>
    <x v="4"/>
    <x v="4"/>
    <s v="documentary"/>
  </r>
  <r>
    <n v="3300"/>
    <n v="0.6"/>
    <n v="1980"/>
    <x v="0"/>
    <n v="94.285714285714292"/>
    <n v="21"/>
    <s v="US"/>
    <s v="USD"/>
    <n v="1450591200"/>
    <n v="1453701600"/>
    <x v="846"/>
    <d v="2016-01-25T06:00:00"/>
    <b v="0"/>
    <b v="1"/>
    <x v="22"/>
    <x v="4"/>
    <s v="science fiction"/>
  </r>
  <r>
    <n v="42600"/>
    <n v="3.6709859154929578"/>
    <n v="156384"/>
    <x v="1"/>
    <n v="101.02325581395348"/>
    <n v="1548"/>
    <s v="AU"/>
    <s v="AUD"/>
    <n v="1348290000"/>
    <n v="1350363600"/>
    <x v="110"/>
    <d v="2012-10-16T05:00:00"/>
    <b v="0"/>
    <b v="0"/>
    <x v="2"/>
    <x v="2"/>
    <s v="web"/>
  </r>
  <r>
    <n v="700"/>
    <n v="11.09"/>
    <n v="7763"/>
    <x v="1"/>
    <n v="97.037499999999994"/>
    <n v="80"/>
    <s v="US"/>
    <s v="USD"/>
    <n v="1353823200"/>
    <n v="1353996000"/>
    <x v="847"/>
    <d v="2012-11-27T06:00:00"/>
    <b v="0"/>
    <b v="0"/>
    <x v="3"/>
    <x v="3"/>
    <s v="plays"/>
  </r>
  <r>
    <n v="187600"/>
    <n v="0.19028784648187633"/>
    <n v="35698"/>
    <x v="0"/>
    <n v="43.00963855421687"/>
    <n v="830"/>
    <s v="US"/>
    <s v="USD"/>
    <n v="1450764000"/>
    <n v="1451109600"/>
    <x v="848"/>
    <d v="2015-12-26T06:00:00"/>
    <b v="0"/>
    <b v="0"/>
    <x v="22"/>
    <x v="4"/>
    <s v="science fiction"/>
  </r>
  <r>
    <n v="9800"/>
    <n v="1.2687755102040816"/>
    <n v="12434"/>
    <x v="1"/>
    <n v="94.916030534351151"/>
    <n v="131"/>
    <s v="US"/>
    <s v="USD"/>
    <n v="1329372000"/>
    <n v="1329631200"/>
    <x v="849"/>
    <d v="2012-02-19T06:00:00"/>
    <b v="0"/>
    <b v="0"/>
    <x v="3"/>
    <x v="3"/>
    <s v="plays"/>
  </r>
  <r>
    <n v="1100"/>
    <n v="7.3463636363636367"/>
    <n v="8081"/>
    <x v="1"/>
    <n v="72.151785714285708"/>
    <n v="112"/>
    <s v="US"/>
    <s v="USD"/>
    <n v="1277096400"/>
    <n v="1278997200"/>
    <x v="780"/>
    <d v="2010-07-13T05:00:00"/>
    <b v="0"/>
    <b v="0"/>
    <x v="10"/>
    <x v="4"/>
    <s v="animation"/>
  </r>
  <r>
    <n v="145000"/>
    <n v="4.5731034482758622E-2"/>
    <n v="6631"/>
    <x v="0"/>
    <n v="51.007692307692309"/>
    <n v="130"/>
    <s v="US"/>
    <s v="USD"/>
    <n v="1277701200"/>
    <n v="1280120400"/>
    <x v="140"/>
    <d v="2010-07-26T05:00:00"/>
    <b v="0"/>
    <b v="0"/>
    <x v="18"/>
    <x v="5"/>
    <s v="translations"/>
  </r>
  <r>
    <n v="5500"/>
    <n v="0.85054545454545449"/>
    <n v="4678"/>
    <x v="0"/>
    <n v="85.054545454545448"/>
    <n v="55"/>
    <s v="US"/>
    <s v="USD"/>
    <n v="1454911200"/>
    <n v="1458104400"/>
    <x v="850"/>
    <d v="2016-03-16T05:00:00"/>
    <b v="0"/>
    <b v="0"/>
    <x v="2"/>
    <x v="2"/>
    <s v="web"/>
  </r>
  <r>
    <n v="5700"/>
    <n v="1.1929824561403508"/>
    <n v="6800"/>
    <x v="1"/>
    <n v="43.87096774193548"/>
    <n v="155"/>
    <s v="US"/>
    <s v="USD"/>
    <n v="1297922400"/>
    <n v="1298268000"/>
    <x v="851"/>
    <d v="2011-02-21T06:00:00"/>
    <b v="0"/>
    <b v="0"/>
    <x v="18"/>
    <x v="5"/>
    <s v="translations"/>
  </r>
  <r>
    <n v="3600"/>
    <n v="2.9602777777777778"/>
    <n v="10657"/>
    <x v="1"/>
    <n v="40.063909774436091"/>
    <n v="266"/>
    <s v="US"/>
    <s v="USD"/>
    <n v="1384408800"/>
    <n v="1386223200"/>
    <x v="852"/>
    <d v="2013-12-05T06:00:00"/>
    <b v="0"/>
    <b v="0"/>
    <x v="0"/>
    <x v="0"/>
    <s v="food trucks"/>
  </r>
  <r>
    <n v="5900"/>
    <n v="0.84694915254237291"/>
    <n v="4997"/>
    <x v="0"/>
    <n v="43.833333333333336"/>
    <n v="114"/>
    <s v="IT"/>
    <s v="EUR"/>
    <n v="1299304800"/>
    <n v="1299823200"/>
    <x v="853"/>
    <d v="2011-03-11T06:00:00"/>
    <b v="0"/>
    <b v="1"/>
    <x v="14"/>
    <x v="7"/>
    <s v="photography books"/>
  </r>
  <r>
    <n v="3700"/>
    <n v="3.5578378378378379"/>
    <n v="13164"/>
    <x v="1"/>
    <n v="84.92903225806451"/>
    <n v="155"/>
    <s v="US"/>
    <s v="USD"/>
    <n v="1431320400"/>
    <n v="1431752400"/>
    <x v="854"/>
    <d v="2015-05-16T05:00:00"/>
    <b v="0"/>
    <b v="0"/>
    <x v="3"/>
    <x v="3"/>
    <s v="plays"/>
  </r>
  <r>
    <n v="2200"/>
    <n v="3.8640909090909092"/>
    <n v="8501"/>
    <x v="1"/>
    <n v="41.067632850241544"/>
    <n v="207"/>
    <s v="GB"/>
    <s v="GBP"/>
    <n v="1264399200"/>
    <n v="1267855200"/>
    <x v="67"/>
    <d v="2010-03-06T06:00:00"/>
    <b v="0"/>
    <b v="0"/>
    <x v="1"/>
    <x v="1"/>
    <s v="rock"/>
  </r>
  <r>
    <n v="1700"/>
    <n v="7.9223529411764702"/>
    <n v="13468"/>
    <x v="1"/>
    <n v="54.971428571428568"/>
    <n v="245"/>
    <s v="US"/>
    <s v="USD"/>
    <n v="1497502800"/>
    <n v="1497675600"/>
    <x v="855"/>
    <d v="2017-06-17T05:00:00"/>
    <b v="0"/>
    <b v="0"/>
    <x v="3"/>
    <x v="3"/>
    <s v="plays"/>
  </r>
  <r>
    <n v="88400"/>
    <n v="1.3703393665158372"/>
    <n v="121138"/>
    <x v="1"/>
    <n v="77.010807374443743"/>
    <n v="1573"/>
    <s v="US"/>
    <s v="USD"/>
    <n v="1333688400"/>
    <n v="1336885200"/>
    <x v="107"/>
    <d v="2012-05-13T05:00:00"/>
    <b v="0"/>
    <b v="0"/>
    <x v="21"/>
    <x v="1"/>
    <s v="world music"/>
  </r>
  <r>
    <n v="2400"/>
    <n v="3.3820833333333336"/>
    <n v="8117"/>
    <x v="1"/>
    <n v="71.201754385964918"/>
    <n v="114"/>
    <s v="US"/>
    <s v="USD"/>
    <n v="1293861600"/>
    <n v="1295157600"/>
    <x v="344"/>
    <d v="2011-01-16T06:00:00"/>
    <b v="0"/>
    <b v="0"/>
    <x v="0"/>
    <x v="0"/>
    <s v="food trucks"/>
  </r>
  <r>
    <n v="7900"/>
    <n v="1.0822784810126582"/>
    <n v="8550"/>
    <x v="1"/>
    <n v="91.935483870967744"/>
    <n v="93"/>
    <s v="US"/>
    <s v="USD"/>
    <n v="1576994400"/>
    <n v="1577599200"/>
    <x v="856"/>
    <d v="2019-12-29T06:00:00"/>
    <b v="0"/>
    <b v="0"/>
    <x v="3"/>
    <x v="3"/>
    <s v="plays"/>
  </r>
  <r>
    <n v="94900"/>
    <n v="0.60757639620653314"/>
    <n v="57659"/>
    <x v="0"/>
    <n v="97.069023569023571"/>
    <n v="594"/>
    <s v="US"/>
    <s v="USD"/>
    <n v="1304917200"/>
    <n v="1305003600"/>
    <x v="857"/>
    <d v="2011-05-10T05:00:00"/>
    <b v="0"/>
    <b v="0"/>
    <x v="3"/>
    <x v="3"/>
    <s v="plays"/>
  </r>
  <r>
    <n v="5100"/>
    <n v="0.27725490196078434"/>
    <n v="1414"/>
    <x v="0"/>
    <n v="58.916666666666664"/>
    <n v="24"/>
    <s v="US"/>
    <s v="USD"/>
    <n v="1381208400"/>
    <n v="1381726800"/>
    <x v="858"/>
    <d v="2013-10-14T05:00:00"/>
    <b v="0"/>
    <b v="0"/>
    <x v="19"/>
    <x v="4"/>
    <s v="television"/>
  </r>
  <r>
    <n v="42700"/>
    <n v="2.283934426229508"/>
    <n v="97524"/>
    <x v="1"/>
    <n v="58.015466983938133"/>
    <n v="1681"/>
    <s v="US"/>
    <s v="USD"/>
    <n v="1401685200"/>
    <n v="1402462800"/>
    <x v="859"/>
    <d v="2014-06-11T05:00:00"/>
    <b v="0"/>
    <b v="1"/>
    <x v="2"/>
    <x v="2"/>
    <s v="web"/>
  </r>
  <r>
    <n v="121100"/>
    <n v="0.21615194054500414"/>
    <n v="26176"/>
    <x v="0"/>
    <n v="103.87301587301587"/>
    <n v="252"/>
    <s v="US"/>
    <s v="USD"/>
    <n v="1291960800"/>
    <n v="1292133600"/>
    <x v="860"/>
    <d v="2010-12-12T06:00:00"/>
    <b v="0"/>
    <b v="1"/>
    <x v="3"/>
    <x v="3"/>
    <s v="plays"/>
  </r>
  <r>
    <n v="800"/>
    <n v="3.73875"/>
    <n v="2991"/>
    <x v="1"/>
    <n v="93.46875"/>
    <n v="32"/>
    <s v="US"/>
    <s v="USD"/>
    <n v="1368853200"/>
    <n v="1368939600"/>
    <x v="170"/>
    <d v="2013-05-19T05:00:00"/>
    <b v="0"/>
    <b v="0"/>
    <x v="7"/>
    <x v="1"/>
    <s v="indie rock"/>
  </r>
  <r>
    <n v="5400"/>
    <n v="1.5492592592592593"/>
    <n v="8366"/>
    <x v="1"/>
    <n v="61.970370370370368"/>
    <n v="135"/>
    <s v="US"/>
    <s v="USD"/>
    <n v="1448776800"/>
    <n v="1452146400"/>
    <x v="861"/>
    <d v="2016-01-07T06:00:00"/>
    <b v="0"/>
    <b v="1"/>
    <x v="3"/>
    <x v="3"/>
    <s v="plays"/>
  </r>
  <r>
    <n v="4000"/>
    <n v="3.2214999999999998"/>
    <n v="12886"/>
    <x v="1"/>
    <n v="92.042857142857144"/>
    <n v="140"/>
    <s v="US"/>
    <s v="USD"/>
    <n v="1296194400"/>
    <n v="1296712800"/>
    <x v="862"/>
    <d v="2011-02-03T06:00:00"/>
    <b v="0"/>
    <b v="1"/>
    <x v="3"/>
    <x v="3"/>
    <s v="plays"/>
  </r>
  <r>
    <n v="7000"/>
    <n v="0.73957142857142855"/>
    <n v="5177"/>
    <x v="0"/>
    <n v="77.268656716417908"/>
    <n v="67"/>
    <s v="US"/>
    <s v="USD"/>
    <n v="1517983200"/>
    <n v="1520748000"/>
    <x v="863"/>
    <d v="2018-03-11T06:00:00"/>
    <b v="0"/>
    <b v="0"/>
    <x v="0"/>
    <x v="0"/>
    <s v="food trucks"/>
  </r>
  <r>
    <n v="1000"/>
    <n v="8.641"/>
    <n v="8641"/>
    <x v="1"/>
    <n v="93.923913043478265"/>
    <n v="92"/>
    <s v="US"/>
    <s v="USD"/>
    <n v="1478930400"/>
    <n v="1480831200"/>
    <x v="864"/>
    <d v="2016-12-04T06:00:00"/>
    <b v="0"/>
    <b v="0"/>
    <x v="11"/>
    <x v="6"/>
    <s v="video games"/>
  </r>
  <r>
    <n v="60200"/>
    <n v="1.432624584717608"/>
    <n v="86244"/>
    <x v="1"/>
    <n v="84.969458128078813"/>
    <n v="1015"/>
    <s v="GB"/>
    <s v="GBP"/>
    <n v="1426395600"/>
    <n v="1426914000"/>
    <x v="527"/>
    <d v="2015-03-21T05:00:00"/>
    <b v="0"/>
    <b v="0"/>
    <x v="3"/>
    <x v="3"/>
    <s v="plays"/>
  </r>
  <r>
    <n v="195200"/>
    <n v="0.40281762295081969"/>
    <n v="78630"/>
    <x v="0"/>
    <n v="105.97035040431267"/>
    <n v="742"/>
    <s v="US"/>
    <s v="USD"/>
    <n v="1446181200"/>
    <n v="1446616800"/>
    <x v="865"/>
    <d v="2015-11-04T06:00:00"/>
    <b v="1"/>
    <b v="0"/>
    <x v="9"/>
    <x v="5"/>
    <s v="nonfiction"/>
  </r>
  <r>
    <n v="6700"/>
    <n v="1.7822388059701493"/>
    <n v="11941"/>
    <x v="1"/>
    <n v="36.969040247678016"/>
    <n v="323"/>
    <s v="US"/>
    <s v="USD"/>
    <n v="1514181600"/>
    <n v="1517032800"/>
    <x v="866"/>
    <d v="2018-01-27T06:00:00"/>
    <b v="0"/>
    <b v="0"/>
    <x v="2"/>
    <x v="2"/>
    <s v="web"/>
  </r>
  <r>
    <n v="7200"/>
    <n v="0.84930555555555554"/>
    <n v="6115"/>
    <x v="0"/>
    <n v="81.533333333333331"/>
    <n v="75"/>
    <s v="US"/>
    <s v="USD"/>
    <n v="1311051600"/>
    <n v="1311224400"/>
    <x v="867"/>
    <d v="2011-07-21T05:00:00"/>
    <b v="0"/>
    <b v="1"/>
    <x v="4"/>
    <x v="4"/>
    <s v="documentary"/>
  </r>
  <r>
    <n v="129100"/>
    <n v="1.4593648334624323"/>
    <n v="188404"/>
    <x v="1"/>
    <n v="80.999140154772135"/>
    <n v="2326"/>
    <s v="US"/>
    <s v="USD"/>
    <n v="1564894800"/>
    <n v="1566190800"/>
    <x v="868"/>
    <d v="2019-08-19T05:00:00"/>
    <b v="0"/>
    <b v="0"/>
    <x v="4"/>
    <x v="4"/>
    <s v="documentary"/>
  </r>
  <r>
    <n v="6500"/>
    <n v="1.5246153846153847"/>
    <n v="9910"/>
    <x v="1"/>
    <n v="26.010498687664043"/>
    <n v="381"/>
    <s v="US"/>
    <s v="USD"/>
    <n v="1567918800"/>
    <n v="1570165200"/>
    <x v="105"/>
    <d v="2019-10-04T05:00:00"/>
    <b v="0"/>
    <b v="0"/>
    <x v="3"/>
    <x v="3"/>
    <s v="plays"/>
  </r>
  <r>
    <n v="170600"/>
    <n v="0.67129542790152408"/>
    <n v="114523"/>
    <x v="0"/>
    <n v="25.998410896708286"/>
    <n v="4405"/>
    <s v="US"/>
    <s v="USD"/>
    <n v="1386309600"/>
    <n v="1388556000"/>
    <x v="481"/>
    <d v="2014-01-01T06:00:00"/>
    <b v="0"/>
    <b v="1"/>
    <x v="1"/>
    <x v="1"/>
    <s v="rock"/>
  </r>
  <r>
    <n v="7800"/>
    <n v="0.40307692307692305"/>
    <n v="3144"/>
    <x v="0"/>
    <n v="34.173913043478258"/>
    <n v="92"/>
    <s v="US"/>
    <s v="USD"/>
    <n v="1301979600"/>
    <n v="1303189200"/>
    <x v="253"/>
    <d v="2011-04-19T05:00:00"/>
    <b v="0"/>
    <b v="0"/>
    <x v="1"/>
    <x v="1"/>
    <s v="rock"/>
  </r>
  <r>
    <n v="6200"/>
    <n v="2.1679032258064517"/>
    <n v="13441"/>
    <x v="1"/>
    <n v="28.002083333333335"/>
    <n v="480"/>
    <s v="US"/>
    <s v="USD"/>
    <n v="1493269200"/>
    <n v="1494478800"/>
    <x v="869"/>
    <d v="2017-05-11T05:00:00"/>
    <b v="0"/>
    <b v="0"/>
    <x v="4"/>
    <x v="4"/>
    <s v="documentary"/>
  </r>
  <r>
    <n v="9400"/>
    <n v="0.52117021276595743"/>
    <n v="4899"/>
    <x v="0"/>
    <n v="76.546875"/>
    <n v="64"/>
    <s v="US"/>
    <s v="USD"/>
    <n v="1478930400"/>
    <n v="1480744800"/>
    <x v="864"/>
    <d v="2016-12-03T06:00:00"/>
    <b v="0"/>
    <b v="0"/>
    <x v="15"/>
    <x v="5"/>
    <s v="radio &amp; podcasts"/>
  </r>
  <r>
    <n v="2400"/>
    <n v="4.9958333333333336"/>
    <n v="11990"/>
    <x v="1"/>
    <n v="53.053097345132741"/>
    <n v="226"/>
    <s v="US"/>
    <s v="USD"/>
    <n v="1555390800"/>
    <n v="1555822800"/>
    <x v="843"/>
    <d v="2019-04-21T05:00:00"/>
    <b v="0"/>
    <b v="0"/>
    <x v="18"/>
    <x v="5"/>
    <s v="translations"/>
  </r>
  <r>
    <n v="7800"/>
    <n v="0.87679487179487181"/>
    <n v="6839"/>
    <x v="0"/>
    <n v="106.859375"/>
    <n v="64"/>
    <s v="US"/>
    <s v="USD"/>
    <n v="1456984800"/>
    <n v="1458882000"/>
    <x v="289"/>
    <d v="2016-03-25T05:00:00"/>
    <b v="0"/>
    <b v="1"/>
    <x v="6"/>
    <x v="4"/>
    <s v="drama"/>
  </r>
  <r>
    <n v="9800"/>
    <n v="1.131734693877551"/>
    <n v="11091"/>
    <x v="1"/>
    <n v="46.020746887966808"/>
    <n v="241"/>
    <s v="US"/>
    <s v="USD"/>
    <n v="1411621200"/>
    <n v="1411966800"/>
    <x v="870"/>
    <d v="2014-09-29T05:00:00"/>
    <b v="0"/>
    <b v="1"/>
    <x v="1"/>
    <x v="1"/>
    <s v="rock"/>
  </r>
  <r>
    <n v="3100"/>
    <n v="4.2654838709677421"/>
    <n v="13223"/>
    <x v="1"/>
    <n v="100.17424242424242"/>
    <n v="132"/>
    <s v="US"/>
    <s v="USD"/>
    <n v="1525669200"/>
    <n v="1526878800"/>
    <x v="871"/>
    <d v="2018-05-21T05:00:00"/>
    <b v="0"/>
    <b v="1"/>
    <x v="6"/>
    <x v="4"/>
    <s v="drama"/>
  </r>
  <r>
    <n v="9800"/>
    <n v="0.77632653061224488"/>
    <n v="7608"/>
    <x v="3"/>
    <n v="101.44"/>
    <n v="75"/>
    <s v="IT"/>
    <s v="EUR"/>
    <n v="1450936800"/>
    <n v="1452405600"/>
    <x v="872"/>
    <d v="2016-01-10T06:00:00"/>
    <b v="0"/>
    <b v="1"/>
    <x v="14"/>
    <x v="7"/>
    <s v="photography books"/>
  </r>
  <r>
    <n v="141100"/>
    <n v="0.52496810772501767"/>
    <n v="74073"/>
    <x v="0"/>
    <n v="87.972684085510693"/>
    <n v="842"/>
    <s v="US"/>
    <s v="USD"/>
    <n v="1413522000"/>
    <n v="1414040400"/>
    <x v="873"/>
    <d v="2014-10-23T05:00:00"/>
    <b v="0"/>
    <b v="1"/>
    <x v="18"/>
    <x v="5"/>
    <s v="translations"/>
  </r>
  <r>
    <n v="97300"/>
    <n v="1.5746762589928058"/>
    <n v="153216"/>
    <x v="1"/>
    <n v="74.995594713656388"/>
    <n v="2043"/>
    <s v="US"/>
    <s v="USD"/>
    <n v="1541307600"/>
    <n v="1543816800"/>
    <x v="874"/>
    <d v="2018-12-03T06:00:00"/>
    <b v="0"/>
    <b v="1"/>
    <x v="0"/>
    <x v="0"/>
    <s v="food trucks"/>
  </r>
  <r>
    <n v="6600"/>
    <n v="0.72939393939393937"/>
    <n v="4814"/>
    <x v="0"/>
    <n v="42.982142857142854"/>
    <n v="112"/>
    <s v="US"/>
    <s v="USD"/>
    <n v="1357106400"/>
    <n v="1359698400"/>
    <x v="875"/>
    <d v="2013-02-01T06:00:00"/>
    <b v="0"/>
    <b v="0"/>
    <x v="3"/>
    <x v="3"/>
    <s v="plays"/>
  </r>
  <r>
    <n v="7600"/>
    <n v="0.60565789473684206"/>
    <n v="4603"/>
    <x v="3"/>
    <n v="33.115107913669064"/>
    <n v="139"/>
    <s v="IT"/>
    <s v="EUR"/>
    <n v="1390197600"/>
    <n v="1390629600"/>
    <x v="876"/>
    <d v="2014-01-25T06:00:00"/>
    <b v="0"/>
    <b v="0"/>
    <x v="3"/>
    <x v="3"/>
    <s v="plays"/>
  </r>
  <r>
    <n v="66600"/>
    <n v="0.5679129129129129"/>
    <n v="37823"/>
    <x v="0"/>
    <n v="101.13101604278074"/>
    <n v="374"/>
    <s v="US"/>
    <s v="USD"/>
    <n v="1265868000"/>
    <n v="1267077600"/>
    <x v="877"/>
    <d v="2010-02-25T06:00:00"/>
    <b v="0"/>
    <b v="1"/>
    <x v="7"/>
    <x v="1"/>
    <s v="indie rock"/>
  </r>
  <r>
    <n v="111100"/>
    <n v="0.56542754275427543"/>
    <n v="62819"/>
    <x v="3"/>
    <n v="55.98841354723708"/>
    <n v="1122"/>
    <s v="US"/>
    <s v="USD"/>
    <n v="1467176400"/>
    <n v="1467781200"/>
    <x v="878"/>
    <d v="2016-07-06T05:00:00"/>
    <b v="0"/>
    <b v="0"/>
    <x v="0"/>
    <x v="0"/>
    <s v="food trucks"/>
  </r>
  <r>
    <m/>
    <m/>
    <m/>
    <x v="4"/>
    <m/>
    <m/>
    <m/>
    <m/>
    <m/>
    <m/>
    <x v="879"/>
    <m/>
    <m/>
    <m/>
    <x v="24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4A21A-E6F7-41F1-AAD5-7B5C1077C5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numFmtId="9" showAll="0"/>
    <pivotField showAll="0"/>
    <pivotField axis="axisCol" showAll="0">
      <items count="5">
        <item x="3"/>
        <item x="0"/>
        <item x="2"/>
        <item x="1"/>
        <item t="default"/>
      </items>
    </pivotField>
    <pivotField dataField="1"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erage Donation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3A893-880D-4868-B6CC-825D76CBD0B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AB339-3205-4534-A118-6788B621A394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0"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9" hier="-1"/>
  </pageFields>
  <dataFields count="1">
    <dataField name="Count of outcome" fld="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I1" sqref="I1:I1048576"/>
    </sheetView>
  </sheetViews>
  <sheetFormatPr defaultColWidth="11.19921875" defaultRowHeight="15.6" x14ac:dyDescent="0.3"/>
  <cols>
    <col min="1" max="1" width="8.69921875" customWidth="1"/>
    <col min="2" max="2" width="30.69921875" bestFit="1" customWidth="1"/>
    <col min="3" max="3" width="33.5" style="3" customWidth="1"/>
    <col min="5" max="5" width="15" style="5" customWidth="1"/>
    <col min="8" max="8" width="16.09765625" bestFit="1" customWidth="1"/>
    <col min="9" max="9" width="13" bestFit="1" customWidth="1"/>
    <col min="12" max="13" width="11.19921875" bestFit="1" customWidth="1"/>
    <col min="14" max="14" width="24.8984375" customWidth="1"/>
    <col min="15" max="15" width="21.8984375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4" t="s">
        <v>2029</v>
      </c>
      <c r="F1" s="1" t="s">
        <v>3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idden="1" x14ac:dyDescent="0.3">
      <c r="A2">
        <v>0</v>
      </c>
      <c r="B2" t="s">
        <v>12</v>
      </c>
      <c r="C2" s="3" t="s">
        <v>13</v>
      </c>
      <c r="D2">
        <v>100</v>
      </c>
      <c r="E2" s="5">
        <f>F2/D2</f>
        <v>0</v>
      </c>
      <c r="F2">
        <v>0</v>
      </c>
      <c r="G2" t="s">
        <v>14</v>
      </c>
      <c r="H2" s="6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 s="5">
        <f t="shared" ref="E3:E66" si="0">F3/D3</f>
        <v>10.4</v>
      </c>
      <c r="F3">
        <v>14560</v>
      </c>
      <c r="G3" t="s">
        <v>20</v>
      </c>
      <c r="H3" s="6">
        <f>F3/I3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 s="5">
        <f t="shared" si="0"/>
        <v>1.3147878228782288</v>
      </c>
      <c r="F4">
        <v>142523</v>
      </c>
      <c r="G4" t="s">
        <v>20</v>
      </c>
      <c r="H4" s="6">
        <f t="shared" ref="H4:H67" si="3">F4/I4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hidden="1" x14ac:dyDescent="0.3">
      <c r="A5">
        <v>3</v>
      </c>
      <c r="B5" t="s">
        <v>29</v>
      </c>
      <c r="C5" s="3" t="s">
        <v>30</v>
      </c>
      <c r="D5">
        <v>4200</v>
      </c>
      <c r="E5" s="5">
        <f t="shared" si="0"/>
        <v>0.58976190476190471</v>
      </c>
      <c r="F5">
        <v>2477</v>
      </c>
      <c r="G5" t="s">
        <v>14</v>
      </c>
      <c r="H5" s="6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idden="1" x14ac:dyDescent="0.3">
      <c r="A6">
        <v>4</v>
      </c>
      <c r="B6" t="s">
        <v>31</v>
      </c>
      <c r="C6" s="3" t="s">
        <v>32</v>
      </c>
      <c r="D6">
        <v>7600</v>
      </c>
      <c r="E6" s="5">
        <f t="shared" si="0"/>
        <v>0.69276315789473686</v>
      </c>
      <c r="F6">
        <v>5265</v>
      </c>
      <c r="G6" t="s">
        <v>14</v>
      </c>
      <c r="H6" s="6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 s="5">
        <f t="shared" si="0"/>
        <v>1.7361842105263159</v>
      </c>
      <c r="F7">
        <v>13195</v>
      </c>
      <c r="G7" t="s">
        <v>20</v>
      </c>
      <c r="H7" s="6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idden="1" x14ac:dyDescent="0.3">
      <c r="A8">
        <v>6</v>
      </c>
      <c r="B8" t="s">
        <v>38</v>
      </c>
      <c r="C8" s="3" t="s">
        <v>39</v>
      </c>
      <c r="D8">
        <v>5200</v>
      </c>
      <c r="E8" s="5">
        <f t="shared" si="0"/>
        <v>0.20961538461538462</v>
      </c>
      <c r="F8">
        <v>1090</v>
      </c>
      <c r="G8" t="s">
        <v>14</v>
      </c>
      <c r="H8" s="6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 s="5">
        <f t="shared" si="0"/>
        <v>3.2757777777777779</v>
      </c>
      <c r="F9">
        <v>14741</v>
      </c>
      <c r="G9" t="s">
        <v>20</v>
      </c>
      <c r="H9" s="6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 s="5">
        <f t="shared" si="0"/>
        <v>0.19932788374205268</v>
      </c>
      <c r="F10">
        <v>21946</v>
      </c>
      <c r="G10" t="s">
        <v>47</v>
      </c>
      <c r="H10" s="6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idden="1" x14ac:dyDescent="0.3">
      <c r="A11">
        <v>9</v>
      </c>
      <c r="B11" t="s">
        <v>48</v>
      </c>
      <c r="C11" s="3" t="s">
        <v>49</v>
      </c>
      <c r="D11">
        <v>6200</v>
      </c>
      <c r="E11" s="5">
        <f t="shared" si="0"/>
        <v>0.51741935483870971</v>
      </c>
      <c r="F11">
        <v>3208</v>
      </c>
      <c r="G11" t="s">
        <v>14</v>
      </c>
      <c r="H11" s="6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 s="5">
        <f t="shared" si="0"/>
        <v>2.6611538461538462</v>
      </c>
      <c r="F12">
        <v>13838</v>
      </c>
      <c r="G12" t="s">
        <v>20</v>
      </c>
      <c r="H12" s="6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hidden="1" x14ac:dyDescent="0.3">
      <c r="A13">
        <v>11</v>
      </c>
      <c r="B13" t="s">
        <v>54</v>
      </c>
      <c r="C13" s="3" t="s">
        <v>55</v>
      </c>
      <c r="D13">
        <v>6300</v>
      </c>
      <c r="E13" s="5">
        <f t="shared" si="0"/>
        <v>0.48095238095238096</v>
      </c>
      <c r="F13">
        <v>3030</v>
      </c>
      <c r="G13" t="s">
        <v>14</v>
      </c>
      <c r="H13" s="6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idden="1" x14ac:dyDescent="0.3">
      <c r="A14">
        <v>12</v>
      </c>
      <c r="B14" t="s">
        <v>56</v>
      </c>
      <c r="C14" s="3" t="s">
        <v>57</v>
      </c>
      <c r="D14">
        <v>6300</v>
      </c>
      <c r="E14" s="5">
        <f t="shared" si="0"/>
        <v>0.89349206349206345</v>
      </c>
      <c r="F14">
        <v>5629</v>
      </c>
      <c r="G14" t="s">
        <v>14</v>
      </c>
      <c r="H14" s="6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 s="5">
        <f t="shared" si="0"/>
        <v>2.4511904761904764</v>
      </c>
      <c r="F15">
        <v>10295</v>
      </c>
      <c r="G15" t="s">
        <v>20</v>
      </c>
      <c r="H15" s="6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idden="1" x14ac:dyDescent="0.3">
      <c r="A16">
        <v>14</v>
      </c>
      <c r="B16" t="s">
        <v>61</v>
      </c>
      <c r="C16" s="3" t="s">
        <v>62</v>
      </c>
      <c r="D16">
        <v>28200</v>
      </c>
      <c r="E16" s="5">
        <f t="shared" si="0"/>
        <v>0.66769503546099296</v>
      </c>
      <c r="F16">
        <v>18829</v>
      </c>
      <c r="G16" t="s">
        <v>14</v>
      </c>
      <c r="H16" s="6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idden="1" x14ac:dyDescent="0.3">
      <c r="A17">
        <v>15</v>
      </c>
      <c r="B17" t="s">
        <v>63</v>
      </c>
      <c r="C17" s="3" t="s">
        <v>64</v>
      </c>
      <c r="D17">
        <v>81200</v>
      </c>
      <c r="E17" s="5">
        <f t="shared" si="0"/>
        <v>0.47307881773399013</v>
      </c>
      <c r="F17">
        <v>38414</v>
      </c>
      <c r="G17" t="s">
        <v>14</v>
      </c>
      <c r="H17" s="6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 s="5">
        <f t="shared" si="0"/>
        <v>6.4947058823529416</v>
      </c>
      <c r="F18">
        <v>11041</v>
      </c>
      <c r="G18" t="s">
        <v>20</v>
      </c>
      <c r="H18" s="6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 s="5">
        <f t="shared" si="0"/>
        <v>1.5939125295508274</v>
      </c>
      <c r="F19">
        <v>134845</v>
      </c>
      <c r="G19" t="s">
        <v>20</v>
      </c>
      <c r="H19" s="6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 s="5">
        <f t="shared" si="0"/>
        <v>0.66912087912087914</v>
      </c>
      <c r="F20">
        <v>6089</v>
      </c>
      <c r="G20" t="s">
        <v>74</v>
      </c>
      <c r="H20" s="6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idden="1" x14ac:dyDescent="0.3">
      <c r="A21">
        <v>19</v>
      </c>
      <c r="B21" t="s">
        <v>75</v>
      </c>
      <c r="C21" s="3" t="s">
        <v>76</v>
      </c>
      <c r="D21">
        <v>62500</v>
      </c>
      <c r="E21" s="5">
        <f t="shared" si="0"/>
        <v>0.48529600000000001</v>
      </c>
      <c r="F21">
        <v>30331</v>
      </c>
      <c r="G21" t="s">
        <v>14</v>
      </c>
      <c r="H21" s="6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 s="5">
        <f t="shared" si="0"/>
        <v>1.1224279210925645</v>
      </c>
      <c r="F22">
        <v>147936</v>
      </c>
      <c r="G22" t="s">
        <v>20</v>
      </c>
      <c r="H22" s="6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idden="1" x14ac:dyDescent="0.3">
      <c r="A23">
        <v>21</v>
      </c>
      <c r="B23" t="s">
        <v>79</v>
      </c>
      <c r="C23" s="3" t="s">
        <v>80</v>
      </c>
      <c r="D23">
        <v>94000</v>
      </c>
      <c r="E23" s="5">
        <f t="shared" si="0"/>
        <v>0.40992553191489361</v>
      </c>
      <c r="F23">
        <v>38533</v>
      </c>
      <c r="G23" t="s">
        <v>14</v>
      </c>
      <c r="H23" s="6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 s="5">
        <f t="shared" si="0"/>
        <v>1.2807106598984772</v>
      </c>
      <c r="F24">
        <v>75690</v>
      </c>
      <c r="G24" t="s">
        <v>20</v>
      </c>
      <c r="H24" s="6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 s="5">
        <f t="shared" si="0"/>
        <v>3.3204444444444445</v>
      </c>
      <c r="F25">
        <v>14942</v>
      </c>
      <c r="G25" t="s">
        <v>20</v>
      </c>
      <c r="H25" s="6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 s="5">
        <f t="shared" si="0"/>
        <v>1.1283225108225108</v>
      </c>
      <c r="F26">
        <v>104257</v>
      </c>
      <c r="G26" t="s">
        <v>20</v>
      </c>
      <c r="H26" s="6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 s="5">
        <f t="shared" si="0"/>
        <v>2.1643636363636363</v>
      </c>
      <c r="F27">
        <v>11904</v>
      </c>
      <c r="G27" t="s">
        <v>20</v>
      </c>
      <c r="H27" s="6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 s="5">
        <f t="shared" si="0"/>
        <v>0.4819906976744186</v>
      </c>
      <c r="F28">
        <v>51814</v>
      </c>
      <c r="G28" t="s">
        <v>74</v>
      </c>
      <c r="H28" s="6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idden="1" x14ac:dyDescent="0.3">
      <c r="A29">
        <v>27</v>
      </c>
      <c r="B29" t="s">
        <v>92</v>
      </c>
      <c r="C29" s="3" t="s">
        <v>93</v>
      </c>
      <c r="D29">
        <v>2000</v>
      </c>
      <c r="E29" s="5">
        <f t="shared" si="0"/>
        <v>0.79949999999999999</v>
      </c>
      <c r="F29">
        <v>1599</v>
      </c>
      <c r="G29" t="s">
        <v>14</v>
      </c>
      <c r="H29" s="6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 s="5">
        <f t="shared" si="0"/>
        <v>1.0522553516819573</v>
      </c>
      <c r="F30">
        <v>137635</v>
      </c>
      <c r="G30" t="s">
        <v>20</v>
      </c>
      <c r="H30" s="6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 s="5">
        <f t="shared" si="0"/>
        <v>3.2889978213507627</v>
      </c>
      <c r="F31">
        <v>150965</v>
      </c>
      <c r="G31" t="s">
        <v>20</v>
      </c>
      <c r="H31" s="6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 s="5">
        <f t="shared" si="0"/>
        <v>1.606111111111111</v>
      </c>
      <c r="F32">
        <v>14455</v>
      </c>
      <c r="G32" t="s">
        <v>20</v>
      </c>
      <c r="H32" s="6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 s="5">
        <f t="shared" si="0"/>
        <v>3.1</v>
      </c>
      <c r="F33">
        <v>10850</v>
      </c>
      <c r="G33" t="s">
        <v>20</v>
      </c>
      <c r="H33" s="6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idden="1" x14ac:dyDescent="0.3">
      <c r="A34">
        <v>32</v>
      </c>
      <c r="B34" t="s">
        <v>105</v>
      </c>
      <c r="C34" s="3" t="s">
        <v>106</v>
      </c>
      <c r="D34">
        <v>101000</v>
      </c>
      <c r="E34" s="5">
        <f t="shared" si="0"/>
        <v>0.86807920792079207</v>
      </c>
      <c r="F34">
        <v>87676</v>
      </c>
      <c r="G34" t="s">
        <v>14</v>
      </c>
      <c r="H34" s="6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 s="5">
        <f t="shared" si="0"/>
        <v>3.7782071713147412</v>
      </c>
      <c r="F35">
        <v>189666</v>
      </c>
      <c r="G35" t="s">
        <v>20</v>
      </c>
      <c r="H35" s="6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 s="5">
        <f t="shared" si="0"/>
        <v>1.5080645161290323</v>
      </c>
      <c r="F36">
        <v>14025</v>
      </c>
      <c r="G36" t="s">
        <v>20</v>
      </c>
      <c r="H36" s="6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 s="5">
        <f t="shared" si="0"/>
        <v>1.5030119521912351</v>
      </c>
      <c r="F37">
        <v>188628</v>
      </c>
      <c r="G37" t="s">
        <v>20</v>
      </c>
      <c r="H37" s="6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 s="5">
        <f t="shared" si="0"/>
        <v>1.572857142857143</v>
      </c>
      <c r="F38">
        <v>1101</v>
      </c>
      <c r="G38" t="s">
        <v>20</v>
      </c>
      <c r="H38" s="6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 s="5">
        <f t="shared" si="0"/>
        <v>1.3998765432098765</v>
      </c>
      <c r="F39">
        <v>11339</v>
      </c>
      <c r="G39" t="s">
        <v>20</v>
      </c>
      <c r="H39" s="6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 s="5">
        <f t="shared" si="0"/>
        <v>3.2532258064516131</v>
      </c>
      <c r="F40">
        <v>10085</v>
      </c>
      <c r="G40" t="s">
        <v>20</v>
      </c>
      <c r="H40" s="6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idden="1" x14ac:dyDescent="0.3">
      <c r="A41">
        <v>39</v>
      </c>
      <c r="B41" t="s">
        <v>123</v>
      </c>
      <c r="C41" s="3" t="s">
        <v>124</v>
      </c>
      <c r="D41">
        <v>9900</v>
      </c>
      <c r="E41" s="5">
        <f t="shared" si="0"/>
        <v>0.50777777777777777</v>
      </c>
      <c r="F41">
        <v>5027</v>
      </c>
      <c r="G41" t="s">
        <v>14</v>
      </c>
      <c r="H41" s="6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 s="5">
        <f t="shared" si="0"/>
        <v>1.6906818181818182</v>
      </c>
      <c r="F42">
        <v>14878</v>
      </c>
      <c r="G42" t="s">
        <v>20</v>
      </c>
      <c r="H42" s="6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 s="5">
        <f t="shared" si="0"/>
        <v>2.1292857142857144</v>
      </c>
      <c r="F43">
        <v>11924</v>
      </c>
      <c r="G43" t="s">
        <v>20</v>
      </c>
      <c r="H43" s="6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 s="5">
        <f t="shared" si="0"/>
        <v>4.4394444444444447</v>
      </c>
      <c r="F44">
        <v>7991</v>
      </c>
      <c r="G44" t="s">
        <v>20</v>
      </c>
      <c r="H44" s="6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 s="5">
        <f t="shared" si="0"/>
        <v>1.859390243902439</v>
      </c>
      <c r="F45">
        <v>167717</v>
      </c>
      <c r="G45" t="s">
        <v>20</v>
      </c>
      <c r="H45" s="6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 s="5">
        <f t="shared" si="0"/>
        <v>6.5881249999999998</v>
      </c>
      <c r="F46">
        <v>10541</v>
      </c>
      <c r="G46" t="s">
        <v>20</v>
      </c>
      <c r="H46" s="6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hidden="1" x14ac:dyDescent="0.3">
      <c r="A47">
        <v>45</v>
      </c>
      <c r="B47" t="s">
        <v>136</v>
      </c>
      <c r="C47" s="3" t="s">
        <v>137</v>
      </c>
      <c r="D47">
        <v>9500</v>
      </c>
      <c r="E47" s="5">
        <f t="shared" si="0"/>
        <v>0.4768421052631579</v>
      </c>
      <c r="F47">
        <v>4530</v>
      </c>
      <c r="G47" t="s">
        <v>14</v>
      </c>
      <c r="H47" s="6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 s="5">
        <f t="shared" si="0"/>
        <v>1.1478378378378378</v>
      </c>
      <c r="F48">
        <v>4247</v>
      </c>
      <c r="G48" t="s">
        <v>20</v>
      </c>
      <c r="H48" s="6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 s="5">
        <f t="shared" si="0"/>
        <v>4.7526666666666664</v>
      </c>
      <c r="F49">
        <v>7129</v>
      </c>
      <c r="G49" t="s">
        <v>20</v>
      </c>
      <c r="H49" s="6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 s="5">
        <f t="shared" si="0"/>
        <v>3.86972972972973</v>
      </c>
      <c r="F50">
        <v>128862</v>
      </c>
      <c r="G50" t="s">
        <v>20</v>
      </c>
      <c r="H50" s="6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 s="5">
        <f t="shared" si="0"/>
        <v>1.89625</v>
      </c>
      <c r="F51">
        <v>13653</v>
      </c>
      <c r="G51" t="s">
        <v>20</v>
      </c>
      <c r="H51" s="6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hidden="1" x14ac:dyDescent="0.3">
      <c r="A52">
        <v>50</v>
      </c>
      <c r="B52" t="s">
        <v>146</v>
      </c>
      <c r="C52" s="3" t="s">
        <v>147</v>
      </c>
      <c r="D52">
        <v>100</v>
      </c>
      <c r="E52" s="5">
        <f t="shared" si="0"/>
        <v>0.02</v>
      </c>
      <c r="F52">
        <v>2</v>
      </c>
      <c r="G52" t="s">
        <v>14</v>
      </c>
      <c r="H52" s="6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idden="1" x14ac:dyDescent="0.3">
      <c r="A53">
        <v>51</v>
      </c>
      <c r="B53" t="s">
        <v>149</v>
      </c>
      <c r="C53" s="3" t="s">
        <v>150</v>
      </c>
      <c r="D53">
        <v>158100</v>
      </c>
      <c r="E53" s="5">
        <f t="shared" si="0"/>
        <v>0.91867805186590767</v>
      </c>
      <c r="F53">
        <v>145243</v>
      </c>
      <c r="G53" t="s">
        <v>14</v>
      </c>
      <c r="H53" s="6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idden="1" x14ac:dyDescent="0.3">
      <c r="A54">
        <v>52</v>
      </c>
      <c r="B54" t="s">
        <v>151</v>
      </c>
      <c r="C54" s="3" t="s">
        <v>152</v>
      </c>
      <c r="D54">
        <v>7200</v>
      </c>
      <c r="E54" s="5">
        <f t="shared" si="0"/>
        <v>0.34152777777777776</v>
      </c>
      <c r="F54">
        <v>2459</v>
      </c>
      <c r="G54" t="s">
        <v>14</v>
      </c>
      <c r="H54" s="6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 s="5">
        <f t="shared" si="0"/>
        <v>1.4040909090909091</v>
      </c>
      <c r="F55">
        <v>12356</v>
      </c>
      <c r="G55" t="s">
        <v>20</v>
      </c>
      <c r="H55" s="6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hidden="1" x14ac:dyDescent="0.3">
      <c r="A56">
        <v>54</v>
      </c>
      <c r="B56" t="s">
        <v>155</v>
      </c>
      <c r="C56" s="3" t="s">
        <v>156</v>
      </c>
      <c r="D56">
        <v>6000</v>
      </c>
      <c r="E56" s="5">
        <f t="shared" si="0"/>
        <v>0.89866666666666661</v>
      </c>
      <c r="F56">
        <v>5392</v>
      </c>
      <c r="G56" t="s">
        <v>14</v>
      </c>
      <c r="H56" s="6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 s="5">
        <f t="shared" si="0"/>
        <v>1.7796969696969698</v>
      </c>
      <c r="F57">
        <v>11746</v>
      </c>
      <c r="G57" t="s">
        <v>20</v>
      </c>
      <c r="H57" s="6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 s="5">
        <f t="shared" si="0"/>
        <v>1.436625</v>
      </c>
      <c r="F58">
        <v>11493</v>
      </c>
      <c r="G58" t="s">
        <v>20</v>
      </c>
      <c r="H58" s="6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 s="5">
        <f t="shared" si="0"/>
        <v>2.1527586206896552</v>
      </c>
      <c r="F59">
        <v>6243</v>
      </c>
      <c r="G59" t="s">
        <v>20</v>
      </c>
      <c r="H59" s="6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 s="5">
        <f t="shared" si="0"/>
        <v>2.2711111111111113</v>
      </c>
      <c r="F60">
        <v>6132</v>
      </c>
      <c r="G60" t="s">
        <v>20</v>
      </c>
      <c r="H60" s="6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 s="5">
        <f t="shared" si="0"/>
        <v>2.7507142857142859</v>
      </c>
      <c r="F61">
        <v>3851</v>
      </c>
      <c r="G61" t="s">
        <v>20</v>
      </c>
      <c r="H61" s="6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 s="5">
        <f t="shared" si="0"/>
        <v>1.4437048832271762</v>
      </c>
      <c r="F62">
        <v>135997</v>
      </c>
      <c r="G62" t="s">
        <v>20</v>
      </c>
      <c r="H62" s="6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hidden="1" x14ac:dyDescent="0.3">
      <c r="A63">
        <v>61</v>
      </c>
      <c r="B63" t="s">
        <v>170</v>
      </c>
      <c r="C63" s="3" t="s">
        <v>171</v>
      </c>
      <c r="D63">
        <v>199200</v>
      </c>
      <c r="E63" s="5">
        <f t="shared" si="0"/>
        <v>0.92745983935742971</v>
      </c>
      <c r="F63">
        <v>184750</v>
      </c>
      <c r="G63" t="s">
        <v>14</v>
      </c>
      <c r="H63" s="6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 s="5">
        <f t="shared" si="0"/>
        <v>7.226</v>
      </c>
      <c r="F64">
        <v>14452</v>
      </c>
      <c r="G64" t="s">
        <v>20</v>
      </c>
      <c r="H64" s="6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idden="1" x14ac:dyDescent="0.3">
      <c r="A65">
        <v>63</v>
      </c>
      <c r="B65" t="s">
        <v>174</v>
      </c>
      <c r="C65" s="3" t="s">
        <v>175</v>
      </c>
      <c r="D65">
        <v>4700</v>
      </c>
      <c r="E65" s="5">
        <f t="shared" si="0"/>
        <v>0.11851063829787234</v>
      </c>
      <c r="F65">
        <v>557</v>
      </c>
      <c r="G65" t="s">
        <v>14</v>
      </c>
      <c r="H65" s="6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idden="1" x14ac:dyDescent="0.3">
      <c r="A66">
        <v>64</v>
      </c>
      <c r="B66" t="s">
        <v>176</v>
      </c>
      <c r="C66" s="3" t="s">
        <v>177</v>
      </c>
      <c r="D66">
        <v>2800</v>
      </c>
      <c r="E66" s="5">
        <f t="shared" si="0"/>
        <v>0.97642857142857142</v>
      </c>
      <c r="F66">
        <v>2734</v>
      </c>
      <c r="G66" t="s">
        <v>14</v>
      </c>
      <c r="H66" s="6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 s="5">
        <f t="shared" ref="E67:E130" si="4">F67/D67</f>
        <v>2.3614754098360655</v>
      </c>
      <c r="F67">
        <v>14405</v>
      </c>
      <c r="G67" t="s">
        <v>20</v>
      </c>
      <c r="H67" s="6">
        <f t="shared" si="3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5">(((L67/60)/60)/24)+DATE(1970,1,1)</f>
        <v>40570.25</v>
      </c>
      <c r="O67" s="9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idden="1" x14ac:dyDescent="0.3">
      <c r="A68">
        <v>66</v>
      </c>
      <c r="B68" t="s">
        <v>180</v>
      </c>
      <c r="C68" s="3" t="s">
        <v>181</v>
      </c>
      <c r="D68">
        <v>2900</v>
      </c>
      <c r="E68" s="5">
        <f t="shared" si="4"/>
        <v>0.45068965517241377</v>
      </c>
      <c r="F68">
        <v>1307</v>
      </c>
      <c r="G68" t="s">
        <v>14</v>
      </c>
      <c r="H68" s="6">
        <f t="shared" ref="H68:H131" si="7">F68/I68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 s="5">
        <f t="shared" si="4"/>
        <v>1.6238567493112948</v>
      </c>
      <c r="F69">
        <v>117892</v>
      </c>
      <c r="G69" t="s">
        <v>20</v>
      </c>
      <c r="H69" s="6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 s="5">
        <f t="shared" si="4"/>
        <v>2.5452631578947367</v>
      </c>
      <c r="F70">
        <v>14508</v>
      </c>
      <c r="G70" t="s">
        <v>20</v>
      </c>
      <c r="H70" s="6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 s="5">
        <f t="shared" si="4"/>
        <v>0.24063291139240506</v>
      </c>
      <c r="F71">
        <v>1901</v>
      </c>
      <c r="G71" t="s">
        <v>74</v>
      </c>
      <c r="H71" s="6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 s="5">
        <f t="shared" si="4"/>
        <v>1.2374140625000001</v>
      </c>
      <c r="F72">
        <v>158389</v>
      </c>
      <c r="G72" t="s">
        <v>20</v>
      </c>
      <c r="H72" s="6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 s="5">
        <f t="shared" si="4"/>
        <v>1.0806666666666667</v>
      </c>
      <c r="F73">
        <v>6484</v>
      </c>
      <c r="G73" t="s">
        <v>20</v>
      </c>
      <c r="H73" s="6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 s="5">
        <f t="shared" si="4"/>
        <v>6.7033333333333331</v>
      </c>
      <c r="F74">
        <v>4022</v>
      </c>
      <c r="G74" t="s">
        <v>20</v>
      </c>
      <c r="H74" s="6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 s="5">
        <f t="shared" si="4"/>
        <v>6.609285714285714</v>
      </c>
      <c r="F75">
        <v>9253</v>
      </c>
      <c r="G75" t="s">
        <v>20</v>
      </c>
      <c r="H75" s="6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 s="5">
        <f t="shared" si="4"/>
        <v>1.2246153846153847</v>
      </c>
      <c r="F76">
        <v>4776</v>
      </c>
      <c r="G76" t="s">
        <v>20</v>
      </c>
      <c r="H76" s="6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 s="5">
        <f t="shared" si="4"/>
        <v>1.5057731958762886</v>
      </c>
      <c r="F77">
        <v>14606</v>
      </c>
      <c r="G77" t="s">
        <v>20</v>
      </c>
      <c r="H77" s="6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idden="1" x14ac:dyDescent="0.3">
      <c r="A78">
        <v>76</v>
      </c>
      <c r="B78" t="s">
        <v>200</v>
      </c>
      <c r="C78" s="3" t="s">
        <v>201</v>
      </c>
      <c r="D78">
        <v>122900</v>
      </c>
      <c r="E78" s="5">
        <f t="shared" si="4"/>
        <v>0.78106590724165992</v>
      </c>
      <c r="F78">
        <v>95993</v>
      </c>
      <c r="G78" t="s">
        <v>14</v>
      </c>
      <c r="H78" s="6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idden="1" x14ac:dyDescent="0.3">
      <c r="A79">
        <v>77</v>
      </c>
      <c r="B79" t="s">
        <v>202</v>
      </c>
      <c r="C79" s="3" t="s">
        <v>203</v>
      </c>
      <c r="D79">
        <v>9500</v>
      </c>
      <c r="E79" s="5">
        <f t="shared" si="4"/>
        <v>0.46947368421052632</v>
      </c>
      <c r="F79">
        <v>4460</v>
      </c>
      <c r="G79" t="s">
        <v>14</v>
      </c>
      <c r="H79" s="6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 s="5">
        <f t="shared" si="4"/>
        <v>3.008</v>
      </c>
      <c r="F80">
        <v>13536</v>
      </c>
      <c r="G80" t="s">
        <v>20</v>
      </c>
      <c r="H80" s="6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idden="1" x14ac:dyDescent="0.3">
      <c r="A81">
        <v>79</v>
      </c>
      <c r="B81" t="s">
        <v>207</v>
      </c>
      <c r="C81" s="3" t="s">
        <v>208</v>
      </c>
      <c r="D81">
        <v>57800</v>
      </c>
      <c r="E81" s="5">
        <f t="shared" si="4"/>
        <v>0.6959861591695502</v>
      </c>
      <c r="F81">
        <v>40228</v>
      </c>
      <c r="G81" t="s">
        <v>14</v>
      </c>
      <c r="H81" s="6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 s="5">
        <f t="shared" si="4"/>
        <v>6.374545454545455</v>
      </c>
      <c r="F82">
        <v>7012</v>
      </c>
      <c r="G82" t="s">
        <v>20</v>
      </c>
      <c r="H82" s="6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 s="5">
        <f t="shared" si="4"/>
        <v>2.253392857142857</v>
      </c>
      <c r="F83">
        <v>37857</v>
      </c>
      <c r="G83" t="s">
        <v>20</v>
      </c>
      <c r="H83" s="6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 s="5">
        <f t="shared" si="4"/>
        <v>14.973000000000001</v>
      </c>
      <c r="F84">
        <v>14973</v>
      </c>
      <c r="G84" t="s">
        <v>20</v>
      </c>
      <c r="H84" s="6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idden="1" x14ac:dyDescent="0.3">
      <c r="A85">
        <v>83</v>
      </c>
      <c r="B85" t="s">
        <v>215</v>
      </c>
      <c r="C85" s="3" t="s">
        <v>216</v>
      </c>
      <c r="D85">
        <v>106400</v>
      </c>
      <c r="E85" s="5">
        <f t="shared" si="4"/>
        <v>0.37590225563909774</v>
      </c>
      <c r="F85">
        <v>39996</v>
      </c>
      <c r="G85" t="s">
        <v>14</v>
      </c>
      <c r="H85" s="6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 s="5">
        <f t="shared" si="4"/>
        <v>1.3236942675159236</v>
      </c>
      <c r="F86">
        <v>41564</v>
      </c>
      <c r="G86" t="s">
        <v>20</v>
      </c>
      <c r="H86" s="6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 s="5">
        <f t="shared" si="4"/>
        <v>1.3122448979591836</v>
      </c>
      <c r="F87">
        <v>6430</v>
      </c>
      <c r="G87" t="s">
        <v>20</v>
      </c>
      <c r="H87" s="6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 s="5">
        <f t="shared" si="4"/>
        <v>1.6763513513513513</v>
      </c>
      <c r="F88">
        <v>12405</v>
      </c>
      <c r="G88" t="s">
        <v>20</v>
      </c>
      <c r="H88" s="6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hidden="1" x14ac:dyDescent="0.3">
      <c r="A89">
        <v>87</v>
      </c>
      <c r="B89" t="s">
        <v>223</v>
      </c>
      <c r="C89" s="3" t="s">
        <v>224</v>
      </c>
      <c r="D89">
        <v>198500</v>
      </c>
      <c r="E89" s="5">
        <f t="shared" si="4"/>
        <v>0.6198488664987406</v>
      </c>
      <c r="F89">
        <v>123040</v>
      </c>
      <c r="G89" t="s">
        <v>14</v>
      </c>
      <c r="H89" s="6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 s="5">
        <f t="shared" si="4"/>
        <v>2.6074999999999999</v>
      </c>
      <c r="F90">
        <v>12516</v>
      </c>
      <c r="G90" t="s">
        <v>20</v>
      </c>
      <c r="H90" s="6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 s="5">
        <f t="shared" si="4"/>
        <v>2.5258823529411765</v>
      </c>
      <c r="F91">
        <v>8588</v>
      </c>
      <c r="G91" t="s">
        <v>20</v>
      </c>
      <c r="H91" s="6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idden="1" x14ac:dyDescent="0.3">
      <c r="A92">
        <v>90</v>
      </c>
      <c r="B92" t="s">
        <v>229</v>
      </c>
      <c r="C92" s="3" t="s">
        <v>230</v>
      </c>
      <c r="D92">
        <v>7800</v>
      </c>
      <c r="E92" s="5">
        <f t="shared" si="4"/>
        <v>0.7861538461538462</v>
      </c>
      <c r="F92">
        <v>6132</v>
      </c>
      <c r="G92" t="s">
        <v>14</v>
      </c>
      <c r="H92" s="6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idden="1" x14ac:dyDescent="0.3">
      <c r="A93">
        <v>91</v>
      </c>
      <c r="B93" t="s">
        <v>231</v>
      </c>
      <c r="C93" s="3" t="s">
        <v>232</v>
      </c>
      <c r="D93">
        <v>154300</v>
      </c>
      <c r="E93" s="5">
        <f t="shared" si="4"/>
        <v>0.48404406999351912</v>
      </c>
      <c r="F93">
        <v>74688</v>
      </c>
      <c r="G93" t="s">
        <v>14</v>
      </c>
      <c r="H93" s="6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 s="5">
        <f t="shared" si="4"/>
        <v>2.5887500000000001</v>
      </c>
      <c r="F94">
        <v>51775</v>
      </c>
      <c r="G94" t="s">
        <v>20</v>
      </c>
      <c r="H94" s="6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 s="5">
        <f t="shared" si="4"/>
        <v>0.60548713235294116</v>
      </c>
      <c r="F95">
        <v>65877</v>
      </c>
      <c r="G95" t="s">
        <v>74</v>
      </c>
      <c r="H95" s="6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 s="5">
        <f t="shared" si="4"/>
        <v>3.036896551724138</v>
      </c>
      <c r="F96">
        <v>8807</v>
      </c>
      <c r="G96" t="s">
        <v>20</v>
      </c>
      <c r="H96" s="6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 s="5">
        <f t="shared" si="4"/>
        <v>1.1299999999999999</v>
      </c>
      <c r="F97">
        <v>1017</v>
      </c>
      <c r="G97" t="s">
        <v>20</v>
      </c>
      <c r="H97" s="6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 s="5">
        <f t="shared" si="4"/>
        <v>2.1737876614060259</v>
      </c>
      <c r="F98">
        <v>151513</v>
      </c>
      <c r="G98" t="s">
        <v>20</v>
      </c>
      <c r="H98" s="6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 s="5">
        <f t="shared" si="4"/>
        <v>9.2669230769230762</v>
      </c>
      <c r="F99">
        <v>12047</v>
      </c>
      <c r="G99" t="s">
        <v>20</v>
      </c>
      <c r="H99" s="6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idden="1" x14ac:dyDescent="0.3">
      <c r="A100">
        <v>98</v>
      </c>
      <c r="B100" t="s">
        <v>245</v>
      </c>
      <c r="C100" s="3" t="s">
        <v>246</v>
      </c>
      <c r="D100">
        <v>97800</v>
      </c>
      <c r="E100" s="5">
        <f t="shared" si="4"/>
        <v>0.33692229038854804</v>
      </c>
      <c r="F100">
        <v>32951</v>
      </c>
      <c r="G100" t="s">
        <v>14</v>
      </c>
      <c r="H100" s="6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 s="5">
        <f t="shared" si="4"/>
        <v>1.9672368421052631</v>
      </c>
      <c r="F101">
        <v>14951</v>
      </c>
      <c r="G101" t="s">
        <v>20</v>
      </c>
      <c r="H101" s="6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idden="1" x14ac:dyDescent="0.3">
      <c r="A102">
        <v>100</v>
      </c>
      <c r="B102" t="s">
        <v>249</v>
      </c>
      <c r="C102" s="3" t="s">
        <v>250</v>
      </c>
      <c r="D102">
        <v>100</v>
      </c>
      <c r="E102" s="5">
        <f t="shared" si="4"/>
        <v>0.01</v>
      </c>
      <c r="F102">
        <v>1</v>
      </c>
      <c r="G102" t="s">
        <v>14</v>
      </c>
      <c r="H102" s="6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 s="5">
        <f t="shared" si="4"/>
        <v>10.214444444444444</v>
      </c>
      <c r="F103">
        <v>9193</v>
      </c>
      <c r="G103" t="s">
        <v>20</v>
      </c>
      <c r="H103" s="6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 s="5">
        <f t="shared" si="4"/>
        <v>2.8167567567567566</v>
      </c>
      <c r="F104">
        <v>10422</v>
      </c>
      <c r="G104" t="s">
        <v>20</v>
      </c>
      <c r="H104" s="6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idden="1" x14ac:dyDescent="0.3">
      <c r="A105">
        <v>103</v>
      </c>
      <c r="B105" t="s">
        <v>255</v>
      </c>
      <c r="C105" s="3" t="s">
        <v>256</v>
      </c>
      <c r="D105">
        <v>10000</v>
      </c>
      <c r="E105" s="5">
        <f t="shared" si="4"/>
        <v>0.24610000000000001</v>
      </c>
      <c r="F105">
        <v>2461</v>
      </c>
      <c r="G105" t="s">
        <v>14</v>
      </c>
      <c r="H105" s="6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 s="5">
        <f t="shared" si="4"/>
        <v>1.4314010067114094</v>
      </c>
      <c r="F106">
        <v>170623</v>
      </c>
      <c r="G106" t="s">
        <v>20</v>
      </c>
      <c r="H106" s="6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 s="5">
        <f t="shared" si="4"/>
        <v>1.4454411764705883</v>
      </c>
      <c r="F107">
        <v>9829</v>
      </c>
      <c r="G107" t="s">
        <v>20</v>
      </c>
      <c r="H107" s="6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 s="5">
        <f t="shared" si="4"/>
        <v>3.5912820512820511</v>
      </c>
      <c r="F108">
        <v>14006</v>
      </c>
      <c r="G108" t="s">
        <v>20</v>
      </c>
      <c r="H108" s="6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 s="5">
        <f t="shared" si="4"/>
        <v>1.8648571428571428</v>
      </c>
      <c r="F109">
        <v>6527</v>
      </c>
      <c r="G109" t="s">
        <v>20</v>
      </c>
      <c r="H109" s="6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 s="5">
        <f t="shared" si="4"/>
        <v>5.9526666666666666</v>
      </c>
      <c r="F110">
        <v>8929</v>
      </c>
      <c r="G110" t="s">
        <v>20</v>
      </c>
      <c r="H110" s="6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idden="1" x14ac:dyDescent="0.3">
      <c r="A111">
        <v>109</v>
      </c>
      <c r="B111" t="s">
        <v>267</v>
      </c>
      <c r="C111" s="3" t="s">
        <v>268</v>
      </c>
      <c r="D111">
        <v>5200</v>
      </c>
      <c r="E111" s="5">
        <f t="shared" si="4"/>
        <v>0.5921153846153846</v>
      </c>
      <c r="F111">
        <v>3079</v>
      </c>
      <c r="G111" t="s">
        <v>14</v>
      </c>
      <c r="H111" s="6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hidden="1" x14ac:dyDescent="0.3">
      <c r="A112">
        <v>110</v>
      </c>
      <c r="B112" t="s">
        <v>270</v>
      </c>
      <c r="C112" s="3" t="s">
        <v>271</v>
      </c>
      <c r="D112">
        <v>142400</v>
      </c>
      <c r="E112" s="5">
        <f t="shared" si="4"/>
        <v>0.14962780898876404</v>
      </c>
      <c r="F112">
        <v>21307</v>
      </c>
      <c r="G112" t="s">
        <v>14</v>
      </c>
      <c r="H112" s="6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 s="5">
        <f t="shared" si="4"/>
        <v>1.1995602605863191</v>
      </c>
      <c r="F113">
        <v>73653</v>
      </c>
      <c r="G113" t="s">
        <v>20</v>
      </c>
      <c r="H113" s="6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 s="5">
        <f t="shared" si="4"/>
        <v>2.6882978723404256</v>
      </c>
      <c r="F114">
        <v>12635</v>
      </c>
      <c r="G114" t="s">
        <v>20</v>
      </c>
      <c r="H114" s="6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 s="5">
        <f t="shared" si="4"/>
        <v>3.7687878787878786</v>
      </c>
      <c r="F115">
        <v>12437</v>
      </c>
      <c r="G115" t="s">
        <v>20</v>
      </c>
      <c r="H115" s="6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 s="5">
        <f t="shared" si="4"/>
        <v>7.2715789473684209</v>
      </c>
      <c r="F116">
        <v>13816</v>
      </c>
      <c r="G116" t="s">
        <v>20</v>
      </c>
      <c r="H116" s="6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idden="1" x14ac:dyDescent="0.3">
      <c r="A117">
        <v>115</v>
      </c>
      <c r="B117" t="s">
        <v>280</v>
      </c>
      <c r="C117" s="3" t="s">
        <v>281</v>
      </c>
      <c r="D117">
        <v>166700</v>
      </c>
      <c r="E117" s="5">
        <f t="shared" si="4"/>
        <v>0.87211757648470301</v>
      </c>
      <c r="F117">
        <v>145382</v>
      </c>
      <c r="G117" t="s">
        <v>14</v>
      </c>
      <c r="H117" s="6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hidden="1" x14ac:dyDescent="0.3">
      <c r="A118">
        <v>116</v>
      </c>
      <c r="B118" t="s">
        <v>282</v>
      </c>
      <c r="C118" s="3" t="s">
        <v>283</v>
      </c>
      <c r="D118">
        <v>7200</v>
      </c>
      <c r="E118" s="5">
        <f t="shared" si="4"/>
        <v>0.88</v>
      </c>
      <c r="F118">
        <v>6336</v>
      </c>
      <c r="G118" t="s">
        <v>14</v>
      </c>
      <c r="H118" s="6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 s="5">
        <f t="shared" si="4"/>
        <v>1.7393877551020409</v>
      </c>
      <c r="F119">
        <v>8523</v>
      </c>
      <c r="G119" t="s">
        <v>20</v>
      </c>
      <c r="H119" s="6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 s="5">
        <f t="shared" si="4"/>
        <v>1.1761111111111111</v>
      </c>
      <c r="F120">
        <v>6351</v>
      </c>
      <c r="G120" t="s">
        <v>20</v>
      </c>
      <c r="H120" s="6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 s="5">
        <f t="shared" si="4"/>
        <v>2.1496</v>
      </c>
      <c r="F121">
        <v>10748</v>
      </c>
      <c r="G121" t="s">
        <v>20</v>
      </c>
      <c r="H121" s="6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 s="5">
        <f t="shared" si="4"/>
        <v>1.4949667110519307</v>
      </c>
      <c r="F122">
        <v>112272</v>
      </c>
      <c r="G122" t="s">
        <v>20</v>
      </c>
      <c r="H122" s="6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 s="5">
        <f t="shared" si="4"/>
        <v>2.1933995584988963</v>
      </c>
      <c r="F123">
        <v>99361</v>
      </c>
      <c r="G123" t="s">
        <v>20</v>
      </c>
      <c r="H123" s="6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idden="1" x14ac:dyDescent="0.3">
      <c r="A124">
        <v>122</v>
      </c>
      <c r="B124" t="s">
        <v>295</v>
      </c>
      <c r="C124" s="3" t="s">
        <v>296</v>
      </c>
      <c r="D124">
        <v>136800</v>
      </c>
      <c r="E124" s="5">
        <f t="shared" si="4"/>
        <v>0.64367690058479532</v>
      </c>
      <c r="F124">
        <v>88055</v>
      </c>
      <c r="G124" t="s">
        <v>14</v>
      </c>
      <c r="H124" s="6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idden="1" x14ac:dyDescent="0.3">
      <c r="A125">
        <v>123</v>
      </c>
      <c r="B125" t="s">
        <v>297</v>
      </c>
      <c r="C125" s="3" t="s">
        <v>298</v>
      </c>
      <c r="D125">
        <v>177700</v>
      </c>
      <c r="E125" s="5">
        <f t="shared" si="4"/>
        <v>0.18622397298818233</v>
      </c>
      <c r="F125">
        <v>33092</v>
      </c>
      <c r="G125" t="s">
        <v>14</v>
      </c>
      <c r="H125" s="6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 s="5">
        <f t="shared" si="4"/>
        <v>3.6776923076923076</v>
      </c>
      <c r="F126">
        <v>9562</v>
      </c>
      <c r="G126" t="s">
        <v>20</v>
      </c>
      <c r="H126" s="6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 s="5">
        <f t="shared" si="4"/>
        <v>1.5990566037735849</v>
      </c>
      <c r="F127">
        <v>8475</v>
      </c>
      <c r="G127" t="s">
        <v>20</v>
      </c>
      <c r="H127" s="6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idden="1" x14ac:dyDescent="0.3">
      <c r="A128">
        <v>126</v>
      </c>
      <c r="B128" t="s">
        <v>303</v>
      </c>
      <c r="C128" s="3" t="s">
        <v>304</v>
      </c>
      <c r="D128">
        <v>180200</v>
      </c>
      <c r="E128" s="5">
        <f t="shared" si="4"/>
        <v>0.38633185349611543</v>
      </c>
      <c r="F128">
        <v>69617</v>
      </c>
      <c r="G128" t="s">
        <v>14</v>
      </c>
      <c r="H128" s="6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idden="1" x14ac:dyDescent="0.3">
      <c r="A129">
        <v>127</v>
      </c>
      <c r="B129" t="s">
        <v>305</v>
      </c>
      <c r="C129" s="3" t="s">
        <v>306</v>
      </c>
      <c r="D129">
        <v>103200</v>
      </c>
      <c r="E129" s="5">
        <f t="shared" si="4"/>
        <v>0.51421511627906979</v>
      </c>
      <c r="F129">
        <v>53067</v>
      </c>
      <c r="G129" t="s">
        <v>14</v>
      </c>
      <c r="H129" s="6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 s="5">
        <f t="shared" si="4"/>
        <v>0.60334277620396604</v>
      </c>
      <c r="F130">
        <v>42596</v>
      </c>
      <c r="G130" t="s">
        <v>74</v>
      </c>
      <c r="H130" s="6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 s="5">
        <f t="shared" ref="E131:E194" si="8">F131/D131</f>
        <v>3.2026936026936029E-2</v>
      </c>
      <c r="F131">
        <v>4756</v>
      </c>
      <c r="G131" t="s">
        <v>74</v>
      </c>
      <c r="H131" s="6">
        <f t="shared" si="7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9">(((L131/60)/60)/24)+DATE(1970,1,1)</f>
        <v>42038.25</v>
      </c>
      <c r="O131" s="9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 s="5">
        <f t="shared" si="8"/>
        <v>1.5546875</v>
      </c>
      <c r="F132">
        <v>14925</v>
      </c>
      <c r="G132" t="s">
        <v>20</v>
      </c>
      <c r="H132" s="6">
        <f t="shared" ref="H132:H195" si="11">F132/I132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 s="5">
        <f t="shared" si="8"/>
        <v>1.0085974499089254</v>
      </c>
      <c r="F133">
        <v>166116</v>
      </c>
      <c r="G133" t="s">
        <v>20</v>
      </c>
      <c r="H133" s="6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 s="5">
        <f t="shared" si="8"/>
        <v>1.1618181818181819</v>
      </c>
      <c r="F134">
        <v>3834</v>
      </c>
      <c r="G134" t="s">
        <v>20</v>
      </c>
      <c r="H134" s="6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 s="5">
        <f t="shared" si="8"/>
        <v>3.1077777777777778</v>
      </c>
      <c r="F135">
        <v>13985</v>
      </c>
      <c r="G135" t="s">
        <v>20</v>
      </c>
      <c r="H135" s="6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idden="1" x14ac:dyDescent="0.3">
      <c r="A136">
        <v>134</v>
      </c>
      <c r="B136" t="s">
        <v>320</v>
      </c>
      <c r="C136" s="3" t="s">
        <v>321</v>
      </c>
      <c r="D136">
        <v>99500</v>
      </c>
      <c r="E136" s="5">
        <f t="shared" si="8"/>
        <v>0.89736683417085428</v>
      </c>
      <c r="F136">
        <v>89288</v>
      </c>
      <c r="G136" t="s">
        <v>14</v>
      </c>
      <c r="H136" s="6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idden="1" x14ac:dyDescent="0.3">
      <c r="A137">
        <v>135</v>
      </c>
      <c r="B137" t="s">
        <v>322</v>
      </c>
      <c r="C137" s="3" t="s">
        <v>323</v>
      </c>
      <c r="D137">
        <v>7700</v>
      </c>
      <c r="E137" s="5">
        <f t="shared" si="8"/>
        <v>0.71272727272727276</v>
      </c>
      <c r="F137">
        <v>5488</v>
      </c>
      <c r="G137" t="s">
        <v>14</v>
      </c>
      <c r="H137" s="6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 s="5">
        <f t="shared" si="8"/>
        <v>3.2862318840579711E-2</v>
      </c>
      <c r="F138">
        <v>2721</v>
      </c>
      <c r="G138" t="s">
        <v>74</v>
      </c>
      <c r="H138" s="6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 s="5">
        <f t="shared" si="8"/>
        <v>2.617777777777778</v>
      </c>
      <c r="F139">
        <v>4712</v>
      </c>
      <c r="G139" t="s">
        <v>20</v>
      </c>
      <c r="H139" s="6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hidden="1" x14ac:dyDescent="0.3">
      <c r="A140">
        <v>138</v>
      </c>
      <c r="B140" t="s">
        <v>328</v>
      </c>
      <c r="C140" s="3" t="s">
        <v>329</v>
      </c>
      <c r="D140">
        <v>9600</v>
      </c>
      <c r="E140" s="5">
        <f t="shared" si="8"/>
        <v>0.96</v>
      </c>
      <c r="F140">
        <v>9216</v>
      </c>
      <c r="G140" t="s">
        <v>14</v>
      </c>
      <c r="H140" s="6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idden="1" x14ac:dyDescent="0.3">
      <c r="A141">
        <v>139</v>
      </c>
      <c r="B141" t="s">
        <v>330</v>
      </c>
      <c r="C141" s="3" t="s">
        <v>331</v>
      </c>
      <c r="D141">
        <v>92100</v>
      </c>
      <c r="E141" s="5">
        <f t="shared" si="8"/>
        <v>0.20896851248642778</v>
      </c>
      <c r="F141">
        <v>19246</v>
      </c>
      <c r="G141" t="s">
        <v>14</v>
      </c>
      <c r="H141" s="6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 s="5">
        <f t="shared" si="8"/>
        <v>2.2316363636363636</v>
      </c>
      <c r="F142">
        <v>12274</v>
      </c>
      <c r="G142" t="s">
        <v>20</v>
      </c>
      <c r="H142" s="6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 s="5">
        <f t="shared" si="8"/>
        <v>1.0159097978227061</v>
      </c>
      <c r="F143">
        <v>65323</v>
      </c>
      <c r="G143" t="s">
        <v>20</v>
      </c>
      <c r="H143" s="6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 s="5">
        <f t="shared" si="8"/>
        <v>2.3003999999999998</v>
      </c>
      <c r="F144">
        <v>11502</v>
      </c>
      <c r="G144" t="s">
        <v>20</v>
      </c>
      <c r="H144" s="6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 s="5">
        <f t="shared" si="8"/>
        <v>1.355925925925926</v>
      </c>
      <c r="F145">
        <v>7322</v>
      </c>
      <c r="G145" t="s">
        <v>20</v>
      </c>
      <c r="H145" s="6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 s="5">
        <f t="shared" si="8"/>
        <v>1.2909999999999999</v>
      </c>
      <c r="F146">
        <v>11619</v>
      </c>
      <c r="G146" t="s">
        <v>20</v>
      </c>
      <c r="H146" s="6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 s="5">
        <f t="shared" si="8"/>
        <v>2.3651200000000001</v>
      </c>
      <c r="F147">
        <v>59128</v>
      </c>
      <c r="G147" t="s">
        <v>20</v>
      </c>
      <c r="H147" s="6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 s="5">
        <f t="shared" si="8"/>
        <v>0.17249999999999999</v>
      </c>
      <c r="F148">
        <v>1518</v>
      </c>
      <c r="G148" t="s">
        <v>74</v>
      </c>
      <c r="H148" s="6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 s="5">
        <f t="shared" si="8"/>
        <v>1.1249397590361445</v>
      </c>
      <c r="F149">
        <v>9337</v>
      </c>
      <c r="G149" t="s">
        <v>20</v>
      </c>
      <c r="H149" s="6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 s="5">
        <f t="shared" si="8"/>
        <v>1.2102150537634409</v>
      </c>
      <c r="F150">
        <v>11255</v>
      </c>
      <c r="G150" t="s">
        <v>20</v>
      </c>
      <c r="H150" s="6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 s="5">
        <f t="shared" si="8"/>
        <v>2.1987096774193549</v>
      </c>
      <c r="F151">
        <v>13632</v>
      </c>
      <c r="G151" t="s">
        <v>20</v>
      </c>
      <c r="H151" s="6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idden="1" x14ac:dyDescent="0.3">
      <c r="A152">
        <v>150</v>
      </c>
      <c r="B152" t="s">
        <v>352</v>
      </c>
      <c r="C152" s="3" t="s">
        <v>353</v>
      </c>
      <c r="D152">
        <v>100</v>
      </c>
      <c r="E152" s="5">
        <f t="shared" si="8"/>
        <v>0.01</v>
      </c>
      <c r="F152">
        <v>1</v>
      </c>
      <c r="G152" t="s">
        <v>14</v>
      </c>
      <c r="H152" s="6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idden="1" x14ac:dyDescent="0.3">
      <c r="A153">
        <v>151</v>
      </c>
      <c r="B153" t="s">
        <v>354</v>
      </c>
      <c r="C153" s="3" t="s">
        <v>355</v>
      </c>
      <c r="D153">
        <v>137200</v>
      </c>
      <c r="E153" s="5">
        <f t="shared" si="8"/>
        <v>0.64166909620991253</v>
      </c>
      <c r="F153">
        <v>88037</v>
      </c>
      <c r="G153" t="s">
        <v>14</v>
      </c>
      <c r="H153" s="6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 s="5">
        <f t="shared" si="8"/>
        <v>4.2306746987951804</v>
      </c>
      <c r="F154">
        <v>175573</v>
      </c>
      <c r="G154" t="s">
        <v>20</v>
      </c>
      <c r="H154" s="6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idden="1" x14ac:dyDescent="0.3">
      <c r="A155">
        <v>153</v>
      </c>
      <c r="B155" t="s">
        <v>358</v>
      </c>
      <c r="C155" s="3" t="s">
        <v>359</v>
      </c>
      <c r="D155">
        <v>189400</v>
      </c>
      <c r="E155" s="5">
        <f t="shared" si="8"/>
        <v>0.92984160506863778</v>
      </c>
      <c r="F155">
        <v>176112</v>
      </c>
      <c r="G155" t="s">
        <v>14</v>
      </c>
      <c r="H155" s="6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idden="1" x14ac:dyDescent="0.3">
      <c r="A156">
        <v>154</v>
      </c>
      <c r="B156" t="s">
        <v>360</v>
      </c>
      <c r="C156" s="3" t="s">
        <v>361</v>
      </c>
      <c r="D156">
        <v>171300</v>
      </c>
      <c r="E156" s="5">
        <f t="shared" si="8"/>
        <v>0.58756567425569173</v>
      </c>
      <c r="F156">
        <v>100650</v>
      </c>
      <c r="G156" t="s">
        <v>14</v>
      </c>
      <c r="H156" s="6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idden="1" x14ac:dyDescent="0.3">
      <c r="A157">
        <v>155</v>
      </c>
      <c r="B157" t="s">
        <v>362</v>
      </c>
      <c r="C157" s="3" t="s">
        <v>363</v>
      </c>
      <c r="D157">
        <v>139500</v>
      </c>
      <c r="E157" s="5">
        <f t="shared" si="8"/>
        <v>0.65022222222222226</v>
      </c>
      <c r="F157">
        <v>90706</v>
      </c>
      <c r="G157" t="s">
        <v>14</v>
      </c>
      <c r="H157" s="6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 s="5">
        <f t="shared" si="8"/>
        <v>0.73939560439560437</v>
      </c>
      <c r="F158">
        <v>26914</v>
      </c>
      <c r="G158" t="s">
        <v>74</v>
      </c>
      <c r="H158" s="6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idden="1" x14ac:dyDescent="0.3">
      <c r="A159">
        <v>157</v>
      </c>
      <c r="B159" t="s">
        <v>366</v>
      </c>
      <c r="C159" s="3" t="s">
        <v>367</v>
      </c>
      <c r="D159">
        <v>4200</v>
      </c>
      <c r="E159" s="5">
        <f t="shared" si="8"/>
        <v>0.52666666666666662</v>
      </c>
      <c r="F159">
        <v>2212</v>
      </c>
      <c r="G159" t="s">
        <v>14</v>
      </c>
      <c r="H159" s="6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 s="5">
        <f t="shared" si="8"/>
        <v>2.2095238095238097</v>
      </c>
      <c r="F160">
        <v>4640</v>
      </c>
      <c r="G160" t="s">
        <v>20</v>
      </c>
      <c r="H160" s="6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 s="5">
        <f t="shared" si="8"/>
        <v>1.0001150627615063</v>
      </c>
      <c r="F161">
        <v>191222</v>
      </c>
      <c r="G161" t="s">
        <v>20</v>
      </c>
      <c r="H161" s="6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 s="5">
        <f t="shared" si="8"/>
        <v>1.6231249999999999</v>
      </c>
      <c r="F162">
        <v>12985</v>
      </c>
      <c r="G162" t="s">
        <v>20</v>
      </c>
      <c r="H162" s="6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hidden="1" x14ac:dyDescent="0.3">
      <c r="A163">
        <v>161</v>
      </c>
      <c r="B163" t="s">
        <v>374</v>
      </c>
      <c r="C163" s="3" t="s">
        <v>375</v>
      </c>
      <c r="D163">
        <v>5500</v>
      </c>
      <c r="E163" s="5">
        <f t="shared" si="8"/>
        <v>0.78181818181818186</v>
      </c>
      <c r="F163">
        <v>4300</v>
      </c>
      <c r="G163" t="s">
        <v>14</v>
      </c>
      <c r="H163" s="6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 s="5">
        <f t="shared" si="8"/>
        <v>1.4973770491803278</v>
      </c>
      <c r="F164">
        <v>9134</v>
      </c>
      <c r="G164" t="s">
        <v>20</v>
      </c>
      <c r="H164" s="6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 s="5">
        <f t="shared" si="8"/>
        <v>2.5325714285714285</v>
      </c>
      <c r="F165">
        <v>8864</v>
      </c>
      <c r="G165" t="s">
        <v>20</v>
      </c>
      <c r="H165" s="6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 s="5">
        <f t="shared" si="8"/>
        <v>1.0016943521594683</v>
      </c>
      <c r="F166">
        <v>150755</v>
      </c>
      <c r="G166" t="s">
        <v>20</v>
      </c>
      <c r="H166" s="6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 s="5">
        <f t="shared" si="8"/>
        <v>1.2199004424778761</v>
      </c>
      <c r="F167">
        <v>110279</v>
      </c>
      <c r="G167" t="s">
        <v>20</v>
      </c>
      <c r="H167" s="6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 s="5">
        <f t="shared" si="8"/>
        <v>1.3713265306122449</v>
      </c>
      <c r="F168">
        <v>13439</v>
      </c>
      <c r="G168" t="s">
        <v>20</v>
      </c>
      <c r="H168" s="6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 s="5">
        <f t="shared" si="8"/>
        <v>4.155384615384615</v>
      </c>
      <c r="F169">
        <v>10804</v>
      </c>
      <c r="G169" t="s">
        <v>20</v>
      </c>
      <c r="H169" s="6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idden="1" x14ac:dyDescent="0.3">
      <c r="A170">
        <v>168</v>
      </c>
      <c r="B170" t="s">
        <v>388</v>
      </c>
      <c r="C170" s="3" t="s">
        <v>389</v>
      </c>
      <c r="D170">
        <v>128100</v>
      </c>
      <c r="E170" s="5">
        <f t="shared" si="8"/>
        <v>0.3130913348946136</v>
      </c>
      <c r="F170">
        <v>40107</v>
      </c>
      <c r="G170" t="s">
        <v>14</v>
      </c>
      <c r="H170" s="6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 s="5">
        <f t="shared" si="8"/>
        <v>4.240815450643777</v>
      </c>
      <c r="F171">
        <v>98811</v>
      </c>
      <c r="G171" t="s">
        <v>20</v>
      </c>
      <c r="H171" s="6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idden="1" x14ac:dyDescent="0.3">
      <c r="A172">
        <v>170</v>
      </c>
      <c r="B172" t="s">
        <v>392</v>
      </c>
      <c r="C172" s="3" t="s">
        <v>393</v>
      </c>
      <c r="D172">
        <v>188100</v>
      </c>
      <c r="E172" s="5">
        <f t="shared" si="8"/>
        <v>2.9388623072833599E-2</v>
      </c>
      <c r="F172">
        <v>5528</v>
      </c>
      <c r="G172" t="s">
        <v>14</v>
      </c>
      <c r="H172" s="6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hidden="1" x14ac:dyDescent="0.3">
      <c r="A173">
        <v>171</v>
      </c>
      <c r="B173" t="s">
        <v>394</v>
      </c>
      <c r="C173" s="3" t="s">
        <v>395</v>
      </c>
      <c r="D173">
        <v>4900</v>
      </c>
      <c r="E173" s="5">
        <f t="shared" si="8"/>
        <v>0.1063265306122449</v>
      </c>
      <c r="F173">
        <v>521</v>
      </c>
      <c r="G173" t="s">
        <v>14</v>
      </c>
      <c r="H173" s="6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idden="1" x14ac:dyDescent="0.3">
      <c r="A174">
        <v>172</v>
      </c>
      <c r="B174" t="s">
        <v>396</v>
      </c>
      <c r="C174" s="3" t="s">
        <v>397</v>
      </c>
      <c r="D174">
        <v>800</v>
      </c>
      <c r="E174" s="5">
        <f t="shared" si="8"/>
        <v>0.82874999999999999</v>
      </c>
      <c r="F174">
        <v>663</v>
      </c>
      <c r="G174" t="s">
        <v>14</v>
      </c>
      <c r="H174" s="6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 s="5">
        <f t="shared" si="8"/>
        <v>1.6301447776628748</v>
      </c>
      <c r="F175">
        <v>157635</v>
      </c>
      <c r="G175" t="s">
        <v>20</v>
      </c>
      <c r="H175" s="6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 s="5">
        <f t="shared" si="8"/>
        <v>8.9466666666666672</v>
      </c>
      <c r="F176">
        <v>5368</v>
      </c>
      <c r="G176" t="s">
        <v>20</v>
      </c>
      <c r="H176" s="6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idden="1" x14ac:dyDescent="0.3">
      <c r="A177">
        <v>175</v>
      </c>
      <c r="B177" t="s">
        <v>402</v>
      </c>
      <c r="C177" s="3" t="s">
        <v>403</v>
      </c>
      <c r="D177">
        <v>181200</v>
      </c>
      <c r="E177" s="5">
        <f t="shared" si="8"/>
        <v>0.26191501103752757</v>
      </c>
      <c r="F177">
        <v>47459</v>
      </c>
      <c r="G177" t="s">
        <v>14</v>
      </c>
      <c r="H177" s="6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hidden="1" x14ac:dyDescent="0.3">
      <c r="A178">
        <v>176</v>
      </c>
      <c r="B178" t="s">
        <v>404</v>
      </c>
      <c r="C178" s="3" t="s">
        <v>405</v>
      </c>
      <c r="D178">
        <v>115000</v>
      </c>
      <c r="E178" s="5">
        <f t="shared" si="8"/>
        <v>0.74834782608695649</v>
      </c>
      <c r="F178">
        <v>86060</v>
      </c>
      <c r="G178" t="s">
        <v>14</v>
      </c>
      <c r="H178" s="6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 s="5">
        <f t="shared" si="8"/>
        <v>4.1647680412371137</v>
      </c>
      <c r="F179">
        <v>161593</v>
      </c>
      <c r="G179" t="s">
        <v>20</v>
      </c>
      <c r="H179" s="6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idden="1" x14ac:dyDescent="0.3">
      <c r="A180">
        <v>178</v>
      </c>
      <c r="B180" t="s">
        <v>408</v>
      </c>
      <c r="C180" s="3" t="s">
        <v>409</v>
      </c>
      <c r="D180">
        <v>7200</v>
      </c>
      <c r="E180" s="5">
        <f t="shared" si="8"/>
        <v>0.96208333333333329</v>
      </c>
      <c r="F180">
        <v>6927</v>
      </c>
      <c r="G180" t="s">
        <v>14</v>
      </c>
      <c r="H180" s="6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 s="5">
        <f t="shared" si="8"/>
        <v>3.5771910112359548</v>
      </c>
      <c r="F181">
        <v>159185</v>
      </c>
      <c r="G181" t="s">
        <v>20</v>
      </c>
      <c r="H181" s="6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 s="5">
        <f t="shared" si="8"/>
        <v>3.0845714285714285</v>
      </c>
      <c r="F182">
        <v>172736</v>
      </c>
      <c r="G182" t="s">
        <v>20</v>
      </c>
      <c r="H182" s="6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idden="1" x14ac:dyDescent="0.3">
      <c r="A183">
        <v>181</v>
      </c>
      <c r="B183" t="s">
        <v>414</v>
      </c>
      <c r="C183" s="3" t="s">
        <v>415</v>
      </c>
      <c r="D183">
        <v>8600</v>
      </c>
      <c r="E183" s="5">
        <f t="shared" si="8"/>
        <v>0.61802325581395345</v>
      </c>
      <c r="F183">
        <v>5315</v>
      </c>
      <c r="G183" t="s">
        <v>14</v>
      </c>
      <c r="H183" s="6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 s="5">
        <f t="shared" si="8"/>
        <v>7.2232472324723247</v>
      </c>
      <c r="F184">
        <v>195750</v>
      </c>
      <c r="G184" t="s">
        <v>20</v>
      </c>
      <c r="H184" s="6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hidden="1" x14ac:dyDescent="0.3">
      <c r="A185">
        <v>183</v>
      </c>
      <c r="B185" t="s">
        <v>418</v>
      </c>
      <c r="C185" s="3" t="s">
        <v>419</v>
      </c>
      <c r="D185">
        <v>5100</v>
      </c>
      <c r="E185" s="5">
        <f t="shared" si="8"/>
        <v>0.69117647058823528</v>
      </c>
      <c r="F185">
        <v>3525</v>
      </c>
      <c r="G185" t="s">
        <v>14</v>
      </c>
      <c r="H185" s="6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 s="5">
        <f t="shared" si="8"/>
        <v>2.9305555555555554</v>
      </c>
      <c r="F186">
        <v>10550</v>
      </c>
      <c r="G186" t="s">
        <v>20</v>
      </c>
      <c r="H186" s="6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idden="1" x14ac:dyDescent="0.3">
      <c r="A187">
        <v>185</v>
      </c>
      <c r="B187" t="s">
        <v>422</v>
      </c>
      <c r="C187" s="3" t="s">
        <v>423</v>
      </c>
      <c r="D187">
        <v>1000</v>
      </c>
      <c r="E187" s="5">
        <f t="shared" si="8"/>
        <v>0.71799999999999997</v>
      </c>
      <c r="F187">
        <v>718</v>
      </c>
      <c r="G187" t="s">
        <v>14</v>
      </c>
      <c r="H187" s="6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idden="1" x14ac:dyDescent="0.3">
      <c r="A188">
        <v>186</v>
      </c>
      <c r="B188" t="s">
        <v>424</v>
      </c>
      <c r="C188" s="3" t="s">
        <v>425</v>
      </c>
      <c r="D188">
        <v>88800</v>
      </c>
      <c r="E188" s="5">
        <f t="shared" si="8"/>
        <v>0.31934684684684683</v>
      </c>
      <c r="F188">
        <v>28358</v>
      </c>
      <c r="G188" t="s">
        <v>14</v>
      </c>
      <c r="H188" s="6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 s="5">
        <f t="shared" si="8"/>
        <v>2.2987375415282392</v>
      </c>
      <c r="F189">
        <v>138384</v>
      </c>
      <c r="G189" t="s">
        <v>20</v>
      </c>
      <c r="H189" s="6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idden="1" x14ac:dyDescent="0.3">
      <c r="A190">
        <v>188</v>
      </c>
      <c r="B190" t="s">
        <v>428</v>
      </c>
      <c r="C190" s="3" t="s">
        <v>429</v>
      </c>
      <c r="D190">
        <v>8200</v>
      </c>
      <c r="E190" s="5">
        <f t="shared" si="8"/>
        <v>0.3201219512195122</v>
      </c>
      <c r="F190">
        <v>2625</v>
      </c>
      <c r="G190" t="s">
        <v>14</v>
      </c>
      <c r="H190" s="6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 s="5">
        <f t="shared" si="8"/>
        <v>0.23525352848928385</v>
      </c>
      <c r="F191">
        <v>45004</v>
      </c>
      <c r="G191" t="s">
        <v>74</v>
      </c>
      <c r="H191" s="6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idden="1" x14ac:dyDescent="0.3">
      <c r="A192">
        <v>190</v>
      </c>
      <c r="B192" t="s">
        <v>432</v>
      </c>
      <c r="C192" s="3" t="s">
        <v>433</v>
      </c>
      <c r="D192">
        <v>3700</v>
      </c>
      <c r="E192" s="5">
        <f t="shared" si="8"/>
        <v>0.68594594594594593</v>
      </c>
      <c r="F192">
        <v>2538</v>
      </c>
      <c r="G192" t="s">
        <v>14</v>
      </c>
      <c r="H192" s="6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idden="1" x14ac:dyDescent="0.3">
      <c r="A193">
        <v>191</v>
      </c>
      <c r="B193" t="s">
        <v>434</v>
      </c>
      <c r="C193" s="3" t="s">
        <v>435</v>
      </c>
      <c r="D193">
        <v>8400</v>
      </c>
      <c r="E193" s="5">
        <f t="shared" si="8"/>
        <v>0.37952380952380954</v>
      </c>
      <c r="F193">
        <v>3188</v>
      </c>
      <c r="G193" t="s">
        <v>14</v>
      </c>
      <c r="H193" s="6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hidden="1" x14ac:dyDescent="0.3">
      <c r="A194">
        <v>192</v>
      </c>
      <c r="B194" t="s">
        <v>436</v>
      </c>
      <c r="C194" s="3" t="s">
        <v>437</v>
      </c>
      <c r="D194">
        <v>42600</v>
      </c>
      <c r="E194" s="5">
        <f t="shared" si="8"/>
        <v>0.19992957746478873</v>
      </c>
      <c r="F194">
        <v>8517</v>
      </c>
      <c r="G194" t="s">
        <v>14</v>
      </c>
      <c r="H194" s="6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idden="1" x14ac:dyDescent="0.3">
      <c r="A195">
        <v>193</v>
      </c>
      <c r="B195" t="s">
        <v>438</v>
      </c>
      <c r="C195" s="3" t="s">
        <v>439</v>
      </c>
      <c r="D195">
        <v>6600</v>
      </c>
      <c r="E195" s="5">
        <f t="shared" ref="E195:E258" si="12">F195/D195</f>
        <v>0.45636363636363636</v>
      </c>
      <c r="F195">
        <v>3012</v>
      </c>
      <c r="G195" t="s">
        <v>14</v>
      </c>
      <c r="H195" s="6">
        <f t="shared" si="11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3">(((L195/60)/60)/24)+DATE(1970,1,1)</f>
        <v>43198.208333333328</v>
      </c>
      <c r="O195" s="9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 s="5">
        <f t="shared" si="12"/>
        <v>1.227605633802817</v>
      </c>
      <c r="F196">
        <v>8716</v>
      </c>
      <c r="G196" t="s">
        <v>20</v>
      </c>
      <c r="H196" s="6">
        <f t="shared" ref="H196:H259" si="15">F196/I196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 s="5">
        <f t="shared" si="12"/>
        <v>3.61753164556962</v>
      </c>
      <c r="F197">
        <v>57157</v>
      </c>
      <c r="G197" t="s">
        <v>20</v>
      </c>
      <c r="H197" s="6">
        <f t="shared" si="1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idden="1" x14ac:dyDescent="0.3">
      <c r="A198">
        <v>196</v>
      </c>
      <c r="B198" t="s">
        <v>444</v>
      </c>
      <c r="C198" s="3" t="s">
        <v>445</v>
      </c>
      <c r="D198">
        <v>8200</v>
      </c>
      <c r="E198" s="5">
        <f t="shared" si="12"/>
        <v>0.63146341463414635</v>
      </c>
      <c r="F198">
        <v>5178</v>
      </c>
      <c r="G198" t="s">
        <v>14</v>
      </c>
      <c r="H198" s="6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 s="5">
        <f t="shared" si="12"/>
        <v>2.9820475319926874</v>
      </c>
      <c r="F199">
        <v>163118</v>
      </c>
      <c r="G199" t="s">
        <v>20</v>
      </c>
      <c r="H199" s="6">
        <f t="shared" si="1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idden="1" x14ac:dyDescent="0.3">
      <c r="A200">
        <v>198</v>
      </c>
      <c r="B200" t="s">
        <v>448</v>
      </c>
      <c r="C200" s="3" t="s">
        <v>449</v>
      </c>
      <c r="D200">
        <v>63200</v>
      </c>
      <c r="E200" s="5">
        <f t="shared" si="12"/>
        <v>9.5585443037974685E-2</v>
      </c>
      <c r="F200">
        <v>6041</v>
      </c>
      <c r="G200" t="s">
        <v>14</v>
      </c>
      <c r="H200" s="6">
        <f t="shared" si="1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idden="1" x14ac:dyDescent="0.3">
      <c r="A201">
        <v>199</v>
      </c>
      <c r="B201" t="s">
        <v>450</v>
      </c>
      <c r="C201" s="3" t="s">
        <v>451</v>
      </c>
      <c r="D201">
        <v>1800</v>
      </c>
      <c r="E201" s="5">
        <f t="shared" si="12"/>
        <v>0.5377777777777778</v>
      </c>
      <c r="F201">
        <v>968</v>
      </c>
      <c r="G201" t="s">
        <v>14</v>
      </c>
      <c r="H201" s="6">
        <f t="shared" si="15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idden="1" x14ac:dyDescent="0.3">
      <c r="A202">
        <v>200</v>
      </c>
      <c r="B202" t="s">
        <v>452</v>
      </c>
      <c r="C202" s="3" t="s">
        <v>453</v>
      </c>
      <c r="D202">
        <v>100</v>
      </c>
      <c r="E202" s="5">
        <f t="shared" si="12"/>
        <v>0.02</v>
      </c>
      <c r="F202">
        <v>2</v>
      </c>
      <c r="G202" t="s">
        <v>14</v>
      </c>
      <c r="H202" s="6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 s="5">
        <f t="shared" si="12"/>
        <v>6.8119047619047617</v>
      </c>
      <c r="F203">
        <v>14305</v>
      </c>
      <c r="G203" t="s">
        <v>20</v>
      </c>
      <c r="H203" s="6">
        <f t="shared" si="1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 s="5">
        <f t="shared" si="12"/>
        <v>0.78831325301204824</v>
      </c>
      <c r="F204">
        <v>6543</v>
      </c>
      <c r="G204" t="s">
        <v>74</v>
      </c>
      <c r="H204" s="6">
        <f t="shared" si="15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 s="5">
        <f t="shared" si="12"/>
        <v>1.3440792216817234</v>
      </c>
      <c r="F205">
        <v>193413</v>
      </c>
      <c r="G205" t="s">
        <v>20</v>
      </c>
      <c r="H205" s="6">
        <f t="shared" si="1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idden="1" x14ac:dyDescent="0.3">
      <c r="A206">
        <v>204</v>
      </c>
      <c r="B206" t="s">
        <v>460</v>
      </c>
      <c r="C206" s="3" t="s">
        <v>461</v>
      </c>
      <c r="D206">
        <v>75000</v>
      </c>
      <c r="E206" s="5">
        <f t="shared" si="12"/>
        <v>3.372E-2</v>
      </c>
      <c r="F206">
        <v>2529</v>
      </c>
      <c r="G206" t="s">
        <v>14</v>
      </c>
      <c r="H206" s="6">
        <f t="shared" si="15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 s="5">
        <f t="shared" si="12"/>
        <v>4.3184615384615386</v>
      </c>
      <c r="F207">
        <v>5614</v>
      </c>
      <c r="G207" t="s">
        <v>20</v>
      </c>
      <c r="H207" s="6">
        <f t="shared" si="15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 s="5">
        <f t="shared" si="12"/>
        <v>0.38844444444444443</v>
      </c>
      <c r="F208">
        <v>3496</v>
      </c>
      <c r="G208" t="s">
        <v>74</v>
      </c>
      <c r="H208" s="6">
        <f t="shared" si="15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 s="5">
        <f t="shared" si="12"/>
        <v>4.2569999999999997</v>
      </c>
      <c r="F209">
        <v>4257</v>
      </c>
      <c r="G209" t="s">
        <v>20</v>
      </c>
      <c r="H209" s="6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 s="5">
        <f t="shared" si="12"/>
        <v>1.0112239715591671</v>
      </c>
      <c r="F210">
        <v>199110</v>
      </c>
      <c r="G210" t="s">
        <v>20</v>
      </c>
      <c r="H210" s="6">
        <f t="shared" si="1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 s="5">
        <f t="shared" si="12"/>
        <v>0.21188688946015424</v>
      </c>
      <c r="F211">
        <v>41212</v>
      </c>
      <c r="G211" t="s">
        <v>47</v>
      </c>
      <c r="H211" s="6">
        <f t="shared" si="1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idden="1" x14ac:dyDescent="0.3">
      <c r="A212">
        <v>210</v>
      </c>
      <c r="B212" t="s">
        <v>472</v>
      </c>
      <c r="C212" s="3" t="s">
        <v>473</v>
      </c>
      <c r="D212">
        <v>9400</v>
      </c>
      <c r="E212" s="5">
        <f t="shared" si="12"/>
        <v>0.67425531914893622</v>
      </c>
      <c r="F212">
        <v>6338</v>
      </c>
      <c r="G212" t="s">
        <v>14</v>
      </c>
      <c r="H212" s="6">
        <f t="shared" si="1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hidden="1" x14ac:dyDescent="0.3">
      <c r="A213">
        <v>211</v>
      </c>
      <c r="B213" t="s">
        <v>475</v>
      </c>
      <c r="C213" s="3" t="s">
        <v>476</v>
      </c>
      <c r="D213">
        <v>104400</v>
      </c>
      <c r="E213" s="5">
        <f t="shared" si="12"/>
        <v>0.9492337164750958</v>
      </c>
      <c r="F213">
        <v>99100</v>
      </c>
      <c r="G213" t="s">
        <v>14</v>
      </c>
      <c r="H213" s="6">
        <f t="shared" si="1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 s="5">
        <f t="shared" si="12"/>
        <v>1.5185185185185186</v>
      </c>
      <c r="F214">
        <v>12300</v>
      </c>
      <c r="G214" t="s">
        <v>20</v>
      </c>
      <c r="H214" s="6">
        <f t="shared" si="1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 s="5">
        <f t="shared" si="12"/>
        <v>1.9516382252559727</v>
      </c>
      <c r="F215">
        <v>171549</v>
      </c>
      <c r="G215" t="s">
        <v>20</v>
      </c>
      <c r="H215" s="6">
        <f t="shared" si="1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 s="5">
        <f t="shared" si="12"/>
        <v>10.231428571428571</v>
      </c>
      <c r="F216">
        <v>14324</v>
      </c>
      <c r="G216" t="s">
        <v>20</v>
      </c>
      <c r="H216" s="6">
        <f t="shared" si="1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idden="1" x14ac:dyDescent="0.3">
      <c r="A217">
        <v>215</v>
      </c>
      <c r="B217" t="s">
        <v>483</v>
      </c>
      <c r="C217" s="3" t="s">
        <v>484</v>
      </c>
      <c r="D217">
        <v>156800</v>
      </c>
      <c r="E217" s="5">
        <f t="shared" si="12"/>
        <v>3.8418367346938778E-2</v>
      </c>
      <c r="F217">
        <v>6024</v>
      </c>
      <c r="G217" t="s">
        <v>14</v>
      </c>
      <c r="H217" s="6">
        <f t="shared" si="1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 s="5">
        <f t="shared" si="12"/>
        <v>1.5507066557107643</v>
      </c>
      <c r="F218">
        <v>188721</v>
      </c>
      <c r="G218" t="s">
        <v>20</v>
      </c>
      <c r="H218" s="6">
        <f t="shared" si="1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idden="1" x14ac:dyDescent="0.3">
      <c r="A219">
        <v>217</v>
      </c>
      <c r="B219" t="s">
        <v>487</v>
      </c>
      <c r="C219" s="3" t="s">
        <v>488</v>
      </c>
      <c r="D219">
        <v>129400</v>
      </c>
      <c r="E219" s="5">
        <f t="shared" si="12"/>
        <v>0.44753477588871715</v>
      </c>
      <c r="F219">
        <v>57911</v>
      </c>
      <c r="G219" t="s">
        <v>14</v>
      </c>
      <c r="H219" s="6">
        <f t="shared" si="1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 s="5">
        <f t="shared" si="12"/>
        <v>2.1594736842105262</v>
      </c>
      <c r="F220">
        <v>12309</v>
      </c>
      <c r="G220" t="s">
        <v>20</v>
      </c>
      <c r="H220" s="6">
        <f t="shared" si="1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 s="5">
        <f t="shared" si="12"/>
        <v>3.3212709832134291</v>
      </c>
      <c r="F221">
        <v>138497</v>
      </c>
      <c r="G221" t="s">
        <v>20</v>
      </c>
      <c r="H221" s="6">
        <f t="shared" si="1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idden="1" x14ac:dyDescent="0.3">
      <c r="A222">
        <v>220</v>
      </c>
      <c r="B222" t="s">
        <v>493</v>
      </c>
      <c r="C222" s="3" t="s">
        <v>494</v>
      </c>
      <c r="D222">
        <v>7900</v>
      </c>
      <c r="E222" s="5">
        <f t="shared" si="12"/>
        <v>8.4430379746835441E-2</v>
      </c>
      <c r="F222">
        <v>667</v>
      </c>
      <c r="G222" t="s">
        <v>14</v>
      </c>
      <c r="H222" s="6">
        <f t="shared" si="15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hidden="1" x14ac:dyDescent="0.3">
      <c r="A223">
        <v>221</v>
      </c>
      <c r="B223" t="s">
        <v>495</v>
      </c>
      <c r="C223" s="3" t="s">
        <v>496</v>
      </c>
      <c r="D223">
        <v>121500</v>
      </c>
      <c r="E223" s="5">
        <f t="shared" si="12"/>
        <v>0.9862551440329218</v>
      </c>
      <c r="F223">
        <v>119830</v>
      </c>
      <c r="G223" t="s">
        <v>14</v>
      </c>
      <c r="H223" s="6">
        <f t="shared" si="1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 s="5">
        <f t="shared" si="12"/>
        <v>1.3797916666666667</v>
      </c>
      <c r="F224">
        <v>6623</v>
      </c>
      <c r="G224" t="s">
        <v>20</v>
      </c>
      <c r="H224" s="6">
        <f t="shared" si="1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idden="1" x14ac:dyDescent="0.3">
      <c r="A225">
        <v>223</v>
      </c>
      <c r="B225" t="s">
        <v>499</v>
      </c>
      <c r="C225" s="3" t="s">
        <v>500</v>
      </c>
      <c r="D225">
        <v>87300</v>
      </c>
      <c r="E225" s="5">
        <f t="shared" si="12"/>
        <v>0.93810996563573879</v>
      </c>
      <c r="F225">
        <v>81897</v>
      </c>
      <c r="G225" t="s">
        <v>14</v>
      </c>
      <c r="H225" s="6">
        <f t="shared" si="1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 s="5">
        <f t="shared" si="12"/>
        <v>4.0363930885529156</v>
      </c>
      <c r="F226">
        <v>186885</v>
      </c>
      <c r="G226" t="s">
        <v>20</v>
      </c>
      <c r="H226" s="6">
        <f t="shared" si="1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 s="5">
        <f t="shared" si="12"/>
        <v>2.6017404129793511</v>
      </c>
      <c r="F227">
        <v>176398</v>
      </c>
      <c r="G227" t="s">
        <v>20</v>
      </c>
      <c r="H227" s="6">
        <f t="shared" si="1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 s="5">
        <f t="shared" si="12"/>
        <v>3.6663333333333332</v>
      </c>
      <c r="F228">
        <v>10999</v>
      </c>
      <c r="G228" t="s">
        <v>20</v>
      </c>
      <c r="H228" s="6">
        <f t="shared" si="1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 s="5">
        <f t="shared" si="12"/>
        <v>1.687208538587849</v>
      </c>
      <c r="F229">
        <v>102751</v>
      </c>
      <c r="G229" t="s">
        <v>20</v>
      </c>
      <c r="H229" s="6">
        <f t="shared" si="1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 s="5">
        <f t="shared" si="12"/>
        <v>1.1990717911530093</v>
      </c>
      <c r="F230">
        <v>165352</v>
      </c>
      <c r="G230" t="s">
        <v>20</v>
      </c>
      <c r="H230" s="6">
        <f t="shared" si="1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 s="5">
        <f t="shared" si="12"/>
        <v>1.936892523364486</v>
      </c>
      <c r="F231">
        <v>165798</v>
      </c>
      <c r="G231" t="s">
        <v>20</v>
      </c>
      <c r="H231" s="6">
        <f t="shared" si="1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 s="5">
        <f t="shared" si="12"/>
        <v>4.2016666666666671</v>
      </c>
      <c r="F232">
        <v>10084</v>
      </c>
      <c r="G232" t="s">
        <v>20</v>
      </c>
      <c r="H232" s="6">
        <f t="shared" si="1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 s="5">
        <f t="shared" si="12"/>
        <v>0.76708333333333334</v>
      </c>
      <c r="F233">
        <v>5523</v>
      </c>
      <c r="G233" t="s">
        <v>74</v>
      </c>
      <c r="H233" s="6">
        <f t="shared" si="15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 s="5">
        <f t="shared" si="12"/>
        <v>1.7126470588235294</v>
      </c>
      <c r="F234">
        <v>5823</v>
      </c>
      <c r="G234" t="s">
        <v>20</v>
      </c>
      <c r="H234" s="6">
        <f t="shared" si="15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 s="5">
        <f t="shared" si="12"/>
        <v>1.5789473684210527</v>
      </c>
      <c r="F235">
        <v>6000</v>
      </c>
      <c r="G235" t="s">
        <v>20</v>
      </c>
      <c r="H235" s="6">
        <f t="shared" si="15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 s="5">
        <f t="shared" si="12"/>
        <v>1.0908</v>
      </c>
      <c r="F236">
        <v>8181</v>
      </c>
      <c r="G236" t="s">
        <v>20</v>
      </c>
      <c r="H236" s="6">
        <f t="shared" si="1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hidden="1" x14ac:dyDescent="0.3">
      <c r="A237">
        <v>235</v>
      </c>
      <c r="B237" t="s">
        <v>522</v>
      </c>
      <c r="C237" s="3" t="s">
        <v>523</v>
      </c>
      <c r="D237">
        <v>8600</v>
      </c>
      <c r="E237" s="5">
        <f t="shared" si="12"/>
        <v>0.41732558139534881</v>
      </c>
      <c r="F237">
        <v>3589</v>
      </c>
      <c r="G237" t="s">
        <v>14</v>
      </c>
      <c r="H237" s="6">
        <f t="shared" si="15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idden="1" x14ac:dyDescent="0.3">
      <c r="A238">
        <v>236</v>
      </c>
      <c r="B238" t="s">
        <v>524</v>
      </c>
      <c r="C238" s="3" t="s">
        <v>525</v>
      </c>
      <c r="D238">
        <v>39500</v>
      </c>
      <c r="E238" s="5">
        <f t="shared" si="12"/>
        <v>0.10944303797468355</v>
      </c>
      <c r="F238">
        <v>4323</v>
      </c>
      <c r="G238" t="s">
        <v>14</v>
      </c>
      <c r="H238" s="6">
        <f t="shared" si="15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 s="5">
        <f t="shared" si="12"/>
        <v>1.593763440860215</v>
      </c>
      <c r="F239">
        <v>14822</v>
      </c>
      <c r="G239" t="s">
        <v>20</v>
      </c>
      <c r="H239" s="6">
        <f t="shared" si="1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 s="5">
        <f t="shared" si="12"/>
        <v>4.2241666666666671</v>
      </c>
      <c r="F240">
        <v>10138</v>
      </c>
      <c r="G240" t="s">
        <v>20</v>
      </c>
      <c r="H240" s="6">
        <f t="shared" si="15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hidden="1" x14ac:dyDescent="0.3">
      <c r="A241">
        <v>239</v>
      </c>
      <c r="B241" t="s">
        <v>530</v>
      </c>
      <c r="C241" s="3" t="s">
        <v>531</v>
      </c>
      <c r="D241">
        <v>3200</v>
      </c>
      <c r="E241" s="5">
        <f t="shared" si="12"/>
        <v>0.97718749999999999</v>
      </c>
      <c r="F241">
        <v>3127</v>
      </c>
      <c r="G241" t="s">
        <v>14</v>
      </c>
      <c r="H241" s="6">
        <f t="shared" si="15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 s="5">
        <f t="shared" si="12"/>
        <v>4.1878911564625847</v>
      </c>
      <c r="F242">
        <v>123124</v>
      </c>
      <c r="G242" t="s">
        <v>20</v>
      </c>
      <c r="H242" s="6">
        <f t="shared" si="1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 s="5">
        <f t="shared" si="12"/>
        <v>1.0191632047477746</v>
      </c>
      <c r="F243">
        <v>171729</v>
      </c>
      <c r="G243" t="s">
        <v>20</v>
      </c>
      <c r="H243" s="6">
        <f t="shared" si="1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 s="5">
        <f t="shared" si="12"/>
        <v>1.2772619047619047</v>
      </c>
      <c r="F244">
        <v>10729</v>
      </c>
      <c r="G244" t="s">
        <v>20</v>
      </c>
      <c r="H244" s="6">
        <f t="shared" si="1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 s="5">
        <f t="shared" si="12"/>
        <v>4.4521739130434783</v>
      </c>
      <c r="F245">
        <v>10240</v>
      </c>
      <c r="G245" t="s">
        <v>20</v>
      </c>
      <c r="H245" s="6">
        <f t="shared" si="1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 s="5">
        <f t="shared" si="12"/>
        <v>5.6971428571428575</v>
      </c>
      <c r="F246">
        <v>3988</v>
      </c>
      <c r="G246" t="s">
        <v>20</v>
      </c>
      <c r="H246" s="6">
        <f t="shared" si="15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 s="5">
        <f t="shared" si="12"/>
        <v>5.0934482758620687</v>
      </c>
      <c r="F247">
        <v>14771</v>
      </c>
      <c r="G247" t="s">
        <v>20</v>
      </c>
      <c r="H247" s="6">
        <f t="shared" si="1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 s="5">
        <f t="shared" si="12"/>
        <v>3.2553333333333332</v>
      </c>
      <c r="F248">
        <v>14649</v>
      </c>
      <c r="G248" t="s">
        <v>20</v>
      </c>
      <c r="H248" s="6">
        <f t="shared" si="1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 s="5">
        <f t="shared" si="12"/>
        <v>9.3261616161616168</v>
      </c>
      <c r="F249">
        <v>184658</v>
      </c>
      <c r="G249" t="s">
        <v>20</v>
      </c>
      <c r="H249" s="6">
        <f t="shared" si="1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 s="5">
        <f t="shared" si="12"/>
        <v>2.1133870967741935</v>
      </c>
      <c r="F250">
        <v>13103</v>
      </c>
      <c r="G250" t="s">
        <v>20</v>
      </c>
      <c r="H250" s="6">
        <f t="shared" si="1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 s="5">
        <f t="shared" si="12"/>
        <v>2.7332520325203253</v>
      </c>
      <c r="F251">
        <v>168095</v>
      </c>
      <c r="G251" t="s">
        <v>20</v>
      </c>
      <c r="H251" s="6">
        <f t="shared" si="1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idden="1" x14ac:dyDescent="0.3">
      <c r="A252">
        <v>250</v>
      </c>
      <c r="B252" t="s">
        <v>552</v>
      </c>
      <c r="C252" s="3" t="s">
        <v>553</v>
      </c>
      <c r="D252">
        <v>100</v>
      </c>
      <c r="E252" s="5">
        <f t="shared" si="12"/>
        <v>0.03</v>
      </c>
      <c r="F252">
        <v>3</v>
      </c>
      <c r="G252" t="s">
        <v>14</v>
      </c>
      <c r="H252" s="6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idden="1" x14ac:dyDescent="0.3">
      <c r="A253">
        <v>251</v>
      </c>
      <c r="B253" t="s">
        <v>554</v>
      </c>
      <c r="C253" s="3" t="s">
        <v>555</v>
      </c>
      <c r="D253">
        <v>7100</v>
      </c>
      <c r="E253" s="5">
        <f t="shared" si="12"/>
        <v>0.54084507042253516</v>
      </c>
      <c r="F253">
        <v>3840</v>
      </c>
      <c r="G253" t="s">
        <v>14</v>
      </c>
      <c r="H253" s="6">
        <f t="shared" si="1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 s="5">
        <f t="shared" si="12"/>
        <v>6.2629999999999999</v>
      </c>
      <c r="F254">
        <v>6263</v>
      </c>
      <c r="G254" t="s">
        <v>20</v>
      </c>
      <c r="H254" s="6">
        <f t="shared" si="15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idden="1" x14ac:dyDescent="0.3">
      <c r="A255">
        <v>253</v>
      </c>
      <c r="B255" t="s">
        <v>558</v>
      </c>
      <c r="C255" s="3" t="s">
        <v>559</v>
      </c>
      <c r="D255">
        <v>121500</v>
      </c>
      <c r="E255" s="5">
        <f t="shared" si="12"/>
        <v>0.8902139917695473</v>
      </c>
      <c r="F255">
        <v>108161</v>
      </c>
      <c r="G255" t="s">
        <v>14</v>
      </c>
      <c r="H255" s="6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 s="5">
        <f t="shared" si="12"/>
        <v>1.8489130434782608</v>
      </c>
      <c r="F256">
        <v>8505</v>
      </c>
      <c r="G256" t="s">
        <v>20</v>
      </c>
      <c r="H256" s="6">
        <f t="shared" si="15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 s="5">
        <f t="shared" si="12"/>
        <v>1.2016770186335404</v>
      </c>
      <c r="F257">
        <v>96735</v>
      </c>
      <c r="G257" t="s">
        <v>20</v>
      </c>
      <c r="H257" s="6">
        <f t="shared" si="1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idden="1" x14ac:dyDescent="0.3">
      <c r="A258">
        <v>256</v>
      </c>
      <c r="B258" t="s">
        <v>564</v>
      </c>
      <c r="C258" s="3" t="s">
        <v>565</v>
      </c>
      <c r="D258">
        <v>4100</v>
      </c>
      <c r="E258" s="5">
        <f t="shared" si="12"/>
        <v>0.23390243902439026</v>
      </c>
      <c r="F258">
        <v>959</v>
      </c>
      <c r="G258" t="s">
        <v>14</v>
      </c>
      <c r="H258" s="6">
        <f t="shared" si="15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 s="5">
        <f t="shared" ref="E259:E322" si="16">F259/D259</f>
        <v>1.46</v>
      </c>
      <c r="F259">
        <v>8322</v>
      </c>
      <c r="G259" t="s">
        <v>20</v>
      </c>
      <c r="H259" s="6">
        <f t="shared" si="15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7">(((L259/60)/60)/24)+DATE(1970,1,1)</f>
        <v>41338.25</v>
      </c>
      <c r="O259" s="9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 s="5">
        <f t="shared" si="16"/>
        <v>2.6848000000000001</v>
      </c>
      <c r="F260">
        <v>13424</v>
      </c>
      <c r="G260" t="s">
        <v>20</v>
      </c>
      <c r="H260" s="6">
        <f t="shared" ref="H260:H323" si="19">F260/I260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 s="5">
        <f t="shared" si="16"/>
        <v>5.9749999999999996</v>
      </c>
      <c r="F261">
        <v>10755</v>
      </c>
      <c r="G261" t="s">
        <v>20</v>
      </c>
      <c r="H261" s="6">
        <f t="shared" si="1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 s="5">
        <f t="shared" si="16"/>
        <v>1.5769841269841269</v>
      </c>
      <c r="F262">
        <v>9935</v>
      </c>
      <c r="G262" t="s">
        <v>20</v>
      </c>
      <c r="H262" s="6">
        <f t="shared" si="1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hidden="1" x14ac:dyDescent="0.3">
      <c r="A263">
        <v>261</v>
      </c>
      <c r="B263" t="s">
        <v>574</v>
      </c>
      <c r="C263" s="3" t="s">
        <v>575</v>
      </c>
      <c r="D263">
        <v>84300</v>
      </c>
      <c r="E263" s="5">
        <f t="shared" si="16"/>
        <v>0.31201660735468567</v>
      </c>
      <c r="F263">
        <v>26303</v>
      </c>
      <c r="G263" t="s">
        <v>14</v>
      </c>
      <c r="H263" s="6">
        <f t="shared" si="1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 s="5">
        <f t="shared" si="16"/>
        <v>3.1341176470588237</v>
      </c>
      <c r="F264">
        <v>5328</v>
      </c>
      <c r="G264" t="s">
        <v>20</v>
      </c>
      <c r="H264" s="6">
        <f t="shared" si="1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 s="5">
        <f t="shared" si="16"/>
        <v>3.7089655172413791</v>
      </c>
      <c r="F265">
        <v>10756</v>
      </c>
      <c r="G265" t="s">
        <v>20</v>
      </c>
      <c r="H265" s="6">
        <f t="shared" si="1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 s="5">
        <f t="shared" si="16"/>
        <v>3.6266447368421053</v>
      </c>
      <c r="F266">
        <v>165375</v>
      </c>
      <c r="G266" t="s">
        <v>20</v>
      </c>
      <c r="H266" s="6">
        <f t="shared" si="1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 s="5">
        <f t="shared" si="16"/>
        <v>1.2308163265306122</v>
      </c>
      <c r="F267">
        <v>6031</v>
      </c>
      <c r="G267" t="s">
        <v>20</v>
      </c>
      <c r="H267" s="6">
        <f t="shared" si="19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idden="1" x14ac:dyDescent="0.3">
      <c r="A268">
        <v>266</v>
      </c>
      <c r="B268" t="s">
        <v>584</v>
      </c>
      <c r="C268" s="3" t="s">
        <v>585</v>
      </c>
      <c r="D268">
        <v>111900</v>
      </c>
      <c r="E268" s="5">
        <f t="shared" si="16"/>
        <v>0.76766756032171579</v>
      </c>
      <c r="F268">
        <v>85902</v>
      </c>
      <c r="G268" t="s">
        <v>14</v>
      </c>
      <c r="H268" s="6">
        <f t="shared" si="1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 s="5">
        <f t="shared" si="16"/>
        <v>2.3362012987012988</v>
      </c>
      <c r="F269">
        <v>143910</v>
      </c>
      <c r="G269" t="s">
        <v>20</v>
      </c>
      <c r="H269" s="6">
        <f t="shared" si="1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 s="5">
        <f t="shared" si="16"/>
        <v>1.8053333333333332</v>
      </c>
      <c r="F270">
        <v>2708</v>
      </c>
      <c r="G270" t="s">
        <v>20</v>
      </c>
      <c r="H270" s="6">
        <f t="shared" si="19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 s="5">
        <f t="shared" si="16"/>
        <v>2.5262857142857142</v>
      </c>
      <c r="F271">
        <v>8842</v>
      </c>
      <c r="G271" t="s">
        <v>20</v>
      </c>
      <c r="H271" s="6">
        <f t="shared" si="19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 s="5">
        <f t="shared" si="16"/>
        <v>0.27176538240368026</v>
      </c>
      <c r="F272">
        <v>47260</v>
      </c>
      <c r="G272" t="s">
        <v>74</v>
      </c>
      <c r="H272" s="6">
        <f t="shared" si="1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 s="5">
        <f t="shared" si="16"/>
        <v>1.2706571242680547E-2</v>
      </c>
      <c r="F273">
        <v>1953</v>
      </c>
      <c r="G273" t="s">
        <v>47</v>
      </c>
      <c r="H273" s="6">
        <f t="shared" si="19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 s="5">
        <f t="shared" si="16"/>
        <v>3.0400978473581213</v>
      </c>
      <c r="F274">
        <v>155349</v>
      </c>
      <c r="G274" t="s">
        <v>20</v>
      </c>
      <c r="H274" s="6">
        <f t="shared" si="1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 s="5">
        <f t="shared" si="16"/>
        <v>1.3723076923076922</v>
      </c>
      <c r="F275">
        <v>10704</v>
      </c>
      <c r="G275" t="s">
        <v>20</v>
      </c>
      <c r="H275" s="6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hidden="1" x14ac:dyDescent="0.3">
      <c r="A276">
        <v>274</v>
      </c>
      <c r="B276" t="s">
        <v>600</v>
      </c>
      <c r="C276" s="3" t="s">
        <v>601</v>
      </c>
      <c r="D276">
        <v>2400</v>
      </c>
      <c r="E276" s="5">
        <f t="shared" si="16"/>
        <v>0.32208333333333333</v>
      </c>
      <c r="F276">
        <v>773</v>
      </c>
      <c r="G276" t="s">
        <v>14</v>
      </c>
      <c r="H276" s="6">
        <f t="shared" si="19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 s="5">
        <f t="shared" si="16"/>
        <v>2.4151282051282053</v>
      </c>
      <c r="F277">
        <v>9419</v>
      </c>
      <c r="G277" t="s">
        <v>20</v>
      </c>
      <c r="H277" s="6">
        <f t="shared" si="1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idden="1" x14ac:dyDescent="0.3">
      <c r="A278">
        <v>276</v>
      </c>
      <c r="B278" t="s">
        <v>604</v>
      </c>
      <c r="C278" s="3" t="s">
        <v>605</v>
      </c>
      <c r="D278">
        <v>5500</v>
      </c>
      <c r="E278" s="5">
        <f t="shared" si="16"/>
        <v>0.96799999999999997</v>
      </c>
      <c r="F278">
        <v>5324</v>
      </c>
      <c r="G278" t="s">
        <v>14</v>
      </c>
      <c r="H278" s="6">
        <f t="shared" si="1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 s="5">
        <f t="shared" si="16"/>
        <v>10.664285714285715</v>
      </c>
      <c r="F279">
        <v>7465</v>
      </c>
      <c r="G279" t="s">
        <v>20</v>
      </c>
      <c r="H279" s="6">
        <f t="shared" si="19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 s="5">
        <f t="shared" si="16"/>
        <v>3.2588888888888889</v>
      </c>
      <c r="F280">
        <v>8799</v>
      </c>
      <c r="G280" t="s">
        <v>20</v>
      </c>
      <c r="H280" s="6">
        <f t="shared" si="19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 s="5">
        <f t="shared" si="16"/>
        <v>1.7070000000000001</v>
      </c>
      <c r="F281">
        <v>13656</v>
      </c>
      <c r="G281" t="s">
        <v>20</v>
      </c>
      <c r="H281" s="6">
        <f t="shared" si="1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 s="5">
        <f t="shared" si="16"/>
        <v>5.8144</v>
      </c>
      <c r="F282">
        <v>14536</v>
      </c>
      <c r="G282" t="s">
        <v>20</v>
      </c>
      <c r="H282" s="6">
        <f t="shared" si="1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idden="1" x14ac:dyDescent="0.3">
      <c r="A283">
        <v>281</v>
      </c>
      <c r="B283" t="s">
        <v>614</v>
      </c>
      <c r="C283" s="3" t="s">
        <v>615</v>
      </c>
      <c r="D283">
        <v>164500</v>
      </c>
      <c r="E283" s="5">
        <f t="shared" si="16"/>
        <v>0.91520972644376897</v>
      </c>
      <c r="F283">
        <v>150552</v>
      </c>
      <c r="G283" t="s">
        <v>14</v>
      </c>
      <c r="H283" s="6">
        <f t="shared" si="1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 s="5">
        <f t="shared" si="16"/>
        <v>1.0804761904761904</v>
      </c>
      <c r="F284">
        <v>9076</v>
      </c>
      <c r="G284" t="s">
        <v>20</v>
      </c>
      <c r="H284" s="6">
        <f t="shared" si="1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hidden="1" x14ac:dyDescent="0.3">
      <c r="A285">
        <v>283</v>
      </c>
      <c r="B285" t="s">
        <v>618</v>
      </c>
      <c r="C285" s="3" t="s">
        <v>619</v>
      </c>
      <c r="D285">
        <v>8100</v>
      </c>
      <c r="E285" s="5">
        <f t="shared" si="16"/>
        <v>0.18728395061728395</v>
      </c>
      <c r="F285">
        <v>1517</v>
      </c>
      <c r="G285" t="s">
        <v>14</v>
      </c>
      <c r="H285" s="6">
        <f t="shared" si="19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idden="1" x14ac:dyDescent="0.3">
      <c r="A286">
        <v>284</v>
      </c>
      <c r="B286" t="s">
        <v>620</v>
      </c>
      <c r="C286" s="3" t="s">
        <v>621</v>
      </c>
      <c r="D286">
        <v>9800</v>
      </c>
      <c r="E286" s="5">
        <f t="shared" si="16"/>
        <v>0.83193877551020412</v>
      </c>
      <c r="F286">
        <v>8153</v>
      </c>
      <c r="G286" t="s">
        <v>14</v>
      </c>
      <c r="H286" s="6">
        <f t="shared" si="1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 s="5">
        <f t="shared" si="16"/>
        <v>7.0633333333333335</v>
      </c>
      <c r="F287">
        <v>6357</v>
      </c>
      <c r="G287" t="s">
        <v>20</v>
      </c>
      <c r="H287" s="6">
        <f t="shared" si="1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 s="5">
        <f t="shared" si="16"/>
        <v>0.17446030330062445</v>
      </c>
      <c r="F288">
        <v>19557</v>
      </c>
      <c r="G288" t="s">
        <v>74</v>
      </c>
      <c r="H288" s="6">
        <f t="shared" si="1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 s="5">
        <f t="shared" si="16"/>
        <v>2.0973015873015872</v>
      </c>
      <c r="F289">
        <v>13213</v>
      </c>
      <c r="G289" t="s">
        <v>20</v>
      </c>
      <c r="H289" s="6">
        <f t="shared" si="19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idden="1" x14ac:dyDescent="0.3">
      <c r="A290">
        <v>288</v>
      </c>
      <c r="B290" t="s">
        <v>628</v>
      </c>
      <c r="C290" s="3" t="s">
        <v>629</v>
      </c>
      <c r="D290">
        <v>5600</v>
      </c>
      <c r="E290" s="5">
        <f t="shared" si="16"/>
        <v>0.97785714285714287</v>
      </c>
      <c r="F290">
        <v>5476</v>
      </c>
      <c r="G290" t="s">
        <v>14</v>
      </c>
      <c r="H290" s="6">
        <f t="shared" si="1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 s="5">
        <f t="shared" si="16"/>
        <v>16.842500000000001</v>
      </c>
      <c r="F291">
        <v>13474</v>
      </c>
      <c r="G291" t="s">
        <v>20</v>
      </c>
      <c r="H291" s="6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idden="1" x14ac:dyDescent="0.3">
      <c r="A292">
        <v>290</v>
      </c>
      <c r="B292" t="s">
        <v>632</v>
      </c>
      <c r="C292" s="3" t="s">
        <v>633</v>
      </c>
      <c r="D292">
        <v>168600</v>
      </c>
      <c r="E292" s="5">
        <f t="shared" si="16"/>
        <v>0.54402135231316728</v>
      </c>
      <c r="F292">
        <v>91722</v>
      </c>
      <c r="G292" t="s">
        <v>14</v>
      </c>
      <c r="H292" s="6">
        <f t="shared" si="1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 s="5">
        <f t="shared" si="16"/>
        <v>4.5661111111111108</v>
      </c>
      <c r="F293">
        <v>8219</v>
      </c>
      <c r="G293" t="s">
        <v>20</v>
      </c>
      <c r="H293" s="6">
        <f t="shared" si="1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idden="1" x14ac:dyDescent="0.3">
      <c r="A294">
        <v>292</v>
      </c>
      <c r="B294" t="s">
        <v>636</v>
      </c>
      <c r="C294" s="3" t="s">
        <v>637</v>
      </c>
      <c r="D294">
        <v>7300</v>
      </c>
      <c r="E294" s="5">
        <f t="shared" si="16"/>
        <v>9.8219178082191785E-2</v>
      </c>
      <c r="F294">
        <v>717</v>
      </c>
      <c r="G294" t="s">
        <v>14</v>
      </c>
      <c r="H294" s="6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 s="5">
        <f t="shared" si="16"/>
        <v>0.16384615384615384</v>
      </c>
      <c r="F295">
        <v>1065</v>
      </c>
      <c r="G295" t="s">
        <v>74</v>
      </c>
      <c r="H295" s="6">
        <f t="shared" si="19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 s="5">
        <f t="shared" si="16"/>
        <v>13.396666666666667</v>
      </c>
      <c r="F296">
        <v>8038</v>
      </c>
      <c r="G296" t="s">
        <v>20</v>
      </c>
      <c r="H296" s="6">
        <f t="shared" si="1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hidden="1" x14ac:dyDescent="0.3">
      <c r="A297">
        <v>295</v>
      </c>
      <c r="B297" t="s">
        <v>642</v>
      </c>
      <c r="C297" s="3" t="s">
        <v>643</v>
      </c>
      <c r="D297">
        <v>192900</v>
      </c>
      <c r="E297" s="5">
        <f t="shared" si="16"/>
        <v>0.35650077760497667</v>
      </c>
      <c r="F297">
        <v>68769</v>
      </c>
      <c r="G297" t="s">
        <v>14</v>
      </c>
      <c r="H297" s="6">
        <f t="shared" si="1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hidden="1" x14ac:dyDescent="0.3">
      <c r="A298">
        <v>296</v>
      </c>
      <c r="B298" t="s">
        <v>644</v>
      </c>
      <c r="C298" s="3" t="s">
        <v>645</v>
      </c>
      <c r="D298">
        <v>6100</v>
      </c>
      <c r="E298" s="5">
        <f t="shared" si="16"/>
        <v>0.54950819672131146</v>
      </c>
      <c r="F298">
        <v>3352</v>
      </c>
      <c r="G298" t="s">
        <v>14</v>
      </c>
      <c r="H298" s="6">
        <f t="shared" si="19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idden="1" x14ac:dyDescent="0.3">
      <c r="A299">
        <v>297</v>
      </c>
      <c r="B299" t="s">
        <v>646</v>
      </c>
      <c r="C299" s="3" t="s">
        <v>647</v>
      </c>
      <c r="D299">
        <v>7200</v>
      </c>
      <c r="E299" s="5">
        <f t="shared" si="16"/>
        <v>0.94236111111111109</v>
      </c>
      <c r="F299">
        <v>6785</v>
      </c>
      <c r="G299" t="s">
        <v>14</v>
      </c>
      <c r="H299" s="6">
        <f t="shared" si="1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 s="5">
        <f t="shared" si="16"/>
        <v>1.4391428571428571</v>
      </c>
      <c r="F300">
        <v>5037</v>
      </c>
      <c r="G300" t="s">
        <v>20</v>
      </c>
      <c r="H300" s="6">
        <f t="shared" si="19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hidden="1" x14ac:dyDescent="0.3">
      <c r="A301">
        <v>299</v>
      </c>
      <c r="B301" t="s">
        <v>650</v>
      </c>
      <c r="C301" s="3" t="s">
        <v>651</v>
      </c>
      <c r="D301">
        <v>3800</v>
      </c>
      <c r="E301" s="5">
        <f t="shared" si="16"/>
        <v>0.51421052631578945</v>
      </c>
      <c r="F301">
        <v>1954</v>
      </c>
      <c r="G301" t="s">
        <v>14</v>
      </c>
      <c r="H301" s="6">
        <f t="shared" si="19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idden="1" x14ac:dyDescent="0.3">
      <c r="A302">
        <v>300</v>
      </c>
      <c r="B302" t="s">
        <v>652</v>
      </c>
      <c r="C302" s="3" t="s">
        <v>653</v>
      </c>
      <c r="D302">
        <v>100</v>
      </c>
      <c r="E302" s="5">
        <f t="shared" si="16"/>
        <v>0.05</v>
      </c>
      <c r="F302">
        <v>5</v>
      </c>
      <c r="G302" t="s">
        <v>14</v>
      </c>
      <c r="H302" s="6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 s="5">
        <f t="shared" si="16"/>
        <v>13.446666666666667</v>
      </c>
      <c r="F303">
        <v>12102</v>
      </c>
      <c r="G303" t="s">
        <v>20</v>
      </c>
      <c r="H303" s="6">
        <f t="shared" si="1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idden="1" x14ac:dyDescent="0.3">
      <c r="A304">
        <v>302</v>
      </c>
      <c r="B304" t="s">
        <v>656</v>
      </c>
      <c r="C304" s="3" t="s">
        <v>657</v>
      </c>
      <c r="D304">
        <v>76100</v>
      </c>
      <c r="E304" s="5">
        <f t="shared" si="16"/>
        <v>0.31844940867279897</v>
      </c>
      <c r="F304">
        <v>24234</v>
      </c>
      <c r="G304" t="s">
        <v>14</v>
      </c>
      <c r="H304" s="6">
        <f t="shared" si="1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idden="1" x14ac:dyDescent="0.3">
      <c r="A305">
        <v>303</v>
      </c>
      <c r="B305" t="s">
        <v>658</v>
      </c>
      <c r="C305" s="3" t="s">
        <v>659</v>
      </c>
      <c r="D305">
        <v>3400</v>
      </c>
      <c r="E305" s="5">
        <f t="shared" si="16"/>
        <v>0.82617647058823529</v>
      </c>
      <c r="F305">
        <v>2809</v>
      </c>
      <c r="G305" t="s">
        <v>14</v>
      </c>
      <c r="H305" s="6">
        <f t="shared" si="19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 s="5">
        <f t="shared" si="16"/>
        <v>5.4614285714285717</v>
      </c>
      <c r="F306">
        <v>11469</v>
      </c>
      <c r="G306" t="s">
        <v>20</v>
      </c>
      <c r="H306" s="6">
        <f t="shared" si="1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 s="5">
        <f t="shared" si="16"/>
        <v>2.8621428571428571</v>
      </c>
      <c r="F307">
        <v>8014</v>
      </c>
      <c r="G307" t="s">
        <v>20</v>
      </c>
      <c r="H307" s="6">
        <f t="shared" si="19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hidden="1" x14ac:dyDescent="0.3">
      <c r="A308">
        <v>306</v>
      </c>
      <c r="B308" t="s">
        <v>664</v>
      </c>
      <c r="C308" s="3" t="s">
        <v>665</v>
      </c>
      <c r="D308">
        <v>6500</v>
      </c>
      <c r="E308" s="5">
        <f t="shared" si="16"/>
        <v>7.9076923076923072E-2</v>
      </c>
      <c r="F308">
        <v>514</v>
      </c>
      <c r="G308" t="s">
        <v>14</v>
      </c>
      <c r="H308" s="6">
        <f t="shared" si="19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 s="5">
        <f t="shared" si="16"/>
        <v>1.3213677811550153</v>
      </c>
      <c r="F309">
        <v>43473</v>
      </c>
      <c r="G309" t="s">
        <v>20</v>
      </c>
      <c r="H309" s="6">
        <f t="shared" si="1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idden="1" x14ac:dyDescent="0.3">
      <c r="A310">
        <v>308</v>
      </c>
      <c r="B310" t="s">
        <v>668</v>
      </c>
      <c r="C310" s="3" t="s">
        <v>669</v>
      </c>
      <c r="D310">
        <v>118200</v>
      </c>
      <c r="E310" s="5">
        <f t="shared" si="16"/>
        <v>0.74077834179357027</v>
      </c>
      <c r="F310">
        <v>87560</v>
      </c>
      <c r="G310" t="s">
        <v>14</v>
      </c>
      <c r="H310" s="6">
        <f t="shared" si="1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 s="5">
        <f t="shared" si="16"/>
        <v>0.75292682926829269</v>
      </c>
      <c r="F311">
        <v>3087</v>
      </c>
      <c r="G311" t="s">
        <v>74</v>
      </c>
      <c r="H311" s="6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idden="1" x14ac:dyDescent="0.3">
      <c r="A312">
        <v>310</v>
      </c>
      <c r="B312" t="s">
        <v>672</v>
      </c>
      <c r="C312" s="3" t="s">
        <v>673</v>
      </c>
      <c r="D312">
        <v>7800</v>
      </c>
      <c r="E312" s="5">
        <f t="shared" si="16"/>
        <v>0.20333333333333334</v>
      </c>
      <c r="F312">
        <v>1586</v>
      </c>
      <c r="G312" t="s">
        <v>14</v>
      </c>
      <c r="H312" s="6">
        <f t="shared" si="19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 s="5">
        <f t="shared" si="16"/>
        <v>2.0336507936507937</v>
      </c>
      <c r="F313">
        <v>12812</v>
      </c>
      <c r="G313" t="s">
        <v>20</v>
      </c>
      <c r="H313" s="6">
        <f t="shared" si="1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 s="5">
        <f t="shared" si="16"/>
        <v>3.1022842639593908</v>
      </c>
      <c r="F314">
        <v>183345</v>
      </c>
      <c r="G314" t="s">
        <v>20</v>
      </c>
      <c r="H314" s="6">
        <f t="shared" si="1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 s="5">
        <f t="shared" si="16"/>
        <v>3.9531818181818181</v>
      </c>
      <c r="F315">
        <v>8697</v>
      </c>
      <c r="G315" t="s">
        <v>20</v>
      </c>
      <c r="H315" s="6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 s="5">
        <f t="shared" si="16"/>
        <v>2.9471428571428571</v>
      </c>
      <c r="F316">
        <v>4126</v>
      </c>
      <c r="G316" t="s">
        <v>20</v>
      </c>
      <c r="H316" s="6">
        <f t="shared" si="1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hidden="1" x14ac:dyDescent="0.3">
      <c r="A317">
        <v>315</v>
      </c>
      <c r="B317" t="s">
        <v>682</v>
      </c>
      <c r="C317" s="3" t="s">
        <v>683</v>
      </c>
      <c r="D317">
        <v>9500</v>
      </c>
      <c r="E317" s="5">
        <f t="shared" si="16"/>
        <v>0.33894736842105261</v>
      </c>
      <c r="F317">
        <v>3220</v>
      </c>
      <c r="G317" t="s">
        <v>14</v>
      </c>
      <c r="H317" s="6">
        <f t="shared" si="19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idden="1" x14ac:dyDescent="0.3">
      <c r="A318">
        <v>316</v>
      </c>
      <c r="B318" t="s">
        <v>684</v>
      </c>
      <c r="C318" s="3" t="s">
        <v>685</v>
      </c>
      <c r="D318">
        <v>9600</v>
      </c>
      <c r="E318" s="5">
        <f t="shared" si="16"/>
        <v>0.66677083333333331</v>
      </c>
      <c r="F318">
        <v>6401</v>
      </c>
      <c r="G318" t="s">
        <v>14</v>
      </c>
      <c r="H318" s="6">
        <f t="shared" si="1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idden="1" x14ac:dyDescent="0.3">
      <c r="A319">
        <v>317</v>
      </c>
      <c r="B319" t="s">
        <v>686</v>
      </c>
      <c r="C319" s="3" t="s">
        <v>687</v>
      </c>
      <c r="D319">
        <v>6600</v>
      </c>
      <c r="E319" s="5">
        <f t="shared" si="16"/>
        <v>0.19227272727272726</v>
      </c>
      <c r="F319">
        <v>1269</v>
      </c>
      <c r="G319" t="s">
        <v>14</v>
      </c>
      <c r="H319" s="6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hidden="1" x14ac:dyDescent="0.3">
      <c r="A320">
        <v>318</v>
      </c>
      <c r="B320" t="s">
        <v>688</v>
      </c>
      <c r="C320" s="3" t="s">
        <v>689</v>
      </c>
      <c r="D320">
        <v>5700</v>
      </c>
      <c r="E320" s="5">
        <f t="shared" si="16"/>
        <v>0.15842105263157893</v>
      </c>
      <c r="F320">
        <v>903</v>
      </c>
      <c r="G320" t="s">
        <v>14</v>
      </c>
      <c r="H320" s="6">
        <f t="shared" si="19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 s="5">
        <f t="shared" si="16"/>
        <v>0.38702380952380955</v>
      </c>
      <c r="F321">
        <v>3251</v>
      </c>
      <c r="G321" t="s">
        <v>74</v>
      </c>
      <c r="H321" s="6">
        <f t="shared" si="19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idden="1" x14ac:dyDescent="0.3">
      <c r="A322">
        <v>320</v>
      </c>
      <c r="B322" t="s">
        <v>692</v>
      </c>
      <c r="C322" s="3" t="s">
        <v>693</v>
      </c>
      <c r="D322">
        <v>84400</v>
      </c>
      <c r="E322" s="5">
        <f t="shared" si="16"/>
        <v>9.5876777251184833E-2</v>
      </c>
      <c r="F322">
        <v>8092</v>
      </c>
      <c r="G322" t="s">
        <v>14</v>
      </c>
      <c r="H322" s="6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hidden="1" x14ac:dyDescent="0.3">
      <c r="A323">
        <v>321</v>
      </c>
      <c r="B323" t="s">
        <v>694</v>
      </c>
      <c r="C323" s="3" t="s">
        <v>695</v>
      </c>
      <c r="D323">
        <v>170400</v>
      </c>
      <c r="E323" s="5">
        <f t="shared" ref="E323:E386" si="20">F323/D323</f>
        <v>0.94144366197183094</v>
      </c>
      <c r="F323">
        <v>160422</v>
      </c>
      <c r="G323" t="s">
        <v>14</v>
      </c>
      <c r="H323" s="6">
        <f t="shared" si="1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1">(((L323/60)/60)/24)+DATE(1970,1,1)</f>
        <v>40634.208333333336</v>
      </c>
      <c r="O323" s="9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 s="5">
        <f t="shared" si="20"/>
        <v>1.6656234096692113</v>
      </c>
      <c r="F324">
        <v>196377</v>
      </c>
      <c r="G324" t="s">
        <v>20</v>
      </c>
      <c r="H324" s="6">
        <f t="shared" ref="H324:H387" si="23">F324/I324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idden="1" x14ac:dyDescent="0.3">
      <c r="A325">
        <v>323</v>
      </c>
      <c r="B325" t="s">
        <v>698</v>
      </c>
      <c r="C325" s="3" t="s">
        <v>699</v>
      </c>
      <c r="D325">
        <v>8900</v>
      </c>
      <c r="E325" s="5">
        <f t="shared" si="20"/>
        <v>0.24134831460674158</v>
      </c>
      <c r="F325">
        <v>2148</v>
      </c>
      <c r="G325" t="s">
        <v>14</v>
      </c>
      <c r="H325" s="6">
        <f t="shared" si="23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 s="5">
        <f t="shared" si="20"/>
        <v>1.6405633802816901</v>
      </c>
      <c r="F326">
        <v>11648</v>
      </c>
      <c r="G326" t="s">
        <v>20</v>
      </c>
      <c r="H326" s="6">
        <f t="shared" si="2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hidden="1" x14ac:dyDescent="0.3">
      <c r="A327">
        <v>325</v>
      </c>
      <c r="B327" t="s">
        <v>702</v>
      </c>
      <c r="C327" s="3" t="s">
        <v>703</v>
      </c>
      <c r="D327">
        <v>6500</v>
      </c>
      <c r="E327" s="5">
        <f t="shared" si="20"/>
        <v>0.90723076923076929</v>
      </c>
      <c r="F327">
        <v>5897</v>
      </c>
      <c r="G327" t="s">
        <v>14</v>
      </c>
      <c r="H327" s="6">
        <f t="shared" si="23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hidden="1" x14ac:dyDescent="0.3">
      <c r="A328">
        <v>326</v>
      </c>
      <c r="B328" t="s">
        <v>704</v>
      </c>
      <c r="C328" s="3" t="s">
        <v>705</v>
      </c>
      <c r="D328">
        <v>7200</v>
      </c>
      <c r="E328" s="5">
        <f t="shared" si="20"/>
        <v>0.46194444444444444</v>
      </c>
      <c r="F328">
        <v>3326</v>
      </c>
      <c r="G328" t="s">
        <v>14</v>
      </c>
      <c r="H328" s="6">
        <f t="shared" si="23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idden="1" x14ac:dyDescent="0.3">
      <c r="A329">
        <v>327</v>
      </c>
      <c r="B329" t="s">
        <v>706</v>
      </c>
      <c r="C329" s="3" t="s">
        <v>707</v>
      </c>
      <c r="D329">
        <v>2600</v>
      </c>
      <c r="E329" s="5">
        <f t="shared" si="20"/>
        <v>0.38538461538461538</v>
      </c>
      <c r="F329">
        <v>1002</v>
      </c>
      <c r="G329" t="s">
        <v>14</v>
      </c>
      <c r="H329" s="6">
        <f t="shared" si="23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 s="5">
        <f t="shared" si="20"/>
        <v>1.3356231003039514</v>
      </c>
      <c r="F330">
        <v>131826</v>
      </c>
      <c r="G330" t="s">
        <v>20</v>
      </c>
      <c r="H330" s="6">
        <f t="shared" si="2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 s="5">
        <f t="shared" si="20"/>
        <v>0.22896588486140726</v>
      </c>
      <c r="F331">
        <v>21477</v>
      </c>
      <c r="G331" t="s">
        <v>47</v>
      </c>
      <c r="H331" s="6">
        <f t="shared" si="2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 s="5">
        <f t="shared" si="20"/>
        <v>1.8495548961424333</v>
      </c>
      <c r="F332">
        <v>62330</v>
      </c>
      <c r="G332" t="s">
        <v>20</v>
      </c>
      <c r="H332" s="6">
        <f t="shared" si="2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 s="5">
        <f t="shared" si="20"/>
        <v>4.4372727272727275</v>
      </c>
      <c r="F333">
        <v>14643</v>
      </c>
      <c r="G333" t="s">
        <v>20</v>
      </c>
      <c r="H333" s="6">
        <f t="shared" si="2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 s="5">
        <f t="shared" si="20"/>
        <v>1.999806763285024</v>
      </c>
      <c r="F334">
        <v>41396</v>
      </c>
      <c r="G334" t="s">
        <v>20</v>
      </c>
      <c r="H334" s="6">
        <f t="shared" si="2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 s="5">
        <f t="shared" si="20"/>
        <v>1.2395833333333333</v>
      </c>
      <c r="F335">
        <v>11900</v>
      </c>
      <c r="G335" t="s">
        <v>20</v>
      </c>
      <c r="H335" s="6">
        <f t="shared" si="2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 s="5">
        <f t="shared" si="20"/>
        <v>1.8661329305135952</v>
      </c>
      <c r="F336">
        <v>123538</v>
      </c>
      <c r="G336" t="s">
        <v>20</v>
      </c>
      <c r="H336" s="6">
        <f t="shared" si="2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 s="5">
        <f t="shared" si="20"/>
        <v>1.1428538550057536</v>
      </c>
      <c r="F337">
        <v>198628</v>
      </c>
      <c r="G337" t="s">
        <v>20</v>
      </c>
      <c r="H337" s="6">
        <f t="shared" si="2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idden="1" x14ac:dyDescent="0.3">
      <c r="A338">
        <v>336</v>
      </c>
      <c r="B338" t="s">
        <v>724</v>
      </c>
      <c r="C338" s="3" t="s">
        <v>725</v>
      </c>
      <c r="D338">
        <v>70700</v>
      </c>
      <c r="E338" s="5">
        <f t="shared" si="20"/>
        <v>0.97032531824611035</v>
      </c>
      <c r="F338">
        <v>68602</v>
      </c>
      <c r="G338" t="s">
        <v>14</v>
      </c>
      <c r="H338" s="6">
        <f t="shared" si="2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 s="5">
        <f t="shared" si="20"/>
        <v>1.2281904761904763</v>
      </c>
      <c r="F339">
        <v>116064</v>
      </c>
      <c r="G339" t="s">
        <v>20</v>
      </c>
      <c r="H339" s="6">
        <f t="shared" si="2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 s="5">
        <f t="shared" si="20"/>
        <v>1.7914326647564469</v>
      </c>
      <c r="F340">
        <v>125042</v>
      </c>
      <c r="G340" t="s">
        <v>20</v>
      </c>
      <c r="H340" s="6">
        <f t="shared" si="2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 s="5">
        <f t="shared" si="20"/>
        <v>0.79951577402787966</v>
      </c>
      <c r="F341">
        <v>108974</v>
      </c>
      <c r="G341" t="s">
        <v>74</v>
      </c>
      <c r="H341" s="6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idden="1" x14ac:dyDescent="0.3">
      <c r="A342">
        <v>340</v>
      </c>
      <c r="B342" t="s">
        <v>732</v>
      </c>
      <c r="C342" s="3" t="s">
        <v>733</v>
      </c>
      <c r="D342">
        <v>37100</v>
      </c>
      <c r="E342" s="5">
        <f t="shared" si="20"/>
        <v>0.94242587601078165</v>
      </c>
      <c r="F342">
        <v>34964</v>
      </c>
      <c r="G342" t="s">
        <v>14</v>
      </c>
      <c r="H342" s="6">
        <f t="shared" si="2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hidden="1" x14ac:dyDescent="0.3">
      <c r="A343">
        <v>341</v>
      </c>
      <c r="B343" t="s">
        <v>734</v>
      </c>
      <c r="C343" s="3" t="s">
        <v>735</v>
      </c>
      <c r="D343">
        <v>114300</v>
      </c>
      <c r="E343" s="5">
        <f t="shared" si="20"/>
        <v>0.84669291338582675</v>
      </c>
      <c r="F343">
        <v>96777</v>
      </c>
      <c r="G343" t="s">
        <v>14</v>
      </c>
      <c r="H343" s="6">
        <f t="shared" si="2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idden="1" x14ac:dyDescent="0.3">
      <c r="A344">
        <v>342</v>
      </c>
      <c r="B344" t="s">
        <v>736</v>
      </c>
      <c r="C344" s="3" t="s">
        <v>737</v>
      </c>
      <c r="D344">
        <v>47900</v>
      </c>
      <c r="E344" s="5">
        <f t="shared" si="20"/>
        <v>0.66521920668058454</v>
      </c>
      <c r="F344">
        <v>31864</v>
      </c>
      <c r="G344" t="s">
        <v>14</v>
      </c>
      <c r="H344" s="6">
        <f t="shared" si="2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idden="1" x14ac:dyDescent="0.3">
      <c r="A345">
        <v>343</v>
      </c>
      <c r="B345" t="s">
        <v>738</v>
      </c>
      <c r="C345" s="3" t="s">
        <v>739</v>
      </c>
      <c r="D345">
        <v>9000</v>
      </c>
      <c r="E345" s="5">
        <f t="shared" si="20"/>
        <v>0.53922222222222227</v>
      </c>
      <c r="F345">
        <v>4853</v>
      </c>
      <c r="G345" t="s">
        <v>14</v>
      </c>
      <c r="H345" s="6">
        <f t="shared" si="2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idden="1" x14ac:dyDescent="0.3">
      <c r="A346">
        <v>344</v>
      </c>
      <c r="B346" t="s">
        <v>740</v>
      </c>
      <c r="C346" s="3" t="s">
        <v>741</v>
      </c>
      <c r="D346">
        <v>197600</v>
      </c>
      <c r="E346" s="5">
        <f t="shared" si="20"/>
        <v>0.41983299595141699</v>
      </c>
      <c r="F346">
        <v>82959</v>
      </c>
      <c r="G346" t="s">
        <v>14</v>
      </c>
      <c r="H346" s="6">
        <f t="shared" si="2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idden="1" x14ac:dyDescent="0.3">
      <c r="A347">
        <v>345</v>
      </c>
      <c r="B347" t="s">
        <v>742</v>
      </c>
      <c r="C347" s="3" t="s">
        <v>743</v>
      </c>
      <c r="D347">
        <v>157600</v>
      </c>
      <c r="E347" s="5">
        <f t="shared" si="20"/>
        <v>0.14694796954314721</v>
      </c>
      <c r="F347">
        <v>23159</v>
      </c>
      <c r="G347" t="s">
        <v>14</v>
      </c>
      <c r="H347" s="6">
        <f t="shared" si="2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idden="1" x14ac:dyDescent="0.3">
      <c r="A348">
        <v>346</v>
      </c>
      <c r="B348" t="s">
        <v>744</v>
      </c>
      <c r="C348" s="3" t="s">
        <v>745</v>
      </c>
      <c r="D348">
        <v>8000</v>
      </c>
      <c r="E348" s="5">
        <f t="shared" si="20"/>
        <v>0.34475</v>
      </c>
      <c r="F348">
        <v>2758</v>
      </c>
      <c r="G348" t="s">
        <v>14</v>
      </c>
      <c r="H348" s="6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 s="5">
        <f t="shared" si="20"/>
        <v>14.007777777777777</v>
      </c>
      <c r="F349">
        <v>12607</v>
      </c>
      <c r="G349" t="s">
        <v>20</v>
      </c>
      <c r="H349" s="6">
        <f t="shared" si="2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idden="1" x14ac:dyDescent="0.3">
      <c r="A350">
        <v>348</v>
      </c>
      <c r="B350" t="s">
        <v>748</v>
      </c>
      <c r="C350" s="3" t="s">
        <v>749</v>
      </c>
      <c r="D350">
        <v>199000</v>
      </c>
      <c r="E350" s="5">
        <f t="shared" si="20"/>
        <v>0.71770351758793971</v>
      </c>
      <c r="F350">
        <v>142823</v>
      </c>
      <c r="G350" t="s">
        <v>14</v>
      </c>
      <c r="H350" s="6">
        <f t="shared" si="2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idden="1" x14ac:dyDescent="0.3">
      <c r="A351">
        <v>349</v>
      </c>
      <c r="B351" t="s">
        <v>750</v>
      </c>
      <c r="C351" s="3" t="s">
        <v>751</v>
      </c>
      <c r="D351">
        <v>180800</v>
      </c>
      <c r="E351" s="5">
        <f t="shared" si="20"/>
        <v>0.53074115044247783</v>
      </c>
      <c r="F351">
        <v>95958</v>
      </c>
      <c r="G351" t="s">
        <v>14</v>
      </c>
      <c r="H351" s="6">
        <f t="shared" si="2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idden="1" x14ac:dyDescent="0.3">
      <c r="A352">
        <v>350</v>
      </c>
      <c r="B352" t="s">
        <v>752</v>
      </c>
      <c r="C352" s="3" t="s">
        <v>753</v>
      </c>
      <c r="D352">
        <v>100</v>
      </c>
      <c r="E352" s="5">
        <f t="shared" si="20"/>
        <v>0.05</v>
      </c>
      <c r="F352">
        <v>5</v>
      </c>
      <c r="G352" t="s">
        <v>14</v>
      </c>
      <c r="H352" s="6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 s="5">
        <f t="shared" si="20"/>
        <v>1.2770715249662619</v>
      </c>
      <c r="F353">
        <v>94631</v>
      </c>
      <c r="G353" t="s">
        <v>20</v>
      </c>
      <c r="H353" s="6">
        <f t="shared" si="2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idden="1" x14ac:dyDescent="0.3">
      <c r="A354">
        <v>352</v>
      </c>
      <c r="B354" t="s">
        <v>756</v>
      </c>
      <c r="C354" s="3" t="s">
        <v>757</v>
      </c>
      <c r="D354">
        <v>2800</v>
      </c>
      <c r="E354" s="5">
        <f t="shared" si="20"/>
        <v>0.34892857142857142</v>
      </c>
      <c r="F354">
        <v>977</v>
      </c>
      <c r="G354" t="s">
        <v>14</v>
      </c>
      <c r="H354" s="6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 s="5">
        <f t="shared" si="20"/>
        <v>4.105982142857143</v>
      </c>
      <c r="F355">
        <v>137961</v>
      </c>
      <c r="G355" t="s">
        <v>20</v>
      </c>
      <c r="H355" s="6">
        <f t="shared" si="2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 s="5">
        <f t="shared" si="20"/>
        <v>1.2373770491803278</v>
      </c>
      <c r="F356">
        <v>7548</v>
      </c>
      <c r="G356" t="s">
        <v>20</v>
      </c>
      <c r="H356" s="6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 s="5">
        <f t="shared" si="20"/>
        <v>0.58973684210526311</v>
      </c>
      <c r="F357">
        <v>2241</v>
      </c>
      <c r="G357" t="s">
        <v>47</v>
      </c>
      <c r="H357" s="6">
        <f t="shared" si="23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idden="1" x14ac:dyDescent="0.3">
      <c r="A358">
        <v>356</v>
      </c>
      <c r="B358" t="s">
        <v>764</v>
      </c>
      <c r="C358" s="3" t="s">
        <v>765</v>
      </c>
      <c r="D358">
        <v>9300</v>
      </c>
      <c r="E358" s="5">
        <f t="shared" si="20"/>
        <v>0.36892473118279567</v>
      </c>
      <c r="F358">
        <v>3431</v>
      </c>
      <c r="G358" t="s">
        <v>14</v>
      </c>
      <c r="H358" s="6">
        <f t="shared" si="2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 s="5">
        <f t="shared" si="20"/>
        <v>1.8491304347826087</v>
      </c>
      <c r="F359">
        <v>4253</v>
      </c>
      <c r="G359" t="s">
        <v>20</v>
      </c>
      <c r="H359" s="6">
        <f t="shared" si="23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idden="1" x14ac:dyDescent="0.3">
      <c r="A360">
        <v>358</v>
      </c>
      <c r="B360" t="s">
        <v>768</v>
      </c>
      <c r="C360" s="3" t="s">
        <v>769</v>
      </c>
      <c r="D360">
        <v>9700</v>
      </c>
      <c r="E360" s="5">
        <f t="shared" si="20"/>
        <v>0.11814432989690722</v>
      </c>
      <c r="F360">
        <v>1146</v>
      </c>
      <c r="G360" t="s">
        <v>14</v>
      </c>
      <c r="H360" s="6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 s="5">
        <f t="shared" si="20"/>
        <v>2.9870000000000001</v>
      </c>
      <c r="F361">
        <v>11948</v>
      </c>
      <c r="G361" t="s">
        <v>20</v>
      </c>
      <c r="H361" s="6">
        <f t="shared" si="2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 s="5">
        <f t="shared" si="20"/>
        <v>2.2635175879396985</v>
      </c>
      <c r="F362">
        <v>135132</v>
      </c>
      <c r="G362" t="s">
        <v>20</v>
      </c>
      <c r="H362" s="6">
        <f t="shared" si="2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 s="5">
        <f t="shared" si="20"/>
        <v>1.7356363636363636</v>
      </c>
      <c r="F363">
        <v>9546</v>
      </c>
      <c r="G363" t="s">
        <v>20</v>
      </c>
      <c r="H363" s="6">
        <f t="shared" si="23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 s="5">
        <f t="shared" si="20"/>
        <v>3.7175675675675675</v>
      </c>
      <c r="F364">
        <v>13755</v>
      </c>
      <c r="G364" t="s">
        <v>20</v>
      </c>
      <c r="H364" s="6">
        <f t="shared" si="2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 s="5">
        <f t="shared" si="20"/>
        <v>1.601923076923077</v>
      </c>
      <c r="F365">
        <v>8330</v>
      </c>
      <c r="G365" t="s">
        <v>20</v>
      </c>
      <c r="H365" s="6">
        <f t="shared" si="2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 s="5">
        <f t="shared" si="20"/>
        <v>16.163333333333334</v>
      </c>
      <c r="F366">
        <v>14547</v>
      </c>
      <c r="G366" t="s">
        <v>20</v>
      </c>
      <c r="H366" s="6">
        <f t="shared" si="2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 s="5">
        <f t="shared" si="20"/>
        <v>7.3343749999999996</v>
      </c>
      <c r="F367">
        <v>11735</v>
      </c>
      <c r="G367" t="s">
        <v>20</v>
      </c>
      <c r="H367" s="6">
        <f t="shared" si="2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 s="5">
        <f t="shared" si="20"/>
        <v>5.9211111111111112</v>
      </c>
      <c r="F368">
        <v>10658</v>
      </c>
      <c r="G368" t="s">
        <v>20</v>
      </c>
      <c r="H368" s="6">
        <f t="shared" si="2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idden="1" x14ac:dyDescent="0.3">
      <c r="A369">
        <v>367</v>
      </c>
      <c r="B369" t="s">
        <v>786</v>
      </c>
      <c r="C369" s="3" t="s">
        <v>787</v>
      </c>
      <c r="D369">
        <v>9900</v>
      </c>
      <c r="E369" s="5">
        <f t="shared" si="20"/>
        <v>0.18888888888888888</v>
      </c>
      <c r="F369">
        <v>1870</v>
      </c>
      <c r="G369" t="s">
        <v>14</v>
      </c>
      <c r="H369" s="6">
        <f t="shared" si="23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 s="5">
        <f t="shared" si="20"/>
        <v>2.7680769230769231</v>
      </c>
      <c r="F370">
        <v>14394</v>
      </c>
      <c r="G370" t="s">
        <v>20</v>
      </c>
      <c r="H370" s="6">
        <f t="shared" si="2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 s="5">
        <f t="shared" si="20"/>
        <v>2.730185185185185</v>
      </c>
      <c r="F371">
        <v>14743</v>
      </c>
      <c r="G371" t="s">
        <v>20</v>
      </c>
      <c r="H371" s="6">
        <f t="shared" si="2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 s="5">
        <f t="shared" si="20"/>
        <v>1.593633125556545</v>
      </c>
      <c r="F372">
        <v>178965</v>
      </c>
      <c r="G372" t="s">
        <v>20</v>
      </c>
      <c r="H372" s="6">
        <f t="shared" si="2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idden="1" x14ac:dyDescent="0.3">
      <c r="A373">
        <v>371</v>
      </c>
      <c r="B373" t="s">
        <v>794</v>
      </c>
      <c r="C373" s="3" t="s">
        <v>795</v>
      </c>
      <c r="D373">
        <v>189200</v>
      </c>
      <c r="E373" s="5">
        <f t="shared" si="20"/>
        <v>0.67869978858350954</v>
      </c>
      <c r="F373">
        <v>128410</v>
      </c>
      <c r="G373" t="s">
        <v>14</v>
      </c>
      <c r="H373" s="6">
        <f t="shared" si="2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 s="5">
        <f t="shared" si="20"/>
        <v>15.915555555555555</v>
      </c>
      <c r="F374">
        <v>14324</v>
      </c>
      <c r="G374" t="s">
        <v>20</v>
      </c>
      <c r="H374" s="6">
        <f t="shared" si="2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 s="5">
        <f t="shared" si="20"/>
        <v>7.3018222222222224</v>
      </c>
      <c r="F375">
        <v>164291</v>
      </c>
      <c r="G375" t="s">
        <v>20</v>
      </c>
      <c r="H375" s="6">
        <f t="shared" si="2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hidden="1" x14ac:dyDescent="0.3">
      <c r="A376">
        <v>374</v>
      </c>
      <c r="B376" t="s">
        <v>800</v>
      </c>
      <c r="C376" s="3" t="s">
        <v>801</v>
      </c>
      <c r="D376">
        <v>167400</v>
      </c>
      <c r="E376" s="5">
        <f t="shared" si="20"/>
        <v>0.13185782556750297</v>
      </c>
      <c r="F376">
        <v>22073</v>
      </c>
      <c r="G376" t="s">
        <v>14</v>
      </c>
      <c r="H376" s="6">
        <f t="shared" si="23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hidden="1" x14ac:dyDescent="0.3">
      <c r="A377">
        <v>375</v>
      </c>
      <c r="B377" t="s">
        <v>802</v>
      </c>
      <c r="C377" s="3" t="s">
        <v>803</v>
      </c>
      <c r="D377">
        <v>2700</v>
      </c>
      <c r="E377" s="5">
        <f t="shared" si="20"/>
        <v>0.54777777777777781</v>
      </c>
      <c r="F377">
        <v>1479</v>
      </c>
      <c r="G377" t="s">
        <v>14</v>
      </c>
      <c r="H377" s="6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 s="5">
        <f t="shared" si="20"/>
        <v>3.6102941176470589</v>
      </c>
      <c r="F378">
        <v>12275</v>
      </c>
      <c r="G378" t="s">
        <v>20</v>
      </c>
      <c r="H378" s="6">
        <f t="shared" si="2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idden="1" x14ac:dyDescent="0.3">
      <c r="A379">
        <v>377</v>
      </c>
      <c r="B379" t="s">
        <v>806</v>
      </c>
      <c r="C379" s="3" t="s">
        <v>807</v>
      </c>
      <c r="D379">
        <v>49700</v>
      </c>
      <c r="E379" s="5">
        <f t="shared" si="20"/>
        <v>0.10257545271629778</v>
      </c>
      <c r="F379">
        <v>5098</v>
      </c>
      <c r="G379" t="s">
        <v>14</v>
      </c>
      <c r="H379" s="6">
        <f t="shared" si="23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idden="1" x14ac:dyDescent="0.3">
      <c r="A380">
        <v>378</v>
      </c>
      <c r="B380" t="s">
        <v>808</v>
      </c>
      <c r="C380" s="3" t="s">
        <v>809</v>
      </c>
      <c r="D380">
        <v>178200</v>
      </c>
      <c r="E380" s="5">
        <f t="shared" si="20"/>
        <v>0.13962962962962963</v>
      </c>
      <c r="F380">
        <v>24882</v>
      </c>
      <c r="G380" t="s">
        <v>14</v>
      </c>
      <c r="H380" s="6">
        <f t="shared" si="2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idden="1" x14ac:dyDescent="0.3">
      <c r="A381">
        <v>379</v>
      </c>
      <c r="B381" t="s">
        <v>810</v>
      </c>
      <c r="C381" s="3" t="s">
        <v>811</v>
      </c>
      <c r="D381">
        <v>7200</v>
      </c>
      <c r="E381" s="5">
        <f t="shared" si="20"/>
        <v>0.40444444444444444</v>
      </c>
      <c r="F381">
        <v>2912</v>
      </c>
      <c r="G381" t="s">
        <v>14</v>
      </c>
      <c r="H381" s="6">
        <f t="shared" si="23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 s="5">
        <f t="shared" si="20"/>
        <v>1.6032</v>
      </c>
      <c r="F382">
        <v>4008</v>
      </c>
      <c r="G382" t="s">
        <v>20</v>
      </c>
      <c r="H382" s="6">
        <f t="shared" si="23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 s="5">
        <f t="shared" si="20"/>
        <v>1.8394339622641509</v>
      </c>
      <c r="F383">
        <v>9749</v>
      </c>
      <c r="G383" t="s">
        <v>20</v>
      </c>
      <c r="H383" s="6">
        <f t="shared" si="2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hidden="1" x14ac:dyDescent="0.3">
      <c r="A384">
        <v>382</v>
      </c>
      <c r="B384" t="s">
        <v>816</v>
      </c>
      <c r="C384" s="3" t="s">
        <v>817</v>
      </c>
      <c r="D384">
        <v>9100</v>
      </c>
      <c r="E384" s="5">
        <f t="shared" si="20"/>
        <v>0.63769230769230767</v>
      </c>
      <c r="F384">
        <v>5803</v>
      </c>
      <c r="G384" t="s">
        <v>14</v>
      </c>
      <c r="H384" s="6">
        <f t="shared" si="23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 s="5">
        <f t="shared" si="20"/>
        <v>2.2538095238095237</v>
      </c>
      <c r="F385">
        <v>14199</v>
      </c>
      <c r="G385" t="s">
        <v>20</v>
      </c>
      <c r="H385" s="6">
        <f t="shared" si="2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 s="5">
        <f t="shared" si="20"/>
        <v>1.7200961538461539</v>
      </c>
      <c r="F386">
        <v>196779</v>
      </c>
      <c r="G386" t="s">
        <v>20</v>
      </c>
      <c r="H386" s="6">
        <f t="shared" si="2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 s="5">
        <f t="shared" ref="E387:E450" si="24">F387/D387</f>
        <v>1.4616709511568124</v>
      </c>
      <c r="F387">
        <v>56859</v>
      </c>
      <c r="G387" t="s">
        <v>20</v>
      </c>
      <c r="H387" s="6">
        <f t="shared" si="23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5">(((L387/60)/60)/24)+DATE(1970,1,1)</f>
        <v>43553.208333333328</v>
      </c>
      <c r="O387" s="9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hidden="1" x14ac:dyDescent="0.3">
      <c r="A388">
        <v>386</v>
      </c>
      <c r="B388" t="s">
        <v>824</v>
      </c>
      <c r="C388" s="3" t="s">
        <v>825</v>
      </c>
      <c r="D388">
        <v>135500</v>
      </c>
      <c r="E388" s="5">
        <f t="shared" si="24"/>
        <v>0.76423616236162362</v>
      </c>
      <c r="F388">
        <v>103554</v>
      </c>
      <c r="G388" t="s">
        <v>14</v>
      </c>
      <c r="H388" s="6">
        <f t="shared" ref="H388:H451" si="27">F388/I388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idden="1" x14ac:dyDescent="0.3">
      <c r="A389">
        <v>387</v>
      </c>
      <c r="B389" t="s">
        <v>826</v>
      </c>
      <c r="C389" s="3" t="s">
        <v>827</v>
      </c>
      <c r="D389">
        <v>109000</v>
      </c>
      <c r="E389" s="5">
        <f t="shared" si="24"/>
        <v>0.39261467889908258</v>
      </c>
      <c r="F389">
        <v>42795</v>
      </c>
      <c r="G389" t="s">
        <v>14</v>
      </c>
      <c r="H389" s="6">
        <f t="shared" si="2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 s="5">
        <f t="shared" si="24"/>
        <v>0.11270034843205574</v>
      </c>
      <c r="F390">
        <v>12938</v>
      </c>
      <c r="G390" t="s">
        <v>74</v>
      </c>
      <c r="H390" s="6">
        <f t="shared" si="2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 s="5">
        <f t="shared" si="24"/>
        <v>1.2211084337349398</v>
      </c>
      <c r="F391">
        <v>101352</v>
      </c>
      <c r="G391" t="s">
        <v>20</v>
      </c>
      <c r="H391" s="6">
        <f t="shared" si="2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 s="5">
        <f t="shared" si="24"/>
        <v>1.8654166666666667</v>
      </c>
      <c r="F392">
        <v>4477</v>
      </c>
      <c r="G392" t="s">
        <v>20</v>
      </c>
      <c r="H392" s="6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idden="1" x14ac:dyDescent="0.3">
      <c r="A393">
        <v>391</v>
      </c>
      <c r="B393" t="s">
        <v>834</v>
      </c>
      <c r="C393" s="3" t="s">
        <v>835</v>
      </c>
      <c r="D393">
        <v>60400</v>
      </c>
      <c r="E393" s="5">
        <f t="shared" si="24"/>
        <v>7.27317880794702E-2</v>
      </c>
      <c r="F393">
        <v>4393</v>
      </c>
      <c r="G393" t="s">
        <v>14</v>
      </c>
      <c r="H393" s="6">
        <f t="shared" si="27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hidden="1" x14ac:dyDescent="0.3">
      <c r="A394">
        <v>392</v>
      </c>
      <c r="B394" t="s">
        <v>836</v>
      </c>
      <c r="C394" s="3" t="s">
        <v>837</v>
      </c>
      <c r="D394">
        <v>102900</v>
      </c>
      <c r="E394" s="5">
        <f t="shared" si="24"/>
        <v>0.65642371234207963</v>
      </c>
      <c r="F394">
        <v>67546</v>
      </c>
      <c r="G394" t="s">
        <v>14</v>
      </c>
      <c r="H394" s="6">
        <f t="shared" si="2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 s="5">
        <f t="shared" si="24"/>
        <v>2.2896178343949045</v>
      </c>
      <c r="F395">
        <v>143788</v>
      </c>
      <c r="G395" t="s">
        <v>20</v>
      </c>
      <c r="H395" s="6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 s="5">
        <f t="shared" si="24"/>
        <v>4.6937499999999996</v>
      </c>
      <c r="F396">
        <v>3755</v>
      </c>
      <c r="G396" t="s">
        <v>20</v>
      </c>
      <c r="H396" s="6">
        <f t="shared" si="27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 s="5">
        <f t="shared" si="24"/>
        <v>1.3011267605633803</v>
      </c>
      <c r="F397">
        <v>9238</v>
      </c>
      <c r="G397" t="s">
        <v>20</v>
      </c>
      <c r="H397" s="6">
        <f t="shared" si="2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 s="5">
        <f t="shared" si="24"/>
        <v>1.6705422993492407</v>
      </c>
      <c r="F398">
        <v>77012</v>
      </c>
      <c r="G398" t="s">
        <v>20</v>
      </c>
      <c r="H398" s="6">
        <f t="shared" si="2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 s="5">
        <f t="shared" si="24"/>
        <v>1.738641975308642</v>
      </c>
      <c r="F399">
        <v>14083</v>
      </c>
      <c r="G399" t="s">
        <v>20</v>
      </c>
      <c r="H399" s="6">
        <f t="shared" si="2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 s="5">
        <f t="shared" si="24"/>
        <v>7.1776470588235295</v>
      </c>
      <c r="F400">
        <v>12202</v>
      </c>
      <c r="G400" t="s">
        <v>20</v>
      </c>
      <c r="H400" s="6">
        <f t="shared" si="2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idden="1" x14ac:dyDescent="0.3">
      <c r="A401">
        <v>399</v>
      </c>
      <c r="B401" t="s">
        <v>849</v>
      </c>
      <c r="C401" s="3" t="s">
        <v>850</v>
      </c>
      <c r="D401">
        <v>97300</v>
      </c>
      <c r="E401" s="5">
        <f t="shared" si="24"/>
        <v>0.63850976361767731</v>
      </c>
      <c r="F401">
        <v>62127</v>
      </c>
      <c r="G401" t="s">
        <v>14</v>
      </c>
      <c r="H401" s="6">
        <f t="shared" si="2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hidden="1" x14ac:dyDescent="0.3">
      <c r="A402">
        <v>400</v>
      </c>
      <c r="B402" t="s">
        <v>851</v>
      </c>
      <c r="C402" s="3" t="s">
        <v>852</v>
      </c>
      <c r="D402">
        <v>100</v>
      </c>
      <c r="E402" s="5">
        <f t="shared" si="24"/>
        <v>0.02</v>
      </c>
      <c r="F402">
        <v>2</v>
      </c>
      <c r="G402" t="s">
        <v>14</v>
      </c>
      <c r="H402" s="6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 s="5">
        <f t="shared" si="24"/>
        <v>15.302222222222222</v>
      </c>
      <c r="F403">
        <v>13772</v>
      </c>
      <c r="G403" t="s">
        <v>20</v>
      </c>
      <c r="H403" s="6">
        <f t="shared" si="2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idden="1" x14ac:dyDescent="0.3">
      <c r="A404">
        <v>402</v>
      </c>
      <c r="B404" t="s">
        <v>855</v>
      </c>
      <c r="C404" s="3" t="s">
        <v>856</v>
      </c>
      <c r="D404">
        <v>7300</v>
      </c>
      <c r="E404" s="5">
        <f t="shared" si="24"/>
        <v>0.40356164383561643</v>
      </c>
      <c r="F404">
        <v>2946</v>
      </c>
      <c r="G404" t="s">
        <v>14</v>
      </c>
      <c r="H404" s="6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idden="1" x14ac:dyDescent="0.3">
      <c r="A405">
        <v>403</v>
      </c>
      <c r="B405" t="s">
        <v>857</v>
      </c>
      <c r="C405" s="3" t="s">
        <v>858</v>
      </c>
      <c r="D405">
        <v>195800</v>
      </c>
      <c r="E405" s="5">
        <f t="shared" si="24"/>
        <v>0.86220633299284988</v>
      </c>
      <c r="F405">
        <v>168820</v>
      </c>
      <c r="G405" t="s">
        <v>14</v>
      </c>
      <c r="H405" s="6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 s="5">
        <f t="shared" si="24"/>
        <v>3.1558486707566464</v>
      </c>
      <c r="F406">
        <v>154321</v>
      </c>
      <c r="G406" t="s">
        <v>20</v>
      </c>
      <c r="H406" s="6">
        <f t="shared" si="2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idden="1" x14ac:dyDescent="0.3">
      <c r="A407">
        <v>405</v>
      </c>
      <c r="B407" t="s">
        <v>861</v>
      </c>
      <c r="C407" s="3" t="s">
        <v>862</v>
      </c>
      <c r="D407">
        <v>29600</v>
      </c>
      <c r="E407" s="5">
        <f t="shared" si="24"/>
        <v>0.89618243243243245</v>
      </c>
      <c r="F407">
        <v>26527</v>
      </c>
      <c r="G407" t="s">
        <v>14</v>
      </c>
      <c r="H407" s="6">
        <f t="shared" si="2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 s="5">
        <f t="shared" si="24"/>
        <v>1.8214503816793892</v>
      </c>
      <c r="F408">
        <v>71583</v>
      </c>
      <c r="G408" t="s">
        <v>20</v>
      </c>
      <c r="H408" s="6">
        <f t="shared" si="2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 s="5">
        <f t="shared" si="24"/>
        <v>3.5588235294117645</v>
      </c>
      <c r="F409">
        <v>12100</v>
      </c>
      <c r="G409" t="s">
        <v>20</v>
      </c>
      <c r="H409" s="6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 s="5">
        <f t="shared" si="24"/>
        <v>1.3183695652173912</v>
      </c>
      <c r="F410">
        <v>12129</v>
      </c>
      <c r="G410" t="s">
        <v>20</v>
      </c>
      <c r="H410" s="6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idden="1" x14ac:dyDescent="0.3">
      <c r="A411">
        <v>409</v>
      </c>
      <c r="B411" t="s">
        <v>243</v>
      </c>
      <c r="C411" s="3" t="s">
        <v>869</v>
      </c>
      <c r="D411">
        <v>135600</v>
      </c>
      <c r="E411" s="5">
        <f t="shared" si="24"/>
        <v>0.46315634218289087</v>
      </c>
      <c r="F411">
        <v>62804</v>
      </c>
      <c r="G411" t="s">
        <v>14</v>
      </c>
      <c r="H411" s="6">
        <f t="shared" si="2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 s="5">
        <f t="shared" si="24"/>
        <v>0.36132726089785294</v>
      </c>
      <c r="F412">
        <v>55536</v>
      </c>
      <c r="G412" t="s">
        <v>47</v>
      </c>
      <c r="H412" s="6">
        <f t="shared" si="2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 s="5">
        <f t="shared" si="24"/>
        <v>1.0462820512820512</v>
      </c>
      <c r="F413">
        <v>8161</v>
      </c>
      <c r="G413" t="s">
        <v>20</v>
      </c>
      <c r="H413" s="6">
        <f t="shared" si="27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 s="5">
        <f t="shared" si="24"/>
        <v>6.6885714285714286</v>
      </c>
      <c r="F414">
        <v>14046</v>
      </c>
      <c r="G414" t="s">
        <v>20</v>
      </c>
      <c r="H414" s="6">
        <f t="shared" si="2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 s="5">
        <f t="shared" si="24"/>
        <v>0.62072823218997364</v>
      </c>
      <c r="F415">
        <v>117628</v>
      </c>
      <c r="G415" t="s">
        <v>47</v>
      </c>
      <c r="H415" s="6">
        <f t="shared" si="2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idden="1" x14ac:dyDescent="0.3">
      <c r="A416">
        <v>414</v>
      </c>
      <c r="B416" t="s">
        <v>878</v>
      </c>
      <c r="C416" s="3" t="s">
        <v>879</v>
      </c>
      <c r="D416">
        <v>188200</v>
      </c>
      <c r="E416" s="5">
        <f t="shared" si="24"/>
        <v>0.84699787460148779</v>
      </c>
      <c r="F416">
        <v>159405</v>
      </c>
      <c r="G416" t="s">
        <v>14</v>
      </c>
      <c r="H416" s="6">
        <f t="shared" si="2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idden="1" x14ac:dyDescent="0.3">
      <c r="A417">
        <v>415</v>
      </c>
      <c r="B417" t="s">
        <v>880</v>
      </c>
      <c r="C417" s="3" t="s">
        <v>881</v>
      </c>
      <c r="D417">
        <v>113500</v>
      </c>
      <c r="E417" s="5">
        <f t="shared" si="24"/>
        <v>0.11059030837004405</v>
      </c>
      <c r="F417">
        <v>12552</v>
      </c>
      <c r="G417" t="s">
        <v>14</v>
      </c>
      <c r="H417" s="6">
        <f t="shared" si="2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hidden="1" x14ac:dyDescent="0.3">
      <c r="A418">
        <v>416</v>
      </c>
      <c r="B418" t="s">
        <v>882</v>
      </c>
      <c r="C418" s="3" t="s">
        <v>883</v>
      </c>
      <c r="D418">
        <v>134600</v>
      </c>
      <c r="E418" s="5">
        <f t="shared" si="24"/>
        <v>0.43838781575037145</v>
      </c>
      <c r="F418">
        <v>59007</v>
      </c>
      <c r="G418" t="s">
        <v>14</v>
      </c>
      <c r="H418" s="6">
        <f t="shared" si="2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idden="1" x14ac:dyDescent="0.3">
      <c r="A419">
        <v>417</v>
      </c>
      <c r="B419" t="s">
        <v>884</v>
      </c>
      <c r="C419" s="3" t="s">
        <v>885</v>
      </c>
      <c r="D419">
        <v>1700</v>
      </c>
      <c r="E419" s="5">
        <f t="shared" si="24"/>
        <v>0.55470588235294116</v>
      </c>
      <c r="F419">
        <v>943</v>
      </c>
      <c r="G419" t="s">
        <v>14</v>
      </c>
      <c r="H419" s="6">
        <f t="shared" si="27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idden="1" x14ac:dyDescent="0.3">
      <c r="A420">
        <v>418</v>
      </c>
      <c r="B420" t="s">
        <v>105</v>
      </c>
      <c r="C420" s="3" t="s">
        <v>886</v>
      </c>
      <c r="D420">
        <v>163700</v>
      </c>
      <c r="E420" s="5">
        <f t="shared" si="24"/>
        <v>0.57399511301160655</v>
      </c>
      <c r="F420">
        <v>93963</v>
      </c>
      <c r="G420" t="s">
        <v>14</v>
      </c>
      <c r="H420" s="6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 s="5">
        <f t="shared" si="24"/>
        <v>1.2343497363796134</v>
      </c>
      <c r="F421">
        <v>140469</v>
      </c>
      <c r="G421" t="s">
        <v>20</v>
      </c>
      <c r="H421" s="6">
        <f t="shared" si="2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 s="5">
        <f t="shared" si="24"/>
        <v>1.2846</v>
      </c>
      <c r="F422">
        <v>6423</v>
      </c>
      <c r="G422" t="s">
        <v>20</v>
      </c>
      <c r="H422" s="6">
        <f t="shared" si="27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idden="1" x14ac:dyDescent="0.3">
      <c r="A423">
        <v>421</v>
      </c>
      <c r="B423" t="s">
        <v>891</v>
      </c>
      <c r="C423" s="3" t="s">
        <v>892</v>
      </c>
      <c r="D423">
        <v>9400</v>
      </c>
      <c r="E423" s="5">
        <f t="shared" si="24"/>
        <v>0.63989361702127656</v>
      </c>
      <c r="F423">
        <v>6015</v>
      </c>
      <c r="G423" t="s">
        <v>14</v>
      </c>
      <c r="H423" s="6">
        <f t="shared" si="2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 s="5">
        <f t="shared" si="24"/>
        <v>1.2729885057471264</v>
      </c>
      <c r="F424">
        <v>11075</v>
      </c>
      <c r="G424" t="s">
        <v>20</v>
      </c>
      <c r="H424" s="6">
        <f t="shared" si="2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idden="1" x14ac:dyDescent="0.3">
      <c r="A425">
        <v>423</v>
      </c>
      <c r="B425" t="s">
        <v>895</v>
      </c>
      <c r="C425" s="3" t="s">
        <v>896</v>
      </c>
      <c r="D425">
        <v>147800</v>
      </c>
      <c r="E425" s="5">
        <f t="shared" si="24"/>
        <v>0.10638024357239513</v>
      </c>
      <c r="F425">
        <v>15723</v>
      </c>
      <c r="G425" t="s">
        <v>14</v>
      </c>
      <c r="H425" s="6">
        <f t="shared" si="2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idden="1" x14ac:dyDescent="0.3">
      <c r="A426">
        <v>424</v>
      </c>
      <c r="B426" t="s">
        <v>897</v>
      </c>
      <c r="C426" s="3" t="s">
        <v>898</v>
      </c>
      <c r="D426">
        <v>5100</v>
      </c>
      <c r="E426" s="5">
        <f t="shared" si="24"/>
        <v>0.40470588235294119</v>
      </c>
      <c r="F426">
        <v>2064</v>
      </c>
      <c r="G426" t="s">
        <v>14</v>
      </c>
      <c r="H426" s="6">
        <f t="shared" si="27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 s="5">
        <f t="shared" si="24"/>
        <v>2.8766666666666665</v>
      </c>
      <c r="F427">
        <v>7767</v>
      </c>
      <c r="G427" t="s">
        <v>20</v>
      </c>
      <c r="H427" s="6">
        <f t="shared" si="27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 s="5">
        <f t="shared" si="24"/>
        <v>5.7294444444444448</v>
      </c>
      <c r="F428">
        <v>10313</v>
      </c>
      <c r="G428" t="s">
        <v>20</v>
      </c>
      <c r="H428" s="6">
        <f t="shared" si="2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 s="5">
        <f t="shared" si="24"/>
        <v>1.1290429799426933</v>
      </c>
      <c r="F429">
        <v>197018</v>
      </c>
      <c r="G429" t="s">
        <v>20</v>
      </c>
      <c r="H429" s="6">
        <f t="shared" si="2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idden="1" x14ac:dyDescent="0.3">
      <c r="A430">
        <v>428</v>
      </c>
      <c r="B430" t="s">
        <v>905</v>
      </c>
      <c r="C430" s="3" t="s">
        <v>906</v>
      </c>
      <c r="D430">
        <v>101400</v>
      </c>
      <c r="E430" s="5">
        <f t="shared" si="24"/>
        <v>0.46387573964497042</v>
      </c>
      <c r="F430">
        <v>47037</v>
      </c>
      <c r="G430" t="s">
        <v>14</v>
      </c>
      <c r="H430" s="6">
        <f t="shared" si="2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 s="5">
        <f t="shared" si="24"/>
        <v>0.90675916230366493</v>
      </c>
      <c r="F431">
        <v>173191</v>
      </c>
      <c r="G431" t="s">
        <v>74</v>
      </c>
      <c r="H431" s="6">
        <f t="shared" si="2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hidden="1" x14ac:dyDescent="0.3">
      <c r="A432">
        <v>430</v>
      </c>
      <c r="B432" t="s">
        <v>909</v>
      </c>
      <c r="C432" s="3" t="s">
        <v>910</v>
      </c>
      <c r="D432">
        <v>8100</v>
      </c>
      <c r="E432" s="5">
        <f t="shared" si="24"/>
        <v>0.67740740740740746</v>
      </c>
      <c r="F432">
        <v>5487</v>
      </c>
      <c r="G432" t="s">
        <v>14</v>
      </c>
      <c r="H432" s="6">
        <f t="shared" si="27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 s="5">
        <f t="shared" si="24"/>
        <v>1.9249019607843136</v>
      </c>
      <c r="F433">
        <v>9817</v>
      </c>
      <c r="G433" t="s">
        <v>20</v>
      </c>
      <c r="H433" s="6">
        <f t="shared" si="27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hidden="1" x14ac:dyDescent="0.3">
      <c r="A434">
        <v>432</v>
      </c>
      <c r="B434" t="s">
        <v>913</v>
      </c>
      <c r="C434" s="3" t="s">
        <v>914</v>
      </c>
      <c r="D434">
        <v>7700</v>
      </c>
      <c r="E434" s="5">
        <f t="shared" si="24"/>
        <v>0.82714285714285718</v>
      </c>
      <c r="F434">
        <v>6369</v>
      </c>
      <c r="G434" t="s">
        <v>14</v>
      </c>
      <c r="H434" s="6">
        <f t="shared" si="27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idden="1" x14ac:dyDescent="0.3">
      <c r="A435">
        <v>433</v>
      </c>
      <c r="B435" t="s">
        <v>915</v>
      </c>
      <c r="C435" s="3" t="s">
        <v>916</v>
      </c>
      <c r="D435">
        <v>121400</v>
      </c>
      <c r="E435" s="5">
        <f t="shared" si="24"/>
        <v>0.54163920922570019</v>
      </c>
      <c r="F435">
        <v>65755</v>
      </c>
      <c r="G435" t="s">
        <v>14</v>
      </c>
      <c r="H435" s="6">
        <f t="shared" si="2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 s="5">
        <f t="shared" si="24"/>
        <v>0.16722222222222222</v>
      </c>
      <c r="F436">
        <v>903</v>
      </c>
      <c r="G436" t="s">
        <v>74</v>
      </c>
      <c r="H436" s="6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 s="5">
        <f t="shared" si="24"/>
        <v>1.168766404199475</v>
      </c>
      <c r="F437">
        <v>178120</v>
      </c>
      <c r="G437" t="s">
        <v>20</v>
      </c>
      <c r="H437" s="6">
        <f t="shared" si="2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 s="5">
        <f t="shared" si="24"/>
        <v>10.521538461538462</v>
      </c>
      <c r="F438">
        <v>13678</v>
      </c>
      <c r="G438" t="s">
        <v>20</v>
      </c>
      <c r="H438" s="6">
        <f t="shared" si="2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 s="5">
        <f t="shared" si="24"/>
        <v>1.2307407407407407</v>
      </c>
      <c r="F439">
        <v>9969</v>
      </c>
      <c r="G439" t="s">
        <v>20</v>
      </c>
      <c r="H439" s="6">
        <f t="shared" si="27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 s="5">
        <f t="shared" si="24"/>
        <v>1.7863855421686747</v>
      </c>
      <c r="F440">
        <v>14827</v>
      </c>
      <c r="G440" t="s">
        <v>20</v>
      </c>
      <c r="H440" s="6">
        <f t="shared" si="27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 s="5">
        <f t="shared" si="24"/>
        <v>3.5528169014084505</v>
      </c>
      <c r="F441">
        <v>100900</v>
      </c>
      <c r="G441" t="s">
        <v>20</v>
      </c>
      <c r="H441" s="6">
        <f t="shared" si="2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 s="5">
        <f t="shared" si="24"/>
        <v>1.6190634146341463</v>
      </c>
      <c r="F442">
        <v>165954</v>
      </c>
      <c r="G442" t="s">
        <v>20</v>
      </c>
      <c r="H442" s="6">
        <f t="shared" si="2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idden="1" x14ac:dyDescent="0.3">
      <c r="A443">
        <v>441</v>
      </c>
      <c r="B443" t="s">
        <v>931</v>
      </c>
      <c r="C443" s="3" t="s">
        <v>932</v>
      </c>
      <c r="D443">
        <v>7000</v>
      </c>
      <c r="E443" s="5">
        <f t="shared" si="24"/>
        <v>0.24914285714285714</v>
      </c>
      <c r="F443">
        <v>1744</v>
      </c>
      <c r="G443" t="s">
        <v>14</v>
      </c>
      <c r="H443" s="6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 s="5">
        <f t="shared" si="24"/>
        <v>1.9872222222222222</v>
      </c>
      <c r="F444">
        <v>10731</v>
      </c>
      <c r="G444" t="s">
        <v>20</v>
      </c>
      <c r="H444" s="6">
        <f t="shared" si="2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 s="5">
        <f t="shared" si="24"/>
        <v>0.34752688172043011</v>
      </c>
      <c r="F445">
        <v>3232</v>
      </c>
      <c r="G445" t="s">
        <v>74</v>
      </c>
      <c r="H445" s="6">
        <f t="shared" si="27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 s="5">
        <f t="shared" si="24"/>
        <v>1.7641935483870967</v>
      </c>
      <c r="F446">
        <v>10938</v>
      </c>
      <c r="G446" t="s">
        <v>20</v>
      </c>
      <c r="H446" s="6">
        <f t="shared" si="2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 s="5">
        <f t="shared" si="24"/>
        <v>5.1138095238095236</v>
      </c>
      <c r="F447">
        <v>10739</v>
      </c>
      <c r="G447" t="s">
        <v>20</v>
      </c>
      <c r="H447" s="6">
        <f t="shared" si="2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idden="1" x14ac:dyDescent="0.3">
      <c r="A448">
        <v>446</v>
      </c>
      <c r="B448" t="s">
        <v>940</v>
      </c>
      <c r="C448" s="3" t="s">
        <v>941</v>
      </c>
      <c r="D448">
        <v>6800</v>
      </c>
      <c r="E448" s="5">
        <f t="shared" si="24"/>
        <v>0.82044117647058823</v>
      </c>
      <c r="F448">
        <v>5579</v>
      </c>
      <c r="G448" t="s">
        <v>14</v>
      </c>
      <c r="H448" s="6">
        <f t="shared" si="27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 s="5">
        <f t="shared" si="24"/>
        <v>0.24326030927835052</v>
      </c>
      <c r="F449">
        <v>37754</v>
      </c>
      <c r="G449" t="s">
        <v>74</v>
      </c>
      <c r="H449" s="6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idden="1" x14ac:dyDescent="0.3">
      <c r="A450">
        <v>448</v>
      </c>
      <c r="B450" t="s">
        <v>944</v>
      </c>
      <c r="C450" s="3" t="s">
        <v>945</v>
      </c>
      <c r="D450">
        <v>89900</v>
      </c>
      <c r="E450" s="5">
        <f t="shared" si="24"/>
        <v>0.50482758620689661</v>
      </c>
      <c r="F450">
        <v>45384</v>
      </c>
      <c r="G450" t="s">
        <v>14</v>
      </c>
      <c r="H450" s="6">
        <f t="shared" si="2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 s="5">
        <f t="shared" ref="E451:E514" si="28">F451/D451</f>
        <v>9.67</v>
      </c>
      <c r="F451">
        <v>8703</v>
      </c>
      <c r="G451" t="s">
        <v>20</v>
      </c>
      <c r="H451" s="6">
        <f t="shared" si="27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9">(((L451/60)/60)/24)+DATE(1970,1,1)</f>
        <v>43530.25</v>
      </c>
      <c r="O451" s="9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idden="1" x14ac:dyDescent="0.3">
      <c r="A452">
        <v>450</v>
      </c>
      <c r="B452" t="s">
        <v>948</v>
      </c>
      <c r="C452" s="3" t="s">
        <v>949</v>
      </c>
      <c r="D452">
        <v>100</v>
      </c>
      <c r="E452" s="5">
        <f t="shared" si="28"/>
        <v>0.04</v>
      </c>
      <c r="F452">
        <v>4</v>
      </c>
      <c r="G452" t="s">
        <v>14</v>
      </c>
      <c r="H452" s="6">
        <f t="shared" ref="H452:H515" si="31">F452/I452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 s="5">
        <f t="shared" si="28"/>
        <v>1.2284501347708894</v>
      </c>
      <c r="F453">
        <v>182302</v>
      </c>
      <c r="G453" t="s">
        <v>20</v>
      </c>
      <c r="H453" s="6">
        <f t="shared" si="3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hidden="1" x14ac:dyDescent="0.3">
      <c r="A454">
        <v>452</v>
      </c>
      <c r="B454" t="s">
        <v>952</v>
      </c>
      <c r="C454" s="3" t="s">
        <v>953</v>
      </c>
      <c r="D454">
        <v>4800</v>
      </c>
      <c r="E454" s="5">
        <f t="shared" si="28"/>
        <v>0.63437500000000002</v>
      </c>
      <c r="F454">
        <v>3045</v>
      </c>
      <c r="G454" t="s">
        <v>14</v>
      </c>
      <c r="H454" s="6">
        <f t="shared" si="31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hidden="1" x14ac:dyDescent="0.3">
      <c r="A455">
        <v>453</v>
      </c>
      <c r="B455" t="s">
        <v>954</v>
      </c>
      <c r="C455" s="3" t="s">
        <v>955</v>
      </c>
      <c r="D455">
        <v>182400</v>
      </c>
      <c r="E455" s="5">
        <f t="shared" si="28"/>
        <v>0.56331688596491225</v>
      </c>
      <c r="F455">
        <v>102749</v>
      </c>
      <c r="G455" t="s">
        <v>14</v>
      </c>
      <c r="H455" s="6">
        <f t="shared" si="3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idden="1" x14ac:dyDescent="0.3">
      <c r="A456">
        <v>454</v>
      </c>
      <c r="B456" t="s">
        <v>956</v>
      </c>
      <c r="C456" s="3" t="s">
        <v>957</v>
      </c>
      <c r="D456">
        <v>4000</v>
      </c>
      <c r="E456" s="5">
        <f t="shared" si="28"/>
        <v>0.44074999999999998</v>
      </c>
      <c r="F456">
        <v>1763</v>
      </c>
      <c r="G456" t="s">
        <v>14</v>
      </c>
      <c r="H456" s="6">
        <f t="shared" si="31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 s="5">
        <f t="shared" si="28"/>
        <v>1.1837253218884121</v>
      </c>
      <c r="F457">
        <v>137904</v>
      </c>
      <c r="G457" t="s">
        <v>20</v>
      </c>
      <c r="H457" s="6">
        <f t="shared" si="3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 s="5">
        <f t="shared" si="28"/>
        <v>1.041243169398907</v>
      </c>
      <c r="F458">
        <v>152438</v>
      </c>
      <c r="G458" t="s">
        <v>20</v>
      </c>
      <c r="H458" s="6">
        <f t="shared" si="3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idden="1" x14ac:dyDescent="0.3">
      <c r="A459">
        <v>457</v>
      </c>
      <c r="B459" t="s">
        <v>962</v>
      </c>
      <c r="C459" s="3" t="s">
        <v>963</v>
      </c>
      <c r="D459">
        <v>5000</v>
      </c>
      <c r="E459" s="5">
        <f t="shared" si="28"/>
        <v>0.26640000000000003</v>
      </c>
      <c r="F459">
        <v>1332</v>
      </c>
      <c r="G459" t="s">
        <v>14</v>
      </c>
      <c r="H459" s="6">
        <f t="shared" si="31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 s="5">
        <f t="shared" si="28"/>
        <v>3.5120118343195266</v>
      </c>
      <c r="F460">
        <v>118706</v>
      </c>
      <c r="G460" t="s">
        <v>20</v>
      </c>
      <c r="H460" s="6">
        <f t="shared" si="3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idden="1" x14ac:dyDescent="0.3">
      <c r="A461">
        <v>459</v>
      </c>
      <c r="B461" t="s">
        <v>966</v>
      </c>
      <c r="C461" s="3" t="s">
        <v>967</v>
      </c>
      <c r="D461">
        <v>6300</v>
      </c>
      <c r="E461" s="5">
        <f t="shared" si="28"/>
        <v>0.90063492063492068</v>
      </c>
      <c r="F461">
        <v>5674</v>
      </c>
      <c r="G461" t="s">
        <v>14</v>
      </c>
      <c r="H461" s="6">
        <f t="shared" si="3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 s="5">
        <f t="shared" si="28"/>
        <v>1.7162500000000001</v>
      </c>
      <c r="F462">
        <v>4119</v>
      </c>
      <c r="G462" t="s">
        <v>20</v>
      </c>
      <c r="H462" s="6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 s="5">
        <f t="shared" si="28"/>
        <v>1.4104655870445344</v>
      </c>
      <c r="F463">
        <v>139354</v>
      </c>
      <c r="G463" t="s">
        <v>20</v>
      </c>
      <c r="H463" s="6">
        <f t="shared" si="3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idden="1" x14ac:dyDescent="0.3">
      <c r="A464">
        <v>462</v>
      </c>
      <c r="B464" t="s">
        <v>972</v>
      </c>
      <c r="C464" s="3" t="s">
        <v>973</v>
      </c>
      <c r="D464">
        <v>188800</v>
      </c>
      <c r="E464" s="5">
        <f t="shared" si="28"/>
        <v>0.30579449152542371</v>
      </c>
      <c r="F464">
        <v>57734</v>
      </c>
      <c r="G464" t="s">
        <v>14</v>
      </c>
      <c r="H464" s="6">
        <f t="shared" si="3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 s="5">
        <f t="shared" si="28"/>
        <v>1.0816455696202532</v>
      </c>
      <c r="F465">
        <v>145265</v>
      </c>
      <c r="G465" t="s">
        <v>20</v>
      </c>
      <c r="H465" s="6">
        <f t="shared" si="3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 s="5">
        <f t="shared" si="28"/>
        <v>1.3345505617977529</v>
      </c>
      <c r="F466">
        <v>95020</v>
      </c>
      <c r="G466" t="s">
        <v>20</v>
      </c>
      <c r="H466" s="6">
        <f t="shared" si="3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 s="5">
        <f t="shared" si="28"/>
        <v>1.8785106382978722</v>
      </c>
      <c r="F467">
        <v>8829</v>
      </c>
      <c r="G467" t="s">
        <v>20</v>
      </c>
      <c r="H467" s="6">
        <f t="shared" si="31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 s="5">
        <f t="shared" si="28"/>
        <v>3.32</v>
      </c>
      <c r="F468">
        <v>3984</v>
      </c>
      <c r="G468" t="s">
        <v>20</v>
      </c>
      <c r="H468" s="6">
        <f t="shared" si="31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 s="5">
        <f t="shared" si="28"/>
        <v>5.7521428571428572</v>
      </c>
      <c r="F469">
        <v>8053</v>
      </c>
      <c r="G469" t="s">
        <v>20</v>
      </c>
      <c r="H469" s="6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idden="1" x14ac:dyDescent="0.3">
      <c r="A470">
        <v>468</v>
      </c>
      <c r="B470" t="s">
        <v>984</v>
      </c>
      <c r="C470" s="3" t="s">
        <v>985</v>
      </c>
      <c r="D470">
        <v>4000</v>
      </c>
      <c r="E470" s="5">
        <f t="shared" si="28"/>
        <v>0.40500000000000003</v>
      </c>
      <c r="F470">
        <v>1620</v>
      </c>
      <c r="G470" t="s">
        <v>14</v>
      </c>
      <c r="H470" s="6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 s="5">
        <f t="shared" si="28"/>
        <v>1.8442857142857143</v>
      </c>
      <c r="F471">
        <v>10328</v>
      </c>
      <c r="G471" t="s">
        <v>20</v>
      </c>
      <c r="H471" s="6">
        <f t="shared" si="31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 s="5">
        <f t="shared" si="28"/>
        <v>2.8580555555555556</v>
      </c>
      <c r="F472">
        <v>10289</v>
      </c>
      <c r="G472" t="s">
        <v>20</v>
      </c>
      <c r="H472" s="6">
        <f t="shared" si="31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 s="5">
        <f t="shared" si="28"/>
        <v>3.19</v>
      </c>
      <c r="F473">
        <v>9889</v>
      </c>
      <c r="G473" t="s">
        <v>20</v>
      </c>
      <c r="H473" s="6">
        <f t="shared" si="31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hidden="1" x14ac:dyDescent="0.3">
      <c r="A474">
        <v>472</v>
      </c>
      <c r="B474" t="s">
        <v>991</v>
      </c>
      <c r="C474" s="3" t="s">
        <v>992</v>
      </c>
      <c r="D474">
        <v>153800</v>
      </c>
      <c r="E474" s="5">
        <f t="shared" si="28"/>
        <v>0.39234070221066319</v>
      </c>
      <c r="F474">
        <v>60342</v>
      </c>
      <c r="G474" t="s">
        <v>14</v>
      </c>
      <c r="H474" s="6">
        <f t="shared" si="3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 s="5">
        <f t="shared" si="28"/>
        <v>1.7814000000000001</v>
      </c>
      <c r="F475">
        <v>8907</v>
      </c>
      <c r="G475" t="s">
        <v>20</v>
      </c>
      <c r="H475" s="6">
        <f t="shared" si="3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 s="5">
        <f t="shared" si="28"/>
        <v>3.6515</v>
      </c>
      <c r="F476">
        <v>14606</v>
      </c>
      <c r="G476" t="s">
        <v>20</v>
      </c>
      <c r="H476" s="6">
        <f t="shared" si="3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 s="5">
        <f t="shared" si="28"/>
        <v>1.1394594594594594</v>
      </c>
      <c r="F477">
        <v>8432</v>
      </c>
      <c r="G477" t="s">
        <v>20</v>
      </c>
      <c r="H477" s="6">
        <f t="shared" si="3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hidden="1" x14ac:dyDescent="0.3">
      <c r="A478">
        <v>476</v>
      </c>
      <c r="B478" t="s">
        <v>999</v>
      </c>
      <c r="C478" s="3" t="s">
        <v>1000</v>
      </c>
      <c r="D478">
        <v>191500</v>
      </c>
      <c r="E478" s="5">
        <f t="shared" si="28"/>
        <v>0.29828720626631855</v>
      </c>
      <c r="F478">
        <v>57122</v>
      </c>
      <c r="G478" t="s">
        <v>14</v>
      </c>
      <c r="H478" s="6">
        <f t="shared" si="3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idden="1" x14ac:dyDescent="0.3">
      <c r="A479">
        <v>477</v>
      </c>
      <c r="B479" t="s">
        <v>1001</v>
      </c>
      <c r="C479" s="3" t="s">
        <v>1002</v>
      </c>
      <c r="D479">
        <v>8500</v>
      </c>
      <c r="E479" s="5">
        <f t="shared" si="28"/>
        <v>0.54270588235294115</v>
      </c>
      <c r="F479">
        <v>4613</v>
      </c>
      <c r="G479" t="s">
        <v>14</v>
      </c>
      <c r="H479" s="6">
        <f t="shared" si="3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 s="5">
        <f t="shared" si="28"/>
        <v>2.3634156976744185</v>
      </c>
      <c r="F480">
        <v>162603</v>
      </c>
      <c r="G480" t="s">
        <v>20</v>
      </c>
      <c r="H480" s="6">
        <f t="shared" si="3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 s="5">
        <f t="shared" si="28"/>
        <v>5.1291666666666664</v>
      </c>
      <c r="F481">
        <v>12310</v>
      </c>
      <c r="G481" t="s">
        <v>20</v>
      </c>
      <c r="H481" s="6">
        <f t="shared" si="3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 s="5">
        <f t="shared" si="28"/>
        <v>1.0065116279069768</v>
      </c>
      <c r="F482">
        <v>8656</v>
      </c>
      <c r="G482" t="s">
        <v>20</v>
      </c>
      <c r="H482" s="6">
        <f t="shared" si="31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hidden="1" x14ac:dyDescent="0.3">
      <c r="A483">
        <v>481</v>
      </c>
      <c r="B483" t="s">
        <v>1009</v>
      </c>
      <c r="C483" s="3" t="s">
        <v>1010</v>
      </c>
      <c r="D483">
        <v>196600</v>
      </c>
      <c r="E483" s="5">
        <f t="shared" si="28"/>
        <v>0.81348423194303154</v>
      </c>
      <c r="F483">
        <v>159931</v>
      </c>
      <c r="G483" t="s">
        <v>14</v>
      </c>
      <c r="H483" s="6">
        <f t="shared" si="3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hidden="1" x14ac:dyDescent="0.3">
      <c r="A484">
        <v>482</v>
      </c>
      <c r="B484" t="s">
        <v>1011</v>
      </c>
      <c r="C484" s="3" t="s">
        <v>1012</v>
      </c>
      <c r="D484">
        <v>4200</v>
      </c>
      <c r="E484" s="5">
        <f t="shared" si="28"/>
        <v>0.16404761904761905</v>
      </c>
      <c r="F484">
        <v>689</v>
      </c>
      <c r="G484" t="s">
        <v>14</v>
      </c>
      <c r="H484" s="6">
        <f t="shared" si="31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idden="1" x14ac:dyDescent="0.3">
      <c r="A485">
        <v>483</v>
      </c>
      <c r="B485" t="s">
        <v>1013</v>
      </c>
      <c r="C485" s="3" t="s">
        <v>1014</v>
      </c>
      <c r="D485">
        <v>91400</v>
      </c>
      <c r="E485" s="5">
        <f t="shared" si="28"/>
        <v>0.52774617067833696</v>
      </c>
      <c r="F485">
        <v>48236</v>
      </c>
      <c r="G485" t="s">
        <v>14</v>
      </c>
      <c r="H485" s="6">
        <f t="shared" si="3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 s="5">
        <f t="shared" si="28"/>
        <v>2.6020608108108108</v>
      </c>
      <c r="F486">
        <v>77021</v>
      </c>
      <c r="G486" t="s">
        <v>20</v>
      </c>
      <c r="H486" s="6">
        <f t="shared" si="3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hidden="1" x14ac:dyDescent="0.3">
      <c r="A487">
        <v>485</v>
      </c>
      <c r="B487" t="s">
        <v>1017</v>
      </c>
      <c r="C487" s="3" t="s">
        <v>1018</v>
      </c>
      <c r="D487">
        <v>90600</v>
      </c>
      <c r="E487" s="5">
        <f t="shared" si="28"/>
        <v>0.30732891832229581</v>
      </c>
      <c r="F487">
        <v>27844</v>
      </c>
      <c r="G487" t="s">
        <v>14</v>
      </c>
      <c r="H487" s="6">
        <f t="shared" si="3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hidden="1" x14ac:dyDescent="0.3">
      <c r="A488">
        <v>486</v>
      </c>
      <c r="B488" t="s">
        <v>1019</v>
      </c>
      <c r="C488" s="3" t="s">
        <v>1020</v>
      </c>
      <c r="D488">
        <v>5200</v>
      </c>
      <c r="E488" s="5">
        <f t="shared" si="28"/>
        <v>0.13500000000000001</v>
      </c>
      <c r="F488">
        <v>702</v>
      </c>
      <c r="G488" t="s">
        <v>14</v>
      </c>
      <c r="H488" s="6">
        <f t="shared" si="31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 s="5">
        <f t="shared" si="28"/>
        <v>1.7862556663644606</v>
      </c>
      <c r="F489">
        <v>197024</v>
      </c>
      <c r="G489" t="s">
        <v>20</v>
      </c>
      <c r="H489" s="6">
        <f t="shared" si="3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 s="5">
        <f t="shared" si="28"/>
        <v>2.2005660377358489</v>
      </c>
      <c r="F490">
        <v>11663</v>
      </c>
      <c r="G490" t="s">
        <v>20</v>
      </c>
      <c r="H490" s="6">
        <f t="shared" si="3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 s="5">
        <f t="shared" si="28"/>
        <v>1.015108695652174</v>
      </c>
      <c r="F491">
        <v>9339</v>
      </c>
      <c r="G491" t="s">
        <v>20</v>
      </c>
      <c r="H491" s="6">
        <f t="shared" si="3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 s="5">
        <f t="shared" si="28"/>
        <v>1.915</v>
      </c>
      <c r="F492">
        <v>4596</v>
      </c>
      <c r="G492" t="s">
        <v>20</v>
      </c>
      <c r="H492" s="6">
        <f t="shared" si="3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 s="5">
        <f t="shared" si="28"/>
        <v>3.0534683098591549</v>
      </c>
      <c r="F493">
        <v>173437</v>
      </c>
      <c r="G493" t="s">
        <v>20</v>
      </c>
      <c r="H493" s="6">
        <f t="shared" si="3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 s="5">
        <f t="shared" si="28"/>
        <v>0.23995287958115183</v>
      </c>
      <c r="F494">
        <v>45831</v>
      </c>
      <c r="G494" t="s">
        <v>74</v>
      </c>
      <c r="H494" s="6">
        <f t="shared" si="3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 s="5">
        <f t="shared" si="28"/>
        <v>7.2377777777777776</v>
      </c>
      <c r="F495">
        <v>6514</v>
      </c>
      <c r="G495" t="s">
        <v>20</v>
      </c>
      <c r="H495" s="6">
        <f t="shared" si="31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 s="5">
        <f t="shared" si="28"/>
        <v>5.4736000000000002</v>
      </c>
      <c r="F496">
        <v>13684</v>
      </c>
      <c r="G496" t="s">
        <v>20</v>
      </c>
      <c r="H496" s="6">
        <f t="shared" si="3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 s="5">
        <f t="shared" si="28"/>
        <v>4.1449999999999996</v>
      </c>
      <c r="F497">
        <v>13264</v>
      </c>
      <c r="G497" t="s">
        <v>20</v>
      </c>
      <c r="H497" s="6">
        <f t="shared" si="31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idden="1" x14ac:dyDescent="0.3">
      <c r="A498">
        <v>496</v>
      </c>
      <c r="B498" t="s">
        <v>1040</v>
      </c>
      <c r="C498" s="3" t="s">
        <v>1041</v>
      </c>
      <c r="D498">
        <v>183800</v>
      </c>
      <c r="E498" s="5">
        <f t="shared" si="28"/>
        <v>9.0696409140369975E-3</v>
      </c>
      <c r="F498">
        <v>1667</v>
      </c>
      <c r="G498" t="s">
        <v>14</v>
      </c>
      <c r="H498" s="6">
        <f t="shared" si="31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idden="1" x14ac:dyDescent="0.3">
      <c r="A499">
        <v>497</v>
      </c>
      <c r="B499" t="s">
        <v>1042</v>
      </c>
      <c r="C499" s="3" t="s">
        <v>1043</v>
      </c>
      <c r="D499">
        <v>9800</v>
      </c>
      <c r="E499" s="5">
        <f t="shared" si="28"/>
        <v>0.34173469387755101</v>
      </c>
      <c r="F499">
        <v>3349</v>
      </c>
      <c r="G499" t="s">
        <v>14</v>
      </c>
      <c r="H499" s="6">
        <f t="shared" si="3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idden="1" x14ac:dyDescent="0.3">
      <c r="A500">
        <v>498</v>
      </c>
      <c r="B500" t="s">
        <v>1044</v>
      </c>
      <c r="C500" s="3" t="s">
        <v>1045</v>
      </c>
      <c r="D500">
        <v>193400</v>
      </c>
      <c r="E500" s="5">
        <f t="shared" si="28"/>
        <v>0.239488107549121</v>
      </c>
      <c r="F500">
        <v>46317</v>
      </c>
      <c r="G500" t="s">
        <v>14</v>
      </c>
      <c r="H500" s="6">
        <f t="shared" si="3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hidden="1" x14ac:dyDescent="0.3">
      <c r="A501">
        <v>499</v>
      </c>
      <c r="B501" t="s">
        <v>1046</v>
      </c>
      <c r="C501" s="3" t="s">
        <v>1047</v>
      </c>
      <c r="D501">
        <v>163800</v>
      </c>
      <c r="E501" s="5">
        <f t="shared" si="28"/>
        <v>0.48072649572649573</v>
      </c>
      <c r="F501">
        <v>78743</v>
      </c>
      <c r="G501" t="s">
        <v>14</v>
      </c>
      <c r="H501" s="6">
        <f t="shared" si="3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idden="1" x14ac:dyDescent="0.3">
      <c r="A502">
        <v>500</v>
      </c>
      <c r="B502" t="s">
        <v>1048</v>
      </c>
      <c r="C502" s="3" t="s">
        <v>1049</v>
      </c>
      <c r="D502">
        <v>100</v>
      </c>
      <c r="E502" s="5">
        <f t="shared" si="28"/>
        <v>0</v>
      </c>
      <c r="F502">
        <v>0</v>
      </c>
      <c r="G502" t="s">
        <v>14</v>
      </c>
      <c r="H502" s="6" t="e">
        <f t="shared" si="31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idden="1" x14ac:dyDescent="0.3">
      <c r="A503">
        <v>501</v>
      </c>
      <c r="B503" t="s">
        <v>1050</v>
      </c>
      <c r="C503" s="3" t="s">
        <v>1051</v>
      </c>
      <c r="D503">
        <v>153600</v>
      </c>
      <c r="E503" s="5">
        <f t="shared" si="28"/>
        <v>0.70145182291666663</v>
      </c>
      <c r="F503">
        <v>107743</v>
      </c>
      <c r="G503" t="s">
        <v>14</v>
      </c>
      <c r="H503" s="6">
        <f t="shared" si="3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 s="5">
        <f t="shared" si="28"/>
        <v>5.2992307692307694</v>
      </c>
      <c r="F504">
        <v>6889</v>
      </c>
      <c r="G504" t="s">
        <v>20</v>
      </c>
      <c r="H504" s="6">
        <f t="shared" si="3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 s="5">
        <f t="shared" si="28"/>
        <v>1.8032549019607844</v>
      </c>
      <c r="F505">
        <v>45983</v>
      </c>
      <c r="G505" t="s">
        <v>20</v>
      </c>
      <c r="H505" s="6">
        <f t="shared" si="3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idden="1" x14ac:dyDescent="0.3">
      <c r="A506">
        <v>504</v>
      </c>
      <c r="B506" t="s">
        <v>1055</v>
      </c>
      <c r="C506" s="3" t="s">
        <v>1056</v>
      </c>
      <c r="D506">
        <v>7500</v>
      </c>
      <c r="E506" s="5">
        <f t="shared" si="28"/>
        <v>0.92320000000000002</v>
      </c>
      <c r="F506">
        <v>6924</v>
      </c>
      <c r="G506" t="s">
        <v>14</v>
      </c>
      <c r="H506" s="6">
        <f t="shared" si="3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idden="1" x14ac:dyDescent="0.3">
      <c r="A507">
        <v>505</v>
      </c>
      <c r="B507" t="s">
        <v>1057</v>
      </c>
      <c r="C507" s="3" t="s">
        <v>1058</v>
      </c>
      <c r="D507">
        <v>89900</v>
      </c>
      <c r="E507" s="5">
        <f t="shared" si="28"/>
        <v>0.13901001112347053</v>
      </c>
      <c r="F507">
        <v>12497</v>
      </c>
      <c r="G507" t="s">
        <v>14</v>
      </c>
      <c r="H507" s="6">
        <f t="shared" si="3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 s="5">
        <f t="shared" si="28"/>
        <v>9.2707777777777771</v>
      </c>
      <c r="F508">
        <v>166874</v>
      </c>
      <c r="G508" t="s">
        <v>20</v>
      </c>
      <c r="H508" s="6">
        <f t="shared" si="3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hidden="1" x14ac:dyDescent="0.3">
      <c r="A509">
        <v>507</v>
      </c>
      <c r="B509" t="s">
        <v>1061</v>
      </c>
      <c r="C509" s="3" t="s">
        <v>1062</v>
      </c>
      <c r="D509">
        <v>2100</v>
      </c>
      <c r="E509" s="5">
        <f t="shared" si="28"/>
        <v>0.39857142857142858</v>
      </c>
      <c r="F509">
        <v>837</v>
      </c>
      <c r="G509" t="s">
        <v>14</v>
      </c>
      <c r="H509" s="6">
        <f t="shared" si="31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 s="5">
        <f t="shared" si="28"/>
        <v>1.1222929936305732</v>
      </c>
      <c r="F510">
        <v>193820</v>
      </c>
      <c r="G510" t="s">
        <v>20</v>
      </c>
      <c r="H510" s="6">
        <f t="shared" si="3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idden="1" x14ac:dyDescent="0.3">
      <c r="A511">
        <v>509</v>
      </c>
      <c r="B511" t="s">
        <v>398</v>
      </c>
      <c r="C511" s="3" t="s">
        <v>1065</v>
      </c>
      <c r="D511">
        <v>168500</v>
      </c>
      <c r="E511" s="5">
        <f t="shared" si="28"/>
        <v>0.70925816023738875</v>
      </c>
      <c r="F511">
        <v>119510</v>
      </c>
      <c r="G511" t="s">
        <v>14</v>
      </c>
      <c r="H511" s="6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 s="5">
        <f t="shared" si="28"/>
        <v>1.1908974358974358</v>
      </c>
      <c r="F512">
        <v>9289</v>
      </c>
      <c r="G512" t="s">
        <v>20</v>
      </c>
      <c r="H512" s="6">
        <f t="shared" si="3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idden="1" x14ac:dyDescent="0.3">
      <c r="A513">
        <v>511</v>
      </c>
      <c r="B513" t="s">
        <v>1068</v>
      </c>
      <c r="C513" s="3" t="s">
        <v>1069</v>
      </c>
      <c r="D513">
        <v>147800</v>
      </c>
      <c r="E513" s="5">
        <f t="shared" si="28"/>
        <v>0.24017591339648173</v>
      </c>
      <c r="F513">
        <v>35498</v>
      </c>
      <c r="G513" t="s">
        <v>14</v>
      </c>
      <c r="H513" s="6">
        <f t="shared" si="3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 s="5">
        <f t="shared" si="28"/>
        <v>1.3931868131868133</v>
      </c>
      <c r="F514">
        <v>12678</v>
      </c>
      <c r="G514" t="s">
        <v>20</v>
      </c>
      <c r="H514" s="6">
        <f t="shared" si="3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 s="5">
        <f t="shared" ref="E515:E578" si="32">F515/D515</f>
        <v>0.39277108433734942</v>
      </c>
      <c r="F515">
        <v>3260</v>
      </c>
      <c r="G515" t="s">
        <v>74</v>
      </c>
      <c r="H515" s="6">
        <f t="shared" si="31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3">(((L515/60)/60)/24)+DATE(1970,1,1)</f>
        <v>40430.208333333336</v>
      </c>
      <c r="O515" s="9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 s="5">
        <f t="shared" si="32"/>
        <v>0.22439077144917088</v>
      </c>
      <c r="F516">
        <v>31123</v>
      </c>
      <c r="G516" t="s">
        <v>74</v>
      </c>
      <c r="H516" s="6">
        <f t="shared" ref="H516:H579" si="35">F516/I516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idden="1" x14ac:dyDescent="0.3">
      <c r="A517">
        <v>515</v>
      </c>
      <c r="B517" t="s">
        <v>1076</v>
      </c>
      <c r="C517" s="3" t="s">
        <v>1077</v>
      </c>
      <c r="D517">
        <v>8600</v>
      </c>
      <c r="E517" s="5">
        <f t="shared" si="32"/>
        <v>0.55779069767441858</v>
      </c>
      <c r="F517">
        <v>4797</v>
      </c>
      <c r="G517" t="s">
        <v>14</v>
      </c>
      <c r="H517" s="6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idden="1" x14ac:dyDescent="0.3">
      <c r="A518">
        <v>516</v>
      </c>
      <c r="B518" t="s">
        <v>1078</v>
      </c>
      <c r="C518" s="3" t="s">
        <v>1079</v>
      </c>
      <c r="D518">
        <v>125400</v>
      </c>
      <c r="E518" s="5">
        <f t="shared" si="32"/>
        <v>0.42523125996810207</v>
      </c>
      <c r="F518">
        <v>53324</v>
      </c>
      <c r="G518" t="s">
        <v>14</v>
      </c>
      <c r="H518" s="6">
        <f t="shared" si="3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 s="5">
        <f t="shared" si="32"/>
        <v>1.1200000000000001</v>
      </c>
      <c r="F519">
        <v>6608</v>
      </c>
      <c r="G519" t="s">
        <v>20</v>
      </c>
      <c r="H519" s="6">
        <f t="shared" si="35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hidden="1" x14ac:dyDescent="0.3">
      <c r="A520">
        <v>518</v>
      </c>
      <c r="B520" t="s">
        <v>1082</v>
      </c>
      <c r="C520" s="3" t="s">
        <v>1083</v>
      </c>
      <c r="D520">
        <v>8800</v>
      </c>
      <c r="E520" s="5">
        <f t="shared" si="32"/>
        <v>7.0681818181818179E-2</v>
      </c>
      <c r="F520">
        <v>622</v>
      </c>
      <c r="G520" t="s">
        <v>14</v>
      </c>
      <c r="H520" s="6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 s="5">
        <f t="shared" si="32"/>
        <v>1.0174563871693867</v>
      </c>
      <c r="F521">
        <v>180802</v>
      </c>
      <c r="G521" t="s">
        <v>20</v>
      </c>
      <c r="H521" s="6">
        <f t="shared" si="3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 s="5">
        <f t="shared" si="32"/>
        <v>4.2575000000000003</v>
      </c>
      <c r="F522">
        <v>3406</v>
      </c>
      <c r="G522" t="s">
        <v>20</v>
      </c>
      <c r="H522" s="6">
        <f t="shared" si="35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 s="5">
        <f t="shared" si="32"/>
        <v>1.4553947368421052</v>
      </c>
      <c r="F523">
        <v>11061</v>
      </c>
      <c r="G523" t="s">
        <v>20</v>
      </c>
      <c r="H523" s="6">
        <f t="shared" si="3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hidden="1" x14ac:dyDescent="0.3">
      <c r="A524">
        <v>522</v>
      </c>
      <c r="B524" t="s">
        <v>1089</v>
      </c>
      <c r="C524" s="3" t="s">
        <v>1090</v>
      </c>
      <c r="D524">
        <v>50500</v>
      </c>
      <c r="E524" s="5">
        <f t="shared" si="32"/>
        <v>0.32453465346534655</v>
      </c>
      <c r="F524">
        <v>16389</v>
      </c>
      <c r="G524" t="s">
        <v>14</v>
      </c>
      <c r="H524" s="6">
        <f t="shared" si="3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 s="5">
        <f t="shared" si="32"/>
        <v>7.003333333333333</v>
      </c>
      <c r="F525">
        <v>6303</v>
      </c>
      <c r="G525" t="s">
        <v>20</v>
      </c>
      <c r="H525" s="6">
        <f t="shared" si="35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idden="1" x14ac:dyDescent="0.3">
      <c r="A526">
        <v>524</v>
      </c>
      <c r="B526" t="s">
        <v>1093</v>
      </c>
      <c r="C526" s="3" t="s">
        <v>1094</v>
      </c>
      <c r="D526">
        <v>96700</v>
      </c>
      <c r="E526" s="5">
        <f t="shared" si="32"/>
        <v>0.83904860392967939</v>
      </c>
      <c r="F526">
        <v>81136</v>
      </c>
      <c r="G526" t="s">
        <v>14</v>
      </c>
      <c r="H526" s="6">
        <f t="shared" si="3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hidden="1" x14ac:dyDescent="0.3">
      <c r="A527">
        <v>525</v>
      </c>
      <c r="B527" t="s">
        <v>1095</v>
      </c>
      <c r="C527" s="3" t="s">
        <v>1096</v>
      </c>
      <c r="D527">
        <v>2100</v>
      </c>
      <c r="E527" s="5">
        <f t="shared" si="32"/>
        <v>0.84190476190476193</v>
      </c>
      <c r="F527">
        <v>1768</v>
      </c>
      <c r="G527" t="s">
        <v>14</v>
      </c>
      <c r="H527" s="6">
        <f t="shared" si="35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 s="5">
        <f t="shared" si="32"/>
        <v>1.5595180722891566</v>
      </c>
      <c r="F528">
        <v>12944</v>
      </c>
      <c r="G528" t="s">
        <v>20</v>
      </c>
      <c r="H528" s="6">
        <f t="shared" si="3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idden="1" x14ac:dyDescent="0.3">
      <c r="A529">
        <v>527</v>
      </c>
      <c r="B529" t="s">
        <v>1099</v>
      </c>
      <c r="C529" s="3" t="s">
        <v>1100</v>
      </c>
      <c r="D529">
        <v>189200</v>
      </c>
      <c r="E529" s="5">
        <f t="shared" si="32"/>
        <v>0.99619450317124736</v>
      </c>
      <c r="F529">
        <v>188480</v>
      </c>
      <c r="G529" t="s">
        <v>14</v>
      </c>
      <c r="H529" s="6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idden="1" x14ac:dyDescent="0.3">
      <c r="A530">
        <v>528</v>
      </c>
      <c r="B530" t="s">
        <v>1101</v>
      </c>
      <c r="C530" s="3" t="s">
        <v>1102</v>
      </c>
      <c r="D530">
        <v>9000</v>
      </c>
      <c r="E530" s="5">
        <f t="shared" si="32"/>
        <v>0.80300000000000005</v>
      </c>
      <c r="F530">
        <v>7227</v>
      </c>
      <c r="G530" t="s">
        <v>14</v>
      </c>
      <c r="H530" s="6">
        <f t="shared" si="35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idden="1" x14ac:dyDescent="0.3">
      <c r="A531">
        <v>529</v>
      </c>
      <c r="B531" t="s">
        <v>1103</v>
      </c>
      <c r="C531" s="3" t="s">
        <v>1104</v>
      </c>
      <c r="D531">
        <v>5100</v>
      </c>
      <c r="E531" s="5">
        <f t="shared" si="32"/>
        <v>0.11254901960784314</v>
      </c>
      <c r="F531">
        <v>574</v>
      </c>
      <c r="G531" t="s">
        <v>14</v>
      </c>
      <c r="H531" s="6">
        <f t="shared" si="35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hidden="1" x14ac:dyDescent="0.3">
      <c r="A532">
        <v>530</v>
      </c>
      <c r="B532" t="s">
        <v>1105</v>
      </c>
      <c r="C532" s="3" t="s">
        <v>1106</v>
      </c>
      <c r="D532">
        <v>105000</v>
      </c>
      <c r="E532" s="5">
        <f t="shared" si="32"/>
        <v>0.91740952380952379</v>
      </c>
      <c r="F532">
        <v>96328</v>
      </c>
      <c r="G532" t="s">
        <v>14</v>
      </c>
      <c r="H532" s="6">
        <f t="shared" si="3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 s="5">
        <f t="shared" si="32"/>
        <v>0.95521156936261387</v>
      </c>
      <c r="F533">
        <v>178338</v>
      </c>
      <c r="G533" t="s">
        <v>47</v>
      </c>
      <c r="H533" s="6">
        <f t="shared" si="3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 s="5">
        <f t="shared" si="32"/>
        <v>5.0287499999999996</v>
      </c>
      <c r="F534">
        <v>8046</v>
      </c>
      <c r="G534" t="s">
        <v>20</v>
      </c>
      <c r="H534" s="6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 s="5">
        <f t="shared" si="32"/>
        <v>1.5924394463667819</v>
      </c>
      <c r="F535">
        <v>184086</v>
      </c>
      <c r="G535" t="s">
        <v>20</v>
      </c>
      <c r="H535" s="6">
        <f t="shared" si="3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idden="1" x14ac:dyDescent="0.3">
      <c r="A536">
        <v>534</v>
      </c>
      <c r="B536" t="s">
        <v>1113</v>
      </c>
      <c r="C536" s="3" t="s">
        <v>1114</v>
      </c>
      <c r="D536">
        <v>89100</v>
      </c>
      <c r="E536" s="5">
        <f t="shared" si="32"/>
        <v>0.15022446689113356</v>
      </c>
      <c r="F536">
        <v>13385</v>
      </c>
      <c r="G536" t="s">
        <v>14</v>
      </c>
      <c r="H536" s="6">
        <f t="shared" si="35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 s="5">
        <f t="shared" si="32"/>
        <v>4.820384615384615</v>
      </c>
      <c r="F537">
        <v>12533</v>
      </c>
      <c r="G537" t="s">
        <v>20</v>
      </c>
      <c r="H537" s="6">
        <f t="shared" si="3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 s="5">
        <f t="shared" si="32"/>
        <v>1.4996938775510205</v>
      </c>
      <c r="F538">
        <v>14697</v>
      </c>
      <c r="G538" t="s">
        <v>20</v>
      </c>
      <c r="H538" s="6">
        <f t="shared" si="3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 s="5">
        <f t="shared" si="32"/>
        <v>1.1722156398104266</v>
      </c>
      <c r="F539">
        <v>98935</v>
      </c>
      <c r="G539" t="s">
        <v>20</v>
      </c>
      <c r="H539" s="6">
        <f t="shared" si="3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idden="1" x14ac:dyDescent="0.3">
      <c r="A540">
        <v>538</v>
      </c>
      <c r="B540" t="s">
        <v>1121</v>
      </c>
      <c r="C540" s="3" t="s">
        <v>1122</v>
      </c>
      <c r="D540">
        <v>151300</v>
      </c>
      <c r="E540" s="5">
        <f t="shared" si="32"/>
        <v>0.37695968274950431</v>
      </c>
      <c r="F540">
        <v>57034</v>
      </c>
      <c r="G540" t="s">
        <v>14</v>
      </c>
      <c r="H540" s="6">
        <f t="shared" si="3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idden="1" x14ac:dyDescent="0.3">
      <c r="A541">
        <v>539</v>
      </c>
      <c r="B541" t="s">
        <v>1123</v>
      </c>
      <c r="C541" s="3" t="s">
        <v>1124</v>
      </c>
      <c r="D541">
        <v>9800</v>
      </c>
      <c r="E541" s="5">
        <f t="shared" si="32"/>
        <v>0.72653061224489801</v>
      </c>
      <c r="F541">
        <v>7120</v>
      </c>
      <c r="G541" t="s">
        <v>14</v>
      </c>
      <c r="H541" s="6">
        <f t="shared" si="35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 s="5">
        <f t="shared" si="32"/>
        <v>2.6598113207547169</v>
      </c>
      <c r="F542">
        <v>14097</v>
      </c>
      <c r="G542" t="s">
        <v>20</v>
      </c>
      <c r="H542" s="6">
        <f t="shared" si="3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idden="1" x14ac:dyDescent="0.3">
      <c r="A543">
        <v>541</v>
      </c>
      <c r="B543" t="s">
        <v>1127</v>
      </c>
      <c r="C543" s="3" t="s">
        <v>1128</v>
      </c>
      <c r="D543">
        <v>178000</v>
      </c>
      <c r="E543" s="5">
        <f t="shared" si="32"/>
        <v>0.24205617977528091</v>
      </c>
      <c r="F543">
        <v>43086</v>
      </c>
      <c r="G543" t="s">
        <v>14</v>
      </c>
      <c r="H543" s="6">
        <f t="shared" si="3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idden="1" x14ac:dyDescent="0.3">
      <c r="A544">
        <v>542</v>
      </c>
      <c r="B544" t="s">
        <v>1129</v>
      </c>
      <c r="C544" s="3" t="s">
        <v>1130</v>
      </c>
      <c r="D544">
        <v>77000</v>
      </c>
      <c r="E544" s="5">
        <f t="shared" si="32"/>
        <v>2.5064935064935064E-2</v>
      </c>
      <c r="F544">
        <v>1930</v>
      </c>
      <c r="G544" t="s">
        <v>14</v>
      </c>
      <c r="H544" s="6">
        <f t="shared" si="35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idden="1" x14ac:dyDescent="0.3">
      <c r="A545">
        <v>543</v>
      </c>
      <c r="B545" t="s">
        <v>1131</v>
      </c>
      <c r="C545" s="3" t="s">
        <v>1132</v>
      </c>
      <c r="D545">
        <v>84900</v>
      </c>
      <c r="E545" s="5">
        <f t="shared" si="32"/>
        <v>0.1632979976442874</v>
      </c>
      <c r="F545">
        <v>13864</v>
      </c>
      <c r="G545" t="s">
        <v>14</v>
      </c>
      <c r="H545" s="6">
        <f t="shared" si="3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 s="5">
        <f t="shared" si="32"/>
        <v>2.7650000000000001</v>
      </c>
      <c r="F546">
        <v>7742</v>
      </c>
      <c r="G546" t="s">
        <v>20</v>
      </c>
      <c r="H546" s="6">
        <f t="shared" si="35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idden="1" x14ac:dyDescent="0.3">
      <c r="A547">
        <v>545</v>
      </c>
      <c r="B547" t="s">
        <v>1135</v>
      </c>
      <c r="C547" s="3" t="s">
        <v>1136</v>
      </c>
      <c r="D547">
        <v>184800</v>
      </c>
      <c r="E547" s="5">
        <f t="shared" si="32"/>
        <v>0.88803571428571426</v>
      </c>
      <c r="F547">
        <v>164109</v>
      </c>
      <c r="G547" t="s">
        <v>14</v>
      </c>
      <c r="H547" s="6">
        <f t="shared" si="3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 s="5">
        <f t="shared" si="32"/>
        <v>1.6357142857142857</v>
      </c>
      <c r="F548">
        <v>6870</v>
      </c>
      <c r="G548" t="s">
        <v>20</v>
      </c>
      <c r="H548" s="6">
        <f t="shared" si="35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 s="5">
        <f t="shared" si="32"/>
        <v>9.69</v>
      </c>
      <c r="F549">
        <v>12597</v>
      </c>
      <c r="G549" t="s">
        <v>20</v>
      </c>
      <c r="H549" s="6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 s="5">
        <f t="shared" si="32"/>
        <v>2.7091376701966716</v>
      </c>
      <c r="F550">
        <v>179074</v>
      </c>
      <c r="G550" t="s">
        <v>20</v>
      </c>
      <c r="H550" s="6">
        <f t="shared" si="3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 s="5">
        <f t="shared" si="32"/>
        <v>2.8421355932203389</v>
      </c>
      <c r="F551">
        <v>83843</v>
      </c>
      <c r="G551" t="s">
        <v>20</v>
      </c>
      <c r="H551" s="6">
        <f t="shared" si="3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 s="5">
        <f t="shared" si="32"/>
        <v>0.04</v>
      </c>
      <c r="F552">
        <v>4</v>
      </c>
      <c r="G552" t="s">
        <v>74</v>
      </c>
      <c r="H552" s="6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hidden="1" x14ac:dyDescent="0.3">
      <c r="A553">
        <v>551</v>
      </c>
      <c r="B553" t="s">
        <v>1147</v>
      </c>
      <c r="C553" s="3" t="s">
        <v>1148</v>
      </c>
      <c r="D553">
        <v>180100</v>
      </c>
      <c r="E553" s="5">
        <f t="shared" si="32"/>
        <v>0.58632981676846196</v>
      </c>
      <c r="F553">
        <v>105598</v>
      </c>
      <c r="G553" t="s">
        <v>14</v>
      </c>
      <c r="H553" s="6">
        <f t="shared" si="3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idden="1" x14ac:dyDescent="0.3">
      <c r="A554">
        <v>552</v>
      </c>
      <c r="B554" t="s">
        <v>1149</v>
      </c>
      <c r="C554" s="3" t="s">
        <v>1150</v>
      </c>
      <c r="D554">
        <v>9000</v>
      </c>
      <c r="E554" s="5">
        <f t="shared" si="32"/>
        <v>0.98511111111111116</v>
      </c>
      <c r="F554">
        <v>8866</v>
      </c>
      <c r="G554" t="s">
        <v>14</v>
      </c>
      <c r="H554" s="6">
        <f t="shared" si="35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hidden="1" x14ac:dyDescent="0.3">
      <c r="A555">
        <v>553</v>
      </c>
      <c r="B555" t="s">
        <v>1151</v>
      </c>
      <c r="C555" s="3" t="s">
        <v>1152</v>
      </c>
      <c r="D555">
        <v>170600</v>
      </c>
      <c r="E555" s="5">
        <f t="shared" si="32"/>
        <v>0.43975381008206332</v>
      </c>
      <c r="F555">
        <v>75022</v>
      </c>
      <c r="G555" t="s">
        <v>14</v>
      </c>
      <c r="H555" s="6">
        <f t="shared" si="3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 s="5">
        <f t="shared" si="32"/>
        <v>1.5166315789473683</v>
      </c>
      <c r="F556">
        <v>14408</v>
      </c>
      <c r="G556" t="s">
        <v>20</v>
      </c>
      <c r="H556" s="6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 s="5">
        <f t="shared" si="32"/>
        <v>2.2363492063492063</v>
      </c>
      <c r="F557">
        <v>14089</v>
      </c>
      <c r="G557" t="s">
        <v>20</v>
      </c>
      <c r="H557" s="6">
        <f t="shared" si="3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 s="5">
        <f t="shared" si="32"/>
        <v>2.3975</v>
      </c>
      <c r="F558">
        <v>12467</v>
      </c>
      <c r="G558" t="s">
        <v>20</v>
      </c>
      <c r="H558" s="6">
        <f t="shared" si="3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 s="5">
        <f t="shared" si="32"/>
        <v>1.9933333333333334</v>
      </c>
      <c r="F559">
        <v>11960</v>
      </c>
      <c r="G559" t="s">
        <v>20</v>
      </c>
      <c r="H559" s="6">
        <f t="shared" si="3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 s="5">
        <f t="shared" si="32"/>
        <v>1.373448275862069</v>
      </c>
      <c r="F560">
        <v>7966</v>
      </c>
      <c r="G560" t="s">
        <v>20</v>
      </c>
      <c r="H560" s="6">
        <f t="shared" si="3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 s="5">
        <f t="shared" si="32"/>
        <v>1.009696106362773</v>
      </c>
      <c r="F561">
        <v>106321</v>
      </c>
      <c r="G561" t="s">
        <v>20</v>
      </c>
      <c r="H561" s="6">
        <f t="shared" si="3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 s="5">
        <f t="shared" si="32"/>
        <v>7.9416000000000002</v>
      </c>
      <c r="F562">
        <v>158832</v>
      </c>
      <c r="G562" t="s">
        <v>20</v>
      </c>
      <c r="H562" s="6">
        <f t="shared" si="3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 s="5">
        <f t="shared" si="32"/>
        <v>3.6970000000000001</v>
      </c>
      <c r="F563">
        <v>11091</v>
      </c>
      <c r="G563" t="s">
        <v>20</v>
      </c>
      <c r="H563" s="6">
        <f t="shared" si="3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hidden="1" x14ac:dyDescent="0.3">
      <c r="A564">
        <v>562</v>
      </c>
      <c r="B564" t="s">
        <v>1168</v>
      </c>
      <c r="C564" s="3" t="s">
        <v>1169</v>
      </c>
      <c r="D564">
        <v>9900</v>
      </c>
      <c r="E564" s="5">
        <f t="shared" si="32"/>
        <v>0.12818181818181817</v>
      </c>
      <c r="F564">
        <v>1269</v>
      </c>
      <c r="G564" t="s">
        <v>14</v>
      </c>
      <c r="H564" s="6">
        <f t="shared" si="35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 s="5">
        <f t="shared" si="32"/>
        <v>1.3802702702702703</v>
      </c>
      <c r="F565">
        <v>5107</v>
      </c>
      <c r="G565" t="s">
        <v>20</v>
      </c>
      <c r="H565" s="6">
        <f t="shared" si="35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idden="1" x14ac:dyDescent="0.3">
      <c r="A566">
        <v>564</v>
      </c>
      <c r="B566" t="s">
        <v>1172</v>
      </c>
      <c r="C566" s="3" t="s">
        <v>1173</v>
      </c>
      <c r="D566">
        <v>168700</v>
      </c>
      <c r="E566" s="5">
        <f t="shared" si="32"/>
        <v>0.83813278008298753</v>
      </c>
      <c r="F566">
        <v>141393</v>
      </c>
      <c r="G566" t="s">
        <v>14</v>
      </c>
      <c r="H566" s="6">
        <f t="shared" si="3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 s="5">
        <f t="shared" si="32"/>
        <v>2.0460063224446787</v>
      </c>
      <c r="F567">
        <v>194166</v>
      </c>
      <c r="G567" t="s">
        <v>20</v>
      </c>
      <c r="H567" s="6">
        <f t="shared" si="3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idden="1" x14ac:dyDescent="0.3">
      <c r="A568">
        <v>566</v>
      </c>
      <c r="B568" t="s">
        <v>1176</v>
      </c>
      <c r="C568" s="3" t="s">
        <v>1177</v>
      </c>
      <c r="D568">
        <v>9300</v>
      </c>
      <c r="E568" s="5">
        <f t="shared" si="32"/>
        <v>0.44344086021505374</v>
      </c>
      <c r="F568">
        <v>4124</v>
      </c>
      <c r="G568" t="s">
        <v>14</v>
      </c>
      <c r="H568" s="6">
        <f t="shared" si="35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 s="5">
        <f t="shared" si="32"/>
        <v>2.1860294117647059</v>
      </c>
      <c r="F569">
        <v>14865</v>
      </c>
      <c r="G569" t="s">
        <v>20</v>
      </c>
      <c r="H569" s="6">
        <f t="shared" si="3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 s="5">
        <f t="shared" si="32"/>
        <v>1.8603314917127072</v>
      </c>
      <c r="F570">
        <v>134688</v>
      </c>
      <c r="G570" t="s">
        <v>20</v>
      </c>
      <c r="H570" s="6">
        <f t="shared" si="35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 s="5">
        <f t="shared" si="32"/>
        <v>2.3733830845771142</v>
      </c>
      <c r="F571">
        <v>47705</v>
      </c>
      <c r="G571" t="s">
        <v>20</v>
      </c>
      <c r="H571" s="6">
        <f t="shared" si="3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 s="5">
        <f t="shared" si="32"/>
        <v>3.0565384615384614</v>
      </c>
      <c r="F572">
        <v>95364</v>
      </c>
      <c r="G572" t="s">
        <v>20</v>
      </c>
      <c r="H572" s="6">
        <f t="shared" si="3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idden="1" x14ac:dyDescent="0.3">
      <c r="A573">
        <v>571</v>
      </c>
      <c r="B573" t="s">
        <v>1186</v>
      </c>
      <c r="C573" s="3" t="s">
        <v>1187</v>
      </c>
      <c r="D573">
        <v>3500</v>
      </c>
      <c r="E573" s="5">
        <f t="shared" si="32"/>
        <v>0.94142857142857139</v>
      </c>
      <c r="F573">
        <v>3295</v>
      </c>
      <c r="G573" t="s">
        <v>14</v>
      </c>
      <c r="H573" s="6">
        <f t="shared" si="3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 s="5">
        <f t="shared" si="32"/>
        <v>0.54400000000000004</v>
      </c>
      <c r="F574">
        <v>4896</v>
      </c>
      <c r="G574" t="s">
        <v>74</v>
      </c>
      <c r="H574" s="6">
        <f t="shared" si="35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 s="5">
        <f t="shared" si="32"/>
        <v>1.1188059701492536</v>
      </c>
      <c r="F575">
        <v>7496</v>
      </c>
      <c r="G575" t="s">
        <v>20</v>
      </c>
      <c r="H575" s="6">
        <f t="shared" si="3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 s="5">
        <f t="shared" si="32"/>
        <v>3.6914814814814814</v>
      </c>
      <c r="F576">
        <v>9967</v>
      </c>
      <c r="G576" t="s">
        <v>20</v>
      </c>
      <c r="H576" s="6">
        <f t="shared" si="3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idden="1" x14ac:dyDescent="0.3">
      <c r="A577">
        <v>575</v>
      </c>
      <c r="B577" t="s">
        <v>1194</v>
      </c>
      <c r="C577" s="3" t="s">
        <v>1195</v>
      </c>
      <c r="D577">
        <v>83300</v>
      </c>
      <c r="E577" s="5">
        <f t="shared" si="32"/>
        <v>0.62930372148859548</v>
      </c>
      <c r="F577">
        <v>52421</v>
      </c>
      <c r="G577" t="s">
        <v>14</v>
      </c>
      <c r="H577" s="6">
        <f t="shared" si="3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hidden="1" x14ac:dyDescent="0.3">
      <c r="A578">
        <v>576</v>
      </c>
      <c r="B578" t="s">
        <v>1196</v>
      </c>
      <c r="C578" s="3" t="s">
        <v>1197</v>
      </c>
      <c r="D578">
        <v>9700</v>
      </c>
      <c r="E578" s="5">
        <f t="shared" si="32"/>
        <v>0.6492783505154639</v>
      </c>
      <c r="F578">
        <v>6298</v>
      </c>
      <c r="G578" t="s">
        <v>14</v>
      </c>
      <c r="H578" s="6">
        <f t="shared" si="35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 s="5">
        <f t="shared" ref="E579:E642" si="36">F579/D579</f>
        <v>0.18853658536585366</v>
      </c>
      <c r="F579">
        <v>1546</v>
      </c>
      <c r="G579" t="s">
        <v>74</v>
      </c>
      <c r="H579" s="6">
        <f t="shared" si="35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7">(((L579/60)/60)/24)+DATE(1970,1,1)</f>
        <v>40613.25</v>
      </c>
      <c r="O579" s="9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idden="1" x14ac:dyDescent="0.3">
      <c r="A580">
        <v>578</v>
      </c>
      <c r="B580" t="s">
        <v>1200</v>
      </c>
      <c r="C580" s="3" t="s">
        <v>1201</v>
      </c>
      <c r="D580">
        <v>96500</v>
      </c>
      <c r="E580" s="5">
        <f t="shared" si="36"/>
        <v>0.1675440414507772</v>
      </c>
      <c r="F580">
        <v>16168</v>
      </c>
      <c r="G580" t="s">
        <v>14</v>
      </c>
      <c r="H580" s="6">
        <f t="shared" ref="H580:H643" si="39">F580/I580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 s="5">
        <f t="shared" si="36"/>
        <v>1.0111290322580646</v>
      </c>
      <c r="F581">
        <v>6269</v>
      </c>
      <c r="G581" t="s">
        <v>20</v>
      </c>
      <c r="H581" s="6">
        <f t="shared" si="39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 s="5">
        <f t="shared" si="36"/>
        <v>3.4150228310502282</v>
      </c>
      <c r="F582">
        <v>149578</v>
      </c>
      <c r="G582" t="s">
        <v>20</v>
      </c>
      <c r="H582" s="6">
        <f t="shared" si="3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idden="1" x14ac:dyDescent="0.3">
      <c r="A583">
        <v>581</v>
      </c>
      <c r="B583" t="s">
        <v>1205</v>
      </c>
      <c r="C583" s="3" t="s">
        <v>1206</v>
      </c>
      <c r="D583">
        <v>6000</v>
      </c>
      <c r="E583" s="5">
        <f t="shared" si="36"/>
        <v>0.64016666666666666</v>
      </c>
      <c r="F583">
        <v>3841</v>
      </c>
      <c r="G583" t="s">
        <v>14</v>
      </c>
      <c r="H583" s="6">
        <f t="shared" si="39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idden="1" x14ac:dyDescent="0.3">
      <c r="A584">
        <v>582</v>
      </c>
      <c r="B584" t="s">
        <v>1207</v>
      </c>
      <c r="C584" s="3" t="s">
        <v>1208</v>
      </c>
      <c r="D584">
        <v>8700</v>
      </c>
      <c r="E584" s="5">
        <f t="shared" si="36"/>
        <v>0.5208045977011494</v>
      </c>
      <c r="F584">
        <v>4531</v>
      </c>
      <c r="G584" t="s">
        <v>14</v>
      </c>
      <c r="H584" s="6">
        <f t="shared" si="39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 s="5">
        <f t="shared" si="36"/>
        <v>3.2240211640211642</v>
      </c>
      <c r="F585">
        <v>60934</v>
      </c>
      <c r="G585" t="s">
        <v>20</v>
      </c>
      <c r="H585" s="6">
        <f t="shared" si="3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 s="5">
        <f t="shared" si="36"/>
        <v>1.1950810185185186</v>
      </c>
      <c r="F586">
        <v>103255</v>
      </c>
      <c r="G586" t="s">
        <v>20</v>
      </c>
      <c r="H586" s="6">
        <f t="shared" si="3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 s="5">
        <f t="shared" si="36"/>
        <v>1.4679775280898877</v>
      </c>
      <c r="F587">
        <v>13065</v>
      </c>
      <c r="G587" t="s">
        <v>20</v>
      </c>
      <c r="H587" s="6">
        <f t="shared" si="3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 s="5">
        <f t="shared" si="36"/>
        <v>9.5057142857142853</v>
      </c>
      <c r="F588">
        <v>6654</v>
      </c>
      <c r="G588" t="s">
        <v>20</v>
      </c>
      <c r="H588" s="6">
        <f t="shared" si="3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idden="1" x14ac:dyDescent="0.3">
      <c r="A589">
        <v>587</v>
      </c>
      <c r="B589" t="s">
        <v>1216</v>
      </c>
      <c r="C589" s="3" t="s">
        <v>1217</v>
      </c>
      <c r="D589">
        <v>9400</v>
      </c>
      <c r="E589" s="5">
        <f t="shared" si="36"/>
        <v>0.72893617021276591</v>
      </c>
      <c r="F589">
        <v>6852</v>
      </c>
      <c r="G589" t="s">
        <v>14</v>
      </c>
      <c r="H589" s="6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idden="1" x14ac:dyDescent="0.3">
      <c r="A590">
        <v>588</v>
      </c>
      <c r="B590" t="s">
        <v>1218</v>
      </c>
      <c r="C590" s="3" t="s">
        <v>1219</v>
      </c>
      <c r="D590">
        <v>157600</v>
      </c>
      <c r="E590" s="5">
        <f t="shared" si="36"/>
        <v>0.7900824873096447</v>
      </c>
      <c r="F590">
        <v>124517</v>
      </c>
      <c r="G590" t="s">
        <v>14</v>
      </c>
      <c r="H590" s="6">
        <f t="shared" si="3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idden="1" x14ac:dyDescent="0.3">
      <c r="A591">
        <v>589</v>
      </c>
      <c r="B591" t="s">
        <v>1220</v>
      </c>
      <c r="C591" s="3" t="s">
        <v>1221</v>
      </c>
      <c r="D591">
        <v>7900</v>
      </c>
      <c r="E591" s="5">
        <f t="shared" si="36"/>
        <v>0.64721518987341775</v>
      </c>
      <c r="F591">
        <v>5113</v>
      </c>
      <c r="G591" t="s">
        <v>14</v>
      </c>
      <c r="H591" s="6">
        <f t="shared" si="3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hidden="1" x14ac:dyDescent="0.3">
      <c r="A592">
        <v>590</v>
      </c>
      <c r="B592" t="s">
        <v>1222</v>
      </c>
      <c r="C592" s="3" t="s">
        <v>1223</v>
      </c>
      <c r="D592">
        <v>7100</v>
      </c>
      <c r="E592" s="5">
        <f t="shared" si="36"/>
        <v>0.82028169014084507</v>
      </c>
      <c r="F592">
        <v>5824</v>
      </c>
      <c r="G592" t="s">
        <v>14</v>
      </c>
      <c r="H592" s="6">
        <f t="shared" si="39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 s="5">
        <f t="shared" si="36"/>
        <v>10.376666666666667</v>
      </c>
      <c r="F593">
        <v>6226</v>
      </c>
      <c r="G593" t="s">
        <v>20</v>
      </c>
      <c r="H593" s="6">
        <f t="shared" si="39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hidden="1" x14ac:dyDescent="0.3">
      <c r="A594">
        <v>592</v>
      </c>
      <c r="B594" t="s">
        <v>1226</v>
      </c>
      <c r="C594" s="3" t="s">
        <v>1227</v>
      </c>
      <c r="D594">
        <v>156800</v>
      </c>
      <c r="E594" s="5">
        <f t="shared" si="36"/>
        <v>0.12910076530612244</v>
      </c>
      <c r="F594">
        <v>20243</v>
      </c>
      <c r="G594" t="s">
        <v>14</v>
      </c>
      <c r="H594" s="6">
        <f t="shared" si="3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 s="5">
        <f t="shared" si="36"/>
        <v>1.5484210526315789</v>
      </c>
      <c r="F595">
        <v>188288</v>
      </c>
      <c r="G595" t="s">
        <v>20</v>
      </c>
      <c r="H595" s="6">
        <f t="shared" si="3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hidden="1" x14ac:dyDescent="0.3">
      <c r="A596">
        <v>594</v>
      </c>
      <c r="B596" t="s">
        <v>1230</v>
      </c>
      <c r="C596" s="3" t="s">
        <v>1231</v>
      </c>
      <c r="D596">
        <v>157300</v>
      </c>
      <c r="E596" s="5">
        <f t="shared" si="36"/>
        <v>7.0991735537190084E-2</v>
      </c>
      <c r="F596">
        <v>11167</v>
      </c>
      <c r="G596" t="s">
        <v>14</v>
      </c>
      <c r="H596" s="6">
        <f t="shared" si="3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 s="5">
        <f t="shared" si="36"/>
        <v>2.0852773826458035</v>
      </c>
      <c r="F597">
        <v>146595</v>
      </c>
      <c r="G597" t="s">
        <v>20</v>
      </c>
      <c r="H597" s="6">
        <f t="shared" si="3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idden="1" x14ac:dyDescent="0.3">
      <c r="A598">
        <v>596</v>
      </c>
      <c r="B598" t="s">
        <v>1234</v>
      </c>
      <c r="C598" s="3" t="s">
        <v>1235</v>
      </c>
      <c r="D598">
        <v>7900</v>
      </c>
      <c r="E598" s="5">
        <f t="shared" si="36"/>
        <v>0.99683544303797467</v>
      </c>
      <c r="F598">
        <v>7875</v>
      </c>
      <c r="G598" t="s">
        <v>14</v>
      </c>
      <c r="H598" s="6">
        <f t="shared" si="3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 s="5">
        <f t="shared" si="36"/>
        <v>2.0159756097560977</v>
      </c>
      <c r="F599">
        <v>148779</v>
      </c>
      <c r="G599" t="s">
        <v>20</v>
      </c>
      <c r="H599" s="6">
        <f t="shared" si="3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 s="5">
        <f t="shared" si="36"/>
        <v>1.6209032258064515</v>
      </c>
      <c r="F600">
        <v>175868</v>
      </c>
      <c r="G600" t="s">
        <v>20</v>
      </c>
      <c r="H600" s="6">
        <f t="shared" si="3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hidden="1" x14ac:dyDescent="0.3">
      <c r="A601">
        <v>599</v>
      </c>
      <c r="B601" t="s">
        <v>1240</v>
      </c>
      <c r="C601" s="3" t="s">
        <v>1241</v>
      </c>
      <c r="D601">
        <v>140300</v>
      </c>
      <c r="E601" s="5">
        <f t="shared" si="36"/>
        <v>3.6436208125445471E-2</v>
      </c>
      <c r="F601">
        <v>5112</v>
      </c>
      <c r="G601" t="s">
        <v>14</v>
      </c>
      <c r="H601" s="6">
        <f t="shared" si="39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idden="1" x14ac:dyDescent="0.3">
      <c r="A602">
        <v>600</v>
      </c>
      <c r="B602" t="s">
        <v>1242</v>
      </c>
      <c r="C602" s="3" t="s">
        <v>1243</v>
      </c>
      <c r="D602">
        <v>100</v>
      </c>
      <c r="E602" s="5">
        <f t="shared" si="36"/>
        <v>0.05</v>
      </c>
      <c r="F602">
        <v>5</v>
      </c>
      <c r="G602" t="s">
        <v>14</v>
      </c>
      <c r="H602" s="6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 s="5">
        <f t="shared" si="36"/>
        <v>2.0663492063492064</v>
      </c>
      <c r="F603">
        <v>13018</v>
      </c>
      <c r="G603" t="s">
        <v>20</v>
      </c>
      <c r="H603" s="6">
        <f t="shared" si="3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 s="5">
        <f t="shared" si="36"/>
        <v>1.2823628691983122</v>
      </c>
      <c r="F604">
        <v>91176</v>
      </c>
      <c r="G604" t="s">
        <v>20</v>
      </c>
      <c r="H604" s="6">
        <f t="shared" si="3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 s="5">
        <f t="shared" si="36"/>
        <v>1.1966037735849056</v>
      </c>
      <c r="F605">
        <v>6342</v>
      </c>
      <c r="G605" t="s">
        <v>20</v>
      </c>
      <c r="H605" s="6">
        <f t="shared" si="3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 s="5">
        <f t="shared" si="36"/>
        <v>1.7073055242390078</v>
      </c>
      <c r="F606">
        <v>151438</v>
      </c>
      <c r="G606" t="s">
        <v>20</v>
      </c>
      <c r="H606" s="6">
        <f t="shared" si="3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 s="5">
        <f t="shared" si="36"/>
        <v>1.8721212121212121</v>
      </c>
      <c r="F607">
        <v>6178</v>
      </c>
      <c r="G607" t="s">
        <v>20</v>
      </c>
      <c r="H607" s="6">
        <f t="shared" si="3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 s="5">
        <f t="shared" si="36"/>
        <v>1.8838235294117647</v>
      </c>
      <c r="F608">
        <v>6405</v>
      </c>
      <c r="G608" t="s">
        <v>20</v>
      </c>
      <c r="H608" s="6">
        <f t="shared" si="39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 s="5">
        <f t="shared" si="36"/>
        <v>1.3129869186046512</v>
      </c>
      <c r="F609">
        <v>180667</v>
      </c>
      <c r="G609" t="s">
        <v>20</v>
      </c>
      <c r="H609" s="6">
        <f t="shared" si="3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 s="5">
        <f t="shared" si="36"/>
        <v>2.8397435897435899</v>
      </c>
      <c r="F610">
        <v>11075</v>
      </c>
      <c r="G610" t="s">
        <v>20</v>
      </c>
      <c r="H610" s="6">
        <f t="shared" si="3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 s="5">
        <f t="shared" si="36"/>
        <v>1.2041999999999999</v>
      </c>
      <c r="F611">
        <v>12042</v>
      </c>
      <c r="G611" t="s">
        <v>20</v>
      </c>
      <c r="H611" s="6">
        <f t="shared" si="3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 s="5">
        <f t="shared" si="36"/>
        <v>4.1905607476635511</v>
      </c>
      <c r="F612">
        <v>179356</v>
      </c>
      <c r="G612" t="s">
        <v>20</v>
      </c>
      <c r="H612" s="6">
        <f t="shared" si="3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 s="5">
        <f t="shared" si="36"/>
        <v>0.13853658536585367</v>
      </c>
      <c r="F613">
        <v>1136</v>
      </c>
      <c r="G613" t="s">
        <v>74</v>
      </c>
      <c r="H613" s="6">
        <f t="shared" si="39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 s="5">
        <f t="shared" si="36"/>
        <v>1.3943548387096774</v>
      </c>
      <c r="F614">
        <v>8645</v>
      </c>
      <c r="G614" t="s">
        <v>20</v>
      </c>
      <c r="H614" s="6">
        <f t="shared" si="3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 s="5">
        <f t="shared" si="36"/>
        <v>1.74</v>
      </c>
      <c r="F615">
        <v>1914</v>
      </c>
      <c r="G615" t="s">
        <v>20</v>
      </c>
      <c r="H615" s="6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 s="5">
        <f t="shared" si="36"/>
        <v>1.5549056603773586</v>
      </c>
      <c r="F616">
        <v>41205</v>
      </c>
      <c r="G616" t="s">
        <v>20</v>
      </c>
      <c r="H616" s="6">
        <f t="shared" si="3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 s="5">
        <f t="shared" si="36"/>
        <v>1.7044705882352942</v>
      </c>
      <c r="F617">
        <v>14488</v>
      </c>
      <c r="G617" t="s">
        <v>20</v>
      </c>
      <c r="H617" s="6">
        <f t="shared" si="3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 s="5">
        <f t="shared" si="36"/>
        <v>1.8951562500000001</v>
      </c>
      <c r="F618">
        <v>12129</v>
      </c>
      <c r="G618" t="s">
        <v>20</v>
      </c>
      <c r="H618" s="6">
        <f t="shared" si="3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 s="5">
        <f t="shared" si="36"/>
        <v>2.4971428571428573</v>
      </c>
      <c r="F619">
        <v>3496</v>
      </c>
      <c r="G619" t="s">
        <v>20</v>
      </c>
      <c r="H619" s="6">
        <f t="shared" si="39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idden="1" x14ac:dyDescent="0.3">
      <c r="A620">
        <v>618</v>
      </c>
      <c r="B620" t="s">
        <v>1278</v>
      </c>
      <c r="C620" s="3" t="s">
        <v>1279</v>
      </c>
      <c r="D620">
        <v>198600</v>
      </c>
      <c r="E620" s="5">
        <f t="shared" si="36"/>
        <v>0.48860523665659616</v>
      </c>
      <c r="F620">
        <v>97037</v>
      </c>
      <c r="G620" t="s">
        <v>14</v>
      </c>
      <c r="H620" s="6">
        <f t="shared" si="3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idden="1" x14ac:dyDescent="0.3">
      <c r="A621">
        <v>619</v>
      </c>
      <c r="B621" t="s">
        <v>1280</v>
      </c>
      <c r="C621" s="3" t="s">
        <v>1281</v>
      </c>
      <c r="D621">
        <v>195900</v>
      </c>
      <c r="E621" s="5">
        <f t="shared" si="36"/>
        <v>0.28461970393057684</v>
      </c>
      <c r="F621">
        <v>55757</v>
      </c>
      <c r="G621" t="s">
        <v>14</v>
      </c>
      <c r="H621" s="6">
        <f t="shared" si="3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 s="5">
        <f t="shared" si="36"/>
        <v>2.6802325581395348</v>
      </c>
      <c r="F622">
        <v>11525</v>
      </c>
      <c r="G622" t="s">
        <v>20</v>
      </c>
      <c r="H622" s="6">
        <f t="shared" si="39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 s="5">
        <f t="shared" si="36"/>
        <v>6.1980078125000002</v>
      </c>
      <c r="F623">
        <v>158669</v>
      </c>
      <c r="G623" t="s">
        <v>20</v>
      </c>
      <c r="H623" s="6">
        <f t="shared" si="3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idden="1" x14ac:dyDescent="0.3">
      <c r="A624">
        <v>622</v>
      </c>
      <c r="B624" t="s">
        <v>1286</v>
      </c>
      <c r="C624" s="3" t="s">
        <v>1287</v>
      </c>
      <c r="D624">
        <v>189000</v>
      </c>
      <c r="E624" s="5">
        <f t="shared" si="36"/>
        <v>3.1301587301587303E-2</v>
      </c>
      <c r="F624">
        <v>5916</v>
      </c>
      <c r="G624" t="s">
        <v>14</v>
      </c>
      <c r="H624" s="6">
        <f t="shared" si="39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 s="5">
        <f t="shared" si="36"/>
        <v>1.5992152704135738</v>
      </c>
      <c r="F625">
        <v>150806</v>
      </c>
      <c r="G625" t="s">
        <v>20</v>
      </c>
      <c r="H625" s="6">
        <f t="shared" si="3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 s="5">
        <f t="shared" si="36"/>
        <v>2.793921568627451</v>
      </c>
      <c r="F626">
        <v>14249</v>
      </c>
      <c r="G626" t="s">
        <v>20</v>
      </c>
      <c r="H626" s="6">
        <f t="shared" si="3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hidden="1" x14ac:dyDescent="0.3">
      <c r="A627">
        <v>625</v>
      </c>
      <c r="B627" t="s">
        <v>1292</v>
      </c>
      <c r="C627" s="3" t="s">
        <v>1293</v>
      </c>
      <c r="D627">
        <v>7500</v>
      </c>
      <c r="E627" s="5">
        <f t="shared" si="36"/>
        <v>0.77373333333333338</v>
      </c>
      <c r="F627">
        <v>5803</v>
      </c>
      <c r="G627" t="s">
        <v>14</v>
      </c>
      <c r="H627" s="6">
        <f t="shared" si="39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 s="5">
        <f t="shared" si="36"/>
        <v>2.0632812500000002</v>
      </c>
      <c r="F628">
        <v>13205</v>
      </c>
      <c r="G628" t="s">
        <v>20</v>
      </c>
      <c r="H628" s="6">
        <f t="shared" si="3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 s="5">
        <f t="shared" si="36"/>
        <v>6.9424999999999999</v>
      </c>
      <c r="F629">
        <v>11108</v>
      </c>
      <c r="G629" t="s">
        <v>20</v>
      </c>
      <c r="H629" s="6">
        <f t="shared" si="3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 s="5">
        <f t="shared" si="36"/>
        <v>1.5178947368421052</v>
      </c>
      <c r="F630">
        <v>2884</v>
      </c>
      <c r="G630" t="s">
        <v>20</v>
      </c>
      <c r="H630" s="6">
        <f t="shared" si="39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idden="1" x14ac:dyDescent="0.3">
      <c r="A631">
        <v>629</v>
      </c>
      <c r="B631" t="s">
        <v>1300</v>
      </c>
      <c r="C631" s="3" t="s">
        <v>1301</v>
      </c>
      <c r="D631">
        <v>85900</v>
      </c>
      <c r="E631" s="5">
        <f t="shared" si="36"/>
        <v>0.64582072176949945</v>
      </c>
      <c r="F631">
        <v>55476</v>
      </c>
      <c r="G631" t="s">
        <v>14</v>
      </c>
      <c r="H631" s="6">
        <f t="shared" si="3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 s="5">
        <f t="shared" si="36"/>
        <v>0.62873684210526315</v>
      </c>
      <c r="F632">
        <v>5973</v>
      </c>
      <c r="G632" t="s">
        <v>74</v>
      </c>
      <c r="H632" s="6">
        <f t="shared" si="39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 s="5">
        <f t="shared" si="36"/>
        <v>3.1039864864864866</v>
      </c>
      <c r="F633">
        <v>183756</v>
      </c>
      <c r="G633" t="s">
        <v>20</v>
      </c>
      <c r="H633" s="6">
        <f t="shared" si="3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 s="5">
        <f t="shared" si="36"/>
        <v>0.42859916782246882</v>
      </c>
      <c r="F634">
        <v>30902</v>
      </c>
      <c r="G634" t="s">
        <v>47</v>
      </c>
      <c r="H634" s="6">
        <f t="shared" si="3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hidden="1" x14ac:dyDescent="0.3">
      <c r="A635">
        <v>633</v>
      </c>
      <c r="B635" t="s">
        <v>1308</v>
      </c>
      <c r="C635" s="3" t="s">
        <v>1309</v>
      </c>
      <c r="D635">
        <v>6700</v>
      </c>
      <c r="E635" s="5">
        <f t="shared" si="36"/>
        <v>0.83119402985074631</v>
      </c>
      <c r="F635">
        <v>5569</v>
      </c>
      <c r="G635" t="s">
        <v>14</v>
      </c>
      <c r="H635" s="6">
        <f t="shared" si="3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 s="5">
        <f t="shared" si="36"/>
        <v>0.78531302876480547</v>
      </c>
      <c r="F636">
        <v>92824</v>
      </c>
      <c r="G636" t="s">
        <v>74</v>
      </c>
      <c r="H636" s="6">
        <f t="shared" si="3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 s="5">
        <f t="shared" si="36"/>
        <v>1.1409352517985611</v>
      </c>
      <c r="F637">
        <v>158590</v>
      </c>
      <c r="G637" t="s">
        <v>20</v>
      </c>
      <c r="H637" s="6">
        <f t="shared" si="3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idden="1" x14ac:dyDescent="0.3">
      <c r="A638">
        <v>636</v>
      </c>
      <c r="B638" t="s">
        <v>1314</v>
      </c>
      <c r="C638" s="3" t="s">
        <v>1315</v>
      </c>
      <c r="D638">
        <v>197700</v>
      </c>
      <c r="E638" s="5">
        <f t="shared" si="36"/>
        <v>0.64537683358624176</v>
      </c>
      <c r="F638">
        <v>127591</v>
      </c>
      <c r="G638" t="s">
        <v>14</v>
      </c>
      <c r="H638" s="6">
        <f t="shared" si="3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idden="1" x14ac:dyDescent="0.3">
      <c r="A639">
        <v>637</v>
      </c>
      <c r="B639" t="s">
        <v>1316</v>
      </c>
      <c r="C639" s="3" t="s">
        <v>1317</v>
      </c>
      <c r="D639">
        <v>8500</v>
      </c>
      <c r="E639" s="5">
        <f t="shared" si="36"/>
        <v>0.79411764705882348</v>
      </c>
      <c r="F639">
        <v>6750</v>
      </c>
      <c r="G639" t="s">
        <v>14</v>
      </c>
      <c r="H639" s="6">
        <f t="shared" si="39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idden="1" x14ac:dyDescent="0.3">
      <c r="A640">
        <v>638</v>
      </c>
      <c r="B640" t="s">
        <v>1318</v>
      </c>
      <c r="C640" s="3" t="s">
        <v>1319</v>
      </c>
      <c r="D640">
        <v>81600</v>
      </c>
      <c r="E640" s="5">
        <f t="shared" si="36"/>
        <v>0.11419117647058824</v>
      </c>
      <c r="F640">
        <v>9318</v>
      </c>
      <c r="G640" t="s">
        <v>14</v>
      </c>
      <c r="H640" s="6">
        <f t="shared" si="39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 s="5">
        <f t="shared" si="36"/>
        <v>0.56186046511627907</v>
      </c>
      <c r="F641">
        <v>4832</v>
      </c>
      <c r="G641" t="s">
        <v>47</v>
      </c>
      <c r="H641" s="6">
        <f t="shared" si="39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idden="1" x14ac:dyDescent="0.3">
      <c r="A642">
        <v>640</v>
      </c>
      <c r="B642" t="s">
        <v>1322</v>
      </c>
      <c r="C642" s="3" t="s">
        <v>1323</v>
      </c>
      <c r="D642">
        <v>119800</v>
      </c>
      <c r="E642" s="5">
        <f t="shared" si="36"/>
        <v>0.16501669449081802</v>
      </c>
      <c r="F642">
        <v>19769</v>
      </c>
      <c r="G642" t="s">
        <v>14</v>
      </c>
      <c r="H642" s="6">
        <f t="shared" si="3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 s="5">
        <f t="shared" ref="E643:E706" si="40">F643/D643</f>
        <v>1.1996808510638297</v>
      </c>
      <c r="F643">
        <v>11277</v>
      </c>
      <c r="G643" t="s">
        <v>20</v>
      </c>
      <c r="H643" s="6">
        <f t="shared" si="3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1">(((L643/60)/60)/24)+DATE(1970,1,1)</f>
        <v>42786.25</v>
      </c>
      <c r="O643" s="9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 s="5">
        <f t="shared" si="40"/>
        <v>1.4545652173913044</v>
      </c>
      <c r="F644">
        <v>13382</v>
      </c>
      <c r="G644" t="s">
        <v>20</v>
      </c>
      <c r="H644" s="6">
        <f t="shared" ref="H644:H707" si="43">F644/I644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 s="5">
        <f t="shared" si="40"/>
        <v>2.2138255033557046</v>
      </c>
      <c r="F645">
        <v>32986</v>
      </c>
      <c r="G645" t="s">
        <v>20</v>
      </c>
      <c r="H645" s="6">
        <f t="shared" si="4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idden="1" x14ac:dyDescent="0.3">
      <c r="A646">
        <v>644</v>
      </c>
      <c r="B646" t="s">
        <v>1330</v>
      </c>
      <c r="C646" s="3" t="s">
        <v>1331</v>
      </c>
      <c r="D646">
        <v>169400</v>
      </c>
      <c r="E646" s="5">
        <f t="shared" si="40"/>
        <v>0.48396694214876035</v>
      </c>
      <c r="F646">
        <v>81984</v>
      </c>
      <c r="G646" t="s">
        <v>14</v>
      </c>
      <c r="H646" s="6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idden="1" x14ac:dyDescent="0.3">
      <c r="A647">
        <v>645</v>
      </c>
      <c r="B647" t="s">
        <v>1332</v>
      </c>
      <c r="C647" s="3" t="s">
        <v>1333</v>
      </c>
      <c r="D647">
        <v>192100</v>
      </c>
      <c r="E647" s="5">
        <f t="shared" si="40"/>
        <v>0.92911504424778757</v>
      </c>
      <c r="F647">
        <v>178483</v>
      </c>
      <c r="G647" t="s">
        <v>14</v>
      </c>
      <c r="H647" s="6">
        <f t="shared" si="4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idden="1" x14ac:dyDescent="0.3">
      <c r="A648">
        <v>646</v>
      </c>
      <c r="B648" t="s">
        <v>1334</v>
      </c>
      <c r="C648" s="3" t="s">
        <v>1335</v>
      </c>
      <c r="D648">
        <v>98700</v>
      </c>
      <c r="E648" s="5">
        <f t="shared" si="40"/>
        <v>0.88599797365754818</v>
      </c>
      <c r="F648">
        <v>87448</v>
      </c>
      <c r="G648" t="s">
        <v>14</v>
      </c>
      <c r="H648" s="6">
        <f t="shared" si="4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idden="1" x14ac:dyDescent="0.3">
      <c r="A649">
        <v>647</v>
      </c>
      <c r="B649" t="s">
        <v>1336</v>
      </c>
      <c r="C649" s="3" t="s">
        <v>1337</v>
      </c>
      <c r="D649">
        <v>4500</v>
      </c>
      <c r="E649" s="5">
        <f t="shared" si="40"/>
        <v>0.41399999999999998</v>
      </c>
      <c r="F649">
        <v>1863</v>
      </c>
      <c r="G649" t="s">
        <v>14</v>
      </c>
      <c r="H649" s="6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 s="5">
        <f t="shared" si="40"/>
        <v>0.63056795131845844</v>
      </c>
      <c r="F650">
        <v>62174</v>
      </c>
      <c r="G650" t="s">
        <v>74</v>
      </c>
      <c r="H650" s="6">
        <f t="shared" si="4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idden="1" x14ac:dyDescent="0.3">
      <c r="A651">
        <v>649</v>
      </c>
      <c r="B651" t="s">
        <v>1340</v>
      </c>
      <c r="C651" s="3" t="s">
        <v>1341</v>
      </c>
      <c r="D651">
        <v>121700</v>
      </c>
      <c r="E651" s="5">
        <f t="shared" si="40"/>
        <v>0.48482333607230893</v>
      </c>
      <c r="F651">
        <v>59003</v>
      </c>
      <c r="G651" t="s">
        <v>14</v>
      </c>
      <c r="H651" s="6">
        <f t="shared" si="4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idden="1" x14ac:dyDescent="0.3">
      <c r="A652">
        <v>650</v>
      </c>
      <c r="B652" t="s">
        <v>1342</v>
      </c>
      <c r="C652" s="3" t="s">
        <v>1343</v>
      </c>
      <c r="D652">
        <v>100</v>
      </c>
      <c r="E652" s="5">
        <f t="shared" si="40"/>
        <v>0.02</v>
      </c>
      <c r="F652">
        <v>2</v>
      </c>
      <c r="G652" t="s">
        <v>14</v>
      </c>
      <c r="H652" s="6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idden="1" x14ac:dyDescent="0.3">
      <c r="A653">
        <v>651</v>
      </c>
      <c r="B653" t="s">
        <v>1344</v>
      </c>
      <c r="C653" s="3" t="s">
        <v>1345</v>
      </c>
      <c r="D653">
        <v>196700</v>
      </c>
      <c r="E653" s="5">
        <f t="shared" si="40"/>
        <v>0.88479410269445857</v>
      </c>
      <c r="F653">
        <v>174039</v>
      </c>
      <c r="G653" t="s">
        <v>14</v>
      </c>
      <c r="H653" s="6">
        <f t="shared" si="4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 s="5">
        <f t="shared" si="40"/>
        <v>1.2684</v>
      </c>
      <c r="F654">
        <v>12684</v>
      </c>
      <c r="G654" t="s">
        <v>20</v>
      </c>
      <c r="H654" s="6">
        <f t="shared" si="4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 s="5">
        <f t="shared" si="40"/>
        <v>23.388333333333332</v>
      </c>
      <c r="F655">
        <v>14033</v>
      </c>
      <c r="G655" t="s">
        <v>20</v>
      </c>
      <c r="H655" s="6">
        <f t="shared" si="4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 s="5">
        <f t="shared" si="40"/>
        <v>5.0838857142857146</v>
      </c>
      <c r="F656">
        <v>177936</v>
      </c>
      <c r="G656" t="s">
        <v>20</v>
      </c>
      <c r="H656" s="6">
        <f t="shared" si="43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 s="5">
        <f t="shared" si="40"/>
        <v>1.9147826086956521</v>
      </c>
      <c r="F657">
        <v>13212</v>
      </c>
      <c r="G657" t="s">
        <v>20</v>
      </c>
      <c r="H657" s="6">
        <f t="shared" si="4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hidden="1" x14ac:dyDescent="0.3">
      <c r="A658">
        <v>656</v>
      </c>
      <c r="B658" t="s">
        <v>1354</v>
      </c>
      <c r="C658" s="3" t="s">
        <v>1355</v>
      </c>
      <c r="D658">
        <v>118400</v>
      </c>
      <c r="E658" s="5">
        <f t="shared" si="40"/>
        <v>0.42127533783783783</v>
      </c>
      <c r="F658">
        <v>49879</v>
      </c>
      <c r="G658" t="s">
        <v>14</v>
      </c>
      <c r="H658" s="6">
        <f t="shared" si="4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idden="1" x14ac:dyDescent="0.3">
      <c r="A659">
        <v>657</v>
      </c>
      <c r="B659" t="s">
        <v>1356</v>
      </c>
      <c r="C659" s="3" t="s">
        <v>1357</v>
      </c>
      <c r="D659">
        <v>10000</v>
      </c>
      <c r="E659" s="5">
        <f t="shared" si="40"/>
        <v>8.2400000000000001E-2</v>
      </c>
      <c r="F659">
        <v>824</v>
      </c>
      <c r="G659" t="s">
        <v>14</v>
      </c>
      <c r="H659" s="6">
        <f t="shared" si="43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 s="5">
        <f t="shared" si="40"/>
        <v>0.60064638783269964</v>
      </c>
      <c r="F660">
        <v>31594</v>
      </c>
      <c r="G660" t="s">
        <v>74</v>
      </c>
      <c r="H660" s="6">
        <f t="shared" si="4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idden="1" x14ac:dyDescent="0.3">
      <c r="A661">
        <v>659</v>
      </c>
      <c r="B661" t="s">
        <v>1360</v>
      </c>
      <c r="C661" s="3" t="s">
        <v>1361</v>
      </c>
      <c r="D661">
        <v>120700</v>
      </c>
      <c r="E661" s="5">
        <f t="shared" si="40"/>
        <v>0.47232808616404309</v>
      </c>
      <c r="F661">
        <v>57010</v>
      </c>
      <c r="G661" t="s">
        <v>14</v>
      </c>
      <c r="H661" s="6">
        <f t="shared" si="4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idden="1" x14ac:dyDescent="0.3">
      <c r="A662">
        <v>660</v>
      </c>
      <c r="B662" t="s">
        <v>1362</v>
      </c>
      <c r="C662" s="3" t="s">
        <v>1363</v>
      </c>
      <c r="D662">
        <v>9100</v>
      </c>
      <c r="E662" s="5">
        <f t="shared" si="40"/>
        <v>0.81736263736263737</v>
      </c>
      <c r="F662">
        <v>7438</v>
      </c>
      <c r="G662" t="s">
        <v>14</v>
      </c>
      <c r="H662" s="6">
        <f t="shared" si="43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idden="1" x14ac:dyDescent="0.3">
      <c r="A663">
        <v>661</v>
      </c>
      <c r="B663" t="s">
        <v>1364</v>
      </c>
      <c r="C663" s="3" t="s">
        <v>1365</v>
      </c>
      <c r="D663">
        <v>106800</v>
      </c>
      <c r="E663" s="5">
        <f t="shared" si="40"/>
        <v>0.54187265917603</v>
      </c>
      <c r="F663">
        <v>57872</v>
      </c>
      <c r="G663" t="s">
        <v>14</v>
      </c>
      <c r="H663" s="6">
        <f t="shared" si="4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idden="1" x14ac:dyDescent="0.3">
      <c r="A664">
        <v>662</v>
      </c>
      <c r="B664" t="s">
        <v>1366</v>
      </c>
      <c r="C664" s="3" t="s">
        <v>1367</v>
      </c>
      <c r="D664">
        <v>9100</v>
      </c>
      <c r="E664" s="5">
        <f t="shared" si="40"/>
        <v>0.97868131868131869</v>
      </c>
      <c r="F664">
        <v>8906</v>
      </c>
      <c r="G664" t="s">
        <v>14</v>
      </c>
      <c r="H664" s="6">
        <f t="shared" si="4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idden="1" x14ac:dyDescent="0.3">
      <c r="A665">
        <v>663</v>
      </c>
      <c r="B665" t="s">
        <v>1368</v>
      </c>
      <c r="C665" s="3" t="s">
        <v>1369</v>
      </c>
      <c r="D665">
        <v>10000</v>
      </c>
      <c r="E665" s="5">
        <f t="shared" si="40"/>
        <v>0.77239999999999998</v>
      </c>
      <c r="F665">
        <v>7724</v>
      </c>
      <c r="G665" t="s">
        <v>14</v>
      </c>
      <c r="H665" s="6">
        <f t="shared" si="43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idden="1" x14ac:dyDescent="0.3">
      <c r="A666">
        <v>664</v>
      </c>
      <c r="B666" t="s">
        <v>708</v>
      </c>
      <c r="C666" s="3" t="s">
        <v>1370</v>
      </c>
      <c r="D666">
        <v>79400</v>
      </c>
      <c r="E666" s="5">
        <f t="shared" si="40"/>
        <v>0.33464735516372796</v>
      </c>
      <c r="F666">
        <v>26571</v>
      </c>
      <c r="G666" t="s">
        <v>14</v>
      </c>
      <c r="H666" s="6">
        <f t="shared" si="4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 s="5">
        <f t="shared" si="40"/>
        <v>2.3958823529411766</v>
      </c>
      <c r="F667">
        <v>12219</v>
      </c>
      <c r="G667" t="s">
        <v>20</v>
      </c>
      <c r="H667" s="6">
        <f t="shared" si="4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 s="5">
        <f t="shared" si="40"/>
        <v>0.64032258064516134</v>
      </c>
      <c r="F668">
        <v>1985</v>
      </c>
      <c r="G668" t="s">
        <v>74</v>
      </c>
      <c r="H668" s="6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 s="5">
        <f t="shared" si="40"/>
        <v>1.7615942028985507</v>
      </c>
      <c r="F669">
        <v>12155</v>
      </c>
      <c r="G669" t="s">
        <v>20</v>
      </c>
      <c r="H669" s="6">
        <f t="shared" si="4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hidden="1" x14ac:dyDescent="0.3">
      <c r="A670">
        <v>668</v>
      </c>
      <c r="B670" t="s">
        <v>1377</v>
      </c>
      <c r="C670" s="3" t="s">
        <v>1378</v>
      </c>
      <c r="D670">
        <v>27500</v>
      </c>
      <c r="E670" s="5">
        <f t="shared" si="40"/>
        <v>0.20338181818181819</v>
      </c>
      <c r="F670">
        <v>5593</v>
      </c>
      <c r="G670" t="s">
        <v>14</v>
      </c>
      <c r="H670" s="6">
        <f t="shared" si="43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 s="5">
        <f t="shared" si="40"/>
        <v>3.5864754098360656</v>
      </c>
      <c r="F671">
        <v>175020</v>
      </c>
      <c r="G671" t="s">
        <v>20</v>
      </c>
      <c r="H671" s="6">
        <f t="shared" si="4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 s="5">
        <f t="shared" si="40"/>
        <v>4.6885802469135802</v>
      </c>
      <c r="F672">
        <v>75955</v>
      </c>
      <c r="G672" t="s">
        <v>20</v>
      </c>
      <c r="H672" s="6">
        <f t="shared" si="4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 s="5">
        <f t="shared" si="40"/>
        <v>1.220563524590164</v>
      </c>
      <c r="F673">
        <v>119127</v>
      </c>
      <c r="G673" t="s">
        <v>20</v>
      </c>
      <c r="H673" s="6">
        <f t="shared" si="4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idden="1" x14ac:dyDescent="0.3">
      <c r="A674">
        <v>672</v>
      </c>
      <c r="B674" t="s">
        <v>1384</v>
      </c>
      <c r="C674" s="3" t="s">
        <v>1385</v>
      </c>
      <c r="D674">
        <v>197900</v>
      </c>
      <c r="E674" s="5">
        <f t="shared" si="40"/>
        <v>0.55931783729156137</v>
      </c>
      <c r="F674">
        <v>110689</v>
      </c>
      <c r="G674" t="s">
        <v>14</v>
      </c>
      <c r="H674" s="6">
        <f t="shared" si="4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idden="1" x14ac:dyDescent="0.3">
      <c r="A675">
        <v>673</v>
      </c>
      <c r="B675" t="s">
        <v>1386</v>
      </c>
      <c r="C675" s="3" t="s">
        <v>1387</v>
      </c>
      <c r="D675">
        <v>5600</v>
      </c>
      <c r="E675" s="5">
        <f t="shared" si="40"/>
        <v>0.43660714285714286</v>
      </c>
      <c r="F675">
        <v>2445</v>
      </c>
      <c r="G675" t="s">
        <v>14</v>
      </c>
      <c r="H675" s="6">
        <f t="shared" si="4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 s="5">
        <f t="shared" si="40"/>
        <v>0.33538371411833628</v>
      </c>
      <c r="F676">
        <v>57250</v>
      </c>
      <c r="G676" t="s">
        <v>74</v>
      </c>
      <c r="H676" s="6">
        <f t="shared" si="4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 s="5">
        <f t="shared" si="40"/>
        <v>1.2297938144329896</v>
      </c>
      <c r="F677">
        <v>11929</v>
      </c>
      <c r="G677" t="s">
        <v>20</v>
      </c>
      <c r="H677" s="6">
        <f t="shared" si="43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 s="5">
        <f t="shared" si="40"/>
        <v>1.8974959871589085</v>
      </c>
      <c r="F678">
        <v>118214</v>
      </c>
      <c r="G678" t="s">
        <v>20</v>
      </c>
      <c r="H678" s="6">
        <f t="shared" si="4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idden="1" x14ac:dyDescent="0.3">
      <c r="A679">
        <v>677</v>
      </c>
      <c r="B679" t="s">
        <v>1394</v>
      </c>
      <c r="C679" s="3" t="s">
        <v>1395</v>
      </c>
      <c r="D679">
        <v>5300</v>
      </c>
      <c r="E679" s="5">
        <f t="shared" si="40"/>
        <v>0.83622641509433959</v>
      </c>
      <c r="F679">
        <v>4432</v>
      </c>
      <c r="G679" t="s">
        <v>14</v>
      </c>
      <c r="H679" s="6">
        <f t="shared" si="4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 s="5">
        <f t="shared" si="40"/>
        <v>0.17968844221105529</v>
      </c>
      <c r="F680">
        <v>17879</v>
      </c>
      <c r="G680" t="s">
        <v>74</v>
      </c>
      <c r="H680" s="6">
        <f t="shared" si="4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 s="5">
        <f t="shared" si="40"/>
        <v>10.365</v>
      </c>
      <c r="F681">
        <v>14511</v>
      </c>
      <c r="G681" t="s">
        <v>20</v>
      </c>
      <c r="H681" s="6">
        <f t="shared" si="43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hidden="1" x14ac:dyDescent="0.3">
      <c r="A682">
        <v>680</v>
      </c>
      <c r="B682" t="s">
        <v>1399</v>
      </c>
      <c r="C682" s="3" t="s">
        <v>1400</v>
      </c>
      <c r="D682">
        <v>145600</v>
      </c>
      <c r="E682" s="5">
        <f t="shared" si="40"/>
        <v>0.97405219780219776</v>
      </c>
      <c r="F682">
        <v>141822</v>
      </c>
      <c r="G682" t="s">
        <v>14</v>
      </c>
      <c r="H682" s="6">
        <f t="shared" si="4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hidden="1" x14ac:dyDescent="0.3">
      <c r="A683">
        <v>681</v>
      </c>
      <c r="B683" t="s">
        <v>1401</v>
      </c>
      <c r="C683" s="3" t="s">
        <v>1402</v>
      </c>
      <c r="D683">
        <v>184100</v>
      </c>
      <c r="E683" s="5">
        <f t="shared" si="40"/>
        <v>0.86386203150461705</v>
      </c>
      <c r="F683">
        <v>159037</v>
      </c>
      <c r="G683" t="s">
        <v>14</v>
      </c>
      <c r="H683" s="6">
        <f t="shared" si="4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 s="5">
        <f t="shared" si="40"/>
        <v>1.5016666666666667</v>
      </c>
      <c r="F684">
        <v>8109</v>
      </c>
      <c r="G684" t="s">
        <v>20</v>
      </c>
      <c r="H684" s="6">
        <f t="shared" si="4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 s="5">
        <f t="shared" si="40"/>
        <v>3.5843478260869563</v>
      </c>
      <c r="F685">
        <v>8244</v>
      </c>
      <c r="G685" t="s">
        <v>20</v>
      </c>
      <c r="H685" s="6">
        <f t="shared" si="4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 s="5">
        <f t="shared" si="40"/>
        <v>5.4285714285714288</v>
      </c>
      <c r="F686">
        <v>7600</v>
      </c>
      <c r="G686" t="s">
        <v>20</v>
      </c>
      <c r="H686" s="6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idden="1" x14ac:dyDescent="0.3">
      <c r="A687">
        <v>685</v>
      </c>
      <c r="B687" t="s">
        <v>1409</v>
      </c>
      <c r="C687" s="3" t="s">
        <v>1410</v>
      </c>
      <c r="D687">
        <v>140000</v>
      </c>
      <c r="E687" s="5">
        <f t="shared" si="40"/>
        <v>0.67500714285714281</v>
      </c>
      <c r="F687">
        <v>94501</v>
      </c>
      <c r="G687" t="s">
        <v>14</v>
      </c>
      <c r="H687" s="6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 s="5">
        <f t="shared" si="40"/>
        <v>1.9174666666666667</v>
      </c>
      <c r="F688">
        <v>14381</v>
      </c>
      <c r="G688" t="s">
        <v>20</v>
      </c>
      <c r="H688" s="6">
        <f t="shared" si="4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 s="5">
        <f t="shared" si="40"/>
        <v>9.32</v>
      </c>
      <c r="F689">
        <v>13980</v>
      </c>
      <c r="G689" t="s">
        <v>20</v>
      </c>
      <c r="H689" s="6">
        <f t="shared" si="4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 s="5">
        <f t="shared" si="40"/>
        <v>4.2927586206896553</v>
      </c>
      <c r="F690">
        <v>12449</v>
      </c>
      <c r="G690" t="s">
        <v>20</v>
      </c>
      <c r="H690" s="6">
        <f t="shared" si="4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 s="5">
        <f t="shared" si="40"/>
        <v>1.0065753424657535</v>
      </c>
      <c r="F691">
        <v>7348</v>
      </c>
      <c r="G691" t="s">
        <v>20</v>
      </c>
      <c r="H691" s="6">
        <f t="shared" si="43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 s="5">
        <f t="shared" si="40"/>
        <v>2.266111111111111</v>
      </c>
      <c r="F692">
        <v>8158</v>
      </c>
      <c r="G692" t="s">
        <v>20</v>
      </c>
      <c r="H692" s="6">
        <f t="shared" si="43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 s="5">
        <f t="shared" si="40"/>
        <v>1.4238</v>
      </c>
      <c r="F693">
        <v>7119</v>
      </c>
      <c r="G693" t="s">
        <v>20</v>
      </c>
      <c r="H693" s="6">
        <f t="shared" si="4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hidden="1" x14ac:dyDescent="0.3">
      <c r="A694">
        <v>692</v>
      </c>
      <c r="B694" t="s">
        <v>1423</v>
      </c>
      <c r="C694" s="3" t="s">
        <v>1424</v>
      </c>
      <c r="D694">
        <v>6000</v>
      </c>
      <c r="E694" s="5">
        <f t="shared" si="40"/>
        <v>0.90633333333333332</v>
      </c>
      <c r="F694">
        <v>5438</v>
      </c>
      <c r="G694" t="s">
        <v>14</v>
      </c>
      <c r="H694" s="6">
        <f t="shared" si="43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hidden="1" x14ac:dyDescent="0.3">
      <c r="A695">
        <v>693</v>
      </c>
      <c r="B695" t="s">
        <v>1425</v>
      </c>
      <c r="C695" s="3" t="s">
        <v>1426</v>
      </c>
      <c r="D695">
        <v>180400</v>
      </c>
      <c r="E695" s="5">
        <f t="shared" si="40"/>
        <v>0.63966740576496672</v>
      </c>
      <c r="F695">
        <v>115396</v>
      </c>
      <c r="G695" t="s">
        <v>14</v>
      </c>
      <c r="H695" s="6">
        <f t="shared" si="4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idden="1" x14ac:dyDescent="0.3">
      <c r="A696">
        <v>694</v>
      </c>
      <c r="B696" t="s">
        <v>1427</v>
      </c>
      <c r="C696" s="3" t="s">
        <v>1428</v>
      </c>
      <c r="D696">
        <v>9100</v>
      </c>
      <c r="E696" s="5">
        <f t="shared" si="40"/>
        <v>0.84131868131868137</v>
      </c>
      <c r="F696">
        <v>7656</v>
      </c>
      <c r="G696" t="s">
        <v>14</v>
      </c>
      <c r="H696" s="6">
        <f t="shared" si="43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 s="5">
        <f t="shared" si="40"/>
        <v>1.3393478260869565</v>
      </c>
      <c r="F697">
        <v>12322</v>
      </c>
      <c r="G697" t="s">
        <v>20</v>
      </c>
      <c r="H697" s="6">
        <f t="shared" si="4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idden="1" x14ac:dyDescent="0.3">
      <c r="A698">
        <v>696</v>
      </c>
      <c r="B698" t="s">
        <v>1431</v>
      </c>
      <c r="C698" s="3" t="s">
        <v>1432</v>
      </c>
      <c r="D698">
        <v>164100</v>
      </c>
      <c r="E698" s="5">
        <f t="shared" si="40"/>
        <v>0.59042047531992692</v>
      </c>
      <c r="F698">
        <v>96888</v>
      </c>
      <c r="G698" t="s">
        <v>14</v>
      </c>
      <c r="H698" s="6">
        <f t="shared" si="4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 s="5">
        <f t="shared" si="40"/>
        <v>1.5280062063615205</v>
      </c>
      <c r="F699">
        <v>196960</v>
      </c>
      <c r="G699" t="s">
        <v>20</v>
      </c>
      <c r="H699" s="6">
        <f t="shared" si="4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 s="5">
        <f t="shared" si="40"/>
        <v>4.466912114014252</v>
      </c>
      <c r="F700">
        <v>188057</v>
      </c>
      <c r="G700" t="s">
        <v>20</v>
      </c>
      <c r="H700" s="6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idden="1" x14ac:dyDescent="0.3">
      <c r="A701">
        <v>699</v>
      </c>
      <c r="B701" t="s">
        <v>444</v>
      </c>
      <c r="C701" s="3" t="s">
        <v>1437</v>
      </c>
      <c r="D701">
        <v>7400</v>
      </c>
      <c r="E701" s="5">
        <f t="shared" si="40"/>
        <v>0.8439189189189189</v>
      </c>
      <c r="F701">
        <v>6245</v>
      </c>
      <c r="G701" t="s">
        <v>14</v>
      </c>
      <c r="H701" s="6">
        <f t="shared" si="43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hidden="1" x14ac:dyDescent="0.3">
      <c r="A702">
        <v>700</v>
      </c>
      <c r="B702" t="s">
        <v>1438</v>
      </c>
      <c r="C702" s="3" t="s">
        <v>1439</v>
      </c>
      <c r="D702">
        <v>100</v>
      </c>
      <c r="E702" s="5">
        <f t="shared" si="40"/>
        <v>0.03</v>
      </c>
      <c r="F702">
        <v>3</v>
      </c>
      <c r="G702" t="s">
        <v>14</v>
      </c>
      <c r="H702" s="6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 s="5">
        <f t="shared" si="40"/>
        <v>1.7502692307692307</v>
      </c>
      <c r="F703">
        <v>91014</v>
      </c>
      <c r="G703" t="s">
        <v>20</v>
      </c>
      <c r="H703" s="6">
        <f t="shared" si="4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hidden="1" x14ac:dyDescent="0.3">
      <c r="A704">
        <v>702</v>
      </c>
      <c r="B704" t="s">
        <v>1442</v>
      </c>
      <c r="C704" s="3" t="s">
        <v>1443</v>
      </c>
      <c r="D704">
        <v>8700</v>
      </c>
      <c r="E704" s="5">
        <f t="shared" si="40"/>
        <v>0.54137931034482756</v>
      </c>
      <c r="F704">
        <v>4710</v>
      </c>
      <c r="G704" t="s">
        <v>14</v>
      </c>
      <c r="H704" s="6">
        <f t="shared" si="43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 s="5">
        <f t="shared" si="40"/>
        <v>3.1187381703470032</v>
      </c>
      <c r="F705">
        <v>197728</v>
      </c>
      <c r="G705" t="s">
        <v>20</v>
      </c>
      <c r="H705" s="6">
        <f t="shared" si="4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 s="5">
        <f t="shared" si="40"/>
        <v>1.2278160919540231</v>
      </c>
      <c r="F706">
        <v>10682</v>
      </c>
      <c r="G706" t="s">
        <v>20</v>
      </c>
      <c r="H706" s="6">
        <f t="shared" si="43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idden="1" x14ac:dyDescent="0.3">
      <c r="A707">
        <v>705</v>
      </c>
      <c r="B707" t="s">
        <v>1448</v>
      </c>
      <c r="C707" s="3" t="s">
        <v>1449</v>
      </c>
      <c r="D707">
        <v>169700</v>
      </c>
      <c r="E707" s="5">
        <f t="shared" ref="E707:E770" si="44">F707/D707</f>
        <v>0.99026517383618151</v>
      </c>
      <c r="F707">
        <v>168048</v>
      </c>
      <c r="G707" t="s">
        <v>14</v>
      </c>
      <c r="H707" s="6">
        <f t="shared" si="43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5">(((L707/60)/60)/24)+DATE(1970,1,1)</f>
        <v>41619.25</v>
      </c>
      <c r="O707" s="9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 s="5">
        <f t="shared" si="44"/>
        <v>1.278468634686347</v>
      </c>
      <c r="F708">
        <v>138586</v>
      </c>
      <c r="G708" t="s">
        <v>20</v>
      </c>
      <c r="H708" s="6">
        <f t="shared" ref="H708:H771" si="47">F708/I708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 s="5">
        <f t="shared" si="44"/>
        <v>1.5861643835616439</v>
      </c>
      <c r="F709">
        <v>11579</v>
      </c>
      <c r="G709" t="s">
        <v>20</v>
      </c>
      <c r="H709" s="6">
        <f t="shared" si="4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 s="5">
        <f t="shared" si="44"/>
        <v>7.0705882352941174</v>
      </c>
      <c r="F710">
        <v>12020</v>
      </c>
      <c r="G710" t="s">
        <v>20</v>
      </c>
      <c r="H710" s="6">
        <f t="shared" si="4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 s="5">
        <f t="shared" si="44"/>
        <v>1.4238775510204082</v>
      </c>
      <c r="F711">
        <v>13954</v>
      </c>
      <c r="G711" t="s">
        <v>20</v>
      </c>
      <c r="H711" s="6">
        <f t="shared" si="4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 s="5">
        <f t="shared" si="44"/>
        <v>1.4786046511627906</v>
      </c>
      <c r="F712">
        <v>6358</v>
      </c>
      <c r="G712" t="s">
        <v>20</v>
      </c>
      <c r="H712" s="6">
        <f t="shared" si="4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hidden="1" x14ac:dyDescent="0.3">
      <c r="A713">
        <v>711</v>
      </c>
      <c r="B713" t="s">
        <v>1460</v>
      </c>
      <c r="C713" s="3" t="s">
        <v>1461</v>
      </c>
      <c r="D713">
        <v>6200</v>
      </c>
      <c r="E713" s="5">
        <f t="shared" si="44"/>
        <v>0.20322580645161289</v>
      </c>
      <c r="F713">
        <v>1260</v>
      </c>
      <c r="G713" t="s">
        <v>14</v>
      </c>
      <c r="H713" s="6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 s="5">
        <f t="shared" si="44"/>
        <v>18.40625</v>
      </c>
      <c r="F714">
        <v>14725</v>
      </c>
      <c r="G714" t="s">
        <v>20</v>
      </c>
      <c r="H714" s="6">
        <f t="shared" si="4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 s="5">
        <f t="shared" si="44"/>
        <v>1.6194202898550725</v>
      </c>
      <c r="F715">
        <v>11174</v>
      </c>
      <c r="G715" t="s">
        <v>20</v>
      </c>
      <c r="H715" s="6">
        <f t="shared" si="4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 s="5">
        <f t="shared" si="44"/>
        <v>4.7282077922077921</v>
      </c>
      <c r="F716">
        <v>182036</v>
      </c>
      <c r="G716" t="s">
        <v>20</v>
      </c>
      <c r="H716" s="6">
        <f t="shared" si="4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idden="1" x14ac:dyDescent="0.3">
      <c r="A717">
        <v>715</v>
      </c>
      <c r="B717" t="s">
        <v>1468</v>
      </c>
      <c r="C717" s="3" t="s">
        <v>1469</v>
      </c>
      <c r="D717">
        <v>118000</v>
      </c>
      <c r="E717" s="5">
        <f t="shared" si="44"/>
        <v>0.24466101694915254</v>
      </c>
      <c r="F717">
        <v>28870</v>
      </c>
      <c r="G717" t="s">
        <v>14</v>
      </c>
      <c r="H717" s="6">
        <f t="shared" si="4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 s="5">
        <f t="shared" si="44"/>
        <v>5.1764999999999999</v>
      </c>
      <c r="F718">
        <v>10353</v>
      </c>
      <c r="G718" t="s">
        <v>20</v>
      </c>
      <c r="H718" s="6">
        <f t="shared" si="4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 s="5">
        <f t="shared" si="44"/>
        <v>2.4764285714285714</v>
      </c>
      <c r="F719">
        <v>13868</v>
      </c>
      <c r="G719" t="s">
        <v>20</v>
      </c>
      <c r="H719" s="6">
        <f t="shared" si="4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 s="5">
        <f t="shared" si="44"/>
        <v>1.0020481927710843</v>
      </c>
      <c r="F720">
        <v>8317</v>
      </c>
      <c r="G720" t="s">
        <v>20</v>
      </c>
      <c r="H720" s="6">
        <f t="shared" si="4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 s="5">
        <f t="shared" si="44"/>
        <v>1.53</v>
      </c>
      <c r="F721">
        <v>10557</v>
      </c>
      <c r="G721" t="s">
        <v>20</v>
      </c>
      <c r="H721" s="6">
        <f t="shared" si="4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 s="5">
        <f t="shared" si="44"/>
        <v>0.37091954022988505</v>
      </c>
      <c r="F722">
        <v>3227</v>
      </c>
      <c r="G722" t="s">
        <v>74</v>
      </c>
      <c r="H722" s="6">
        <f t="shared" si="47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 s="5">
        <f t="shared" si="44"/>
        <v>4.3923948220064728E-2</v>
      </c>
      <c r="F723">
        <v>5429</v>
      </c>
      <c r="G723" t="s">
        <v>74</v>
      </c>
      <c r="H723" s="6">
        <f t="shared" si="47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 s="5">
        <f t="shared" si="44"/>
        <v>1.5650721649484536</v>
      </c>
      <c r="F724">
        <v>75906</v>
      </c>
      <c r="G724" t="s">
        <v>20</v>
      </c>
      <c r="H724" s="6">
        <f t="shared" si="4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 s="5">
        <f t="shared" si="44"/>
        <v>2.704081632653061</v>
      </c>
      <c r="F725">
        <v>13250</v>
      </c>
      <c r="G725" t="s">
        <v>20</v>
      </c>
      <c r="H725" s="6">
        <f t="shared" si="4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 s="5">
        <f t="shared" si="44"/>
        <v>1.3405952380952382</v>
      </c>
      <c r="F726">
        <v>11261</v>
      </c>
      <c r="G726" t="s">
        <v>20</v>
      </c>
      <c r="H726" s="6">
        <f t="shared" si="4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idden="1" x14ac:dyDescent="0.3">
      <c r="A727">
        <v>725</v>
      </c>
      <c r="B727" t="s">
        <v>1488</v>
      </c>
      <c r="C727" s="3" t="s">
        <v>1489</v>
      </c>
      <c r="D727">
        <v>193200</v>
      </c>
      <c r="E727" s="5">
        <f t="shared" si="44"/>
        <v>0.50398033126293995</v>
      </c>
      <c r="F727">
        <v>97369</v>
      </c>
      <c r="G727" t="s">
        <v>14</v>
      </c>
      <c r="H727" s="6">
        <f t="shared" si="4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 s="5">
        <f t="shared" si="44"/>
        <v>0.88815837937384901</v>
      </c>
      <c r="F728">
        <v>48227</v>
      </c>
      <c r="G728" t="s">
        <v>74</v>
      </c>
      <c r="H728" s="6">
        <f t="shared" si="4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 s="5">
        <f t="shared" si="44"/>
        <v>1.65</v>
      </c>
      <c r="F729">
        <v>14685</v>
      </c>
      <c r="G729" t="s">
        <v>20</v>
      </c>
      <c r="H729" s="6">
        <f t="shared" si="4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hidden="1" x14ac:dyDescent="0.3">
      <c r="A730">
        <v>728</v>
      </c>
      <c r="B730" t="s">
        <v>1494</v>
      </c>
      <c r="C730" s="3" t="s">
        <v>1495</v>
      </c>
      <c r="D730">
        <v>4200</v>
      </c>
      <c r="E730" s="5">
        <f t="shared" si="44"/>
        <v>0.17499999999999999</v>
      </c>
      <c r="F730">
        <v>735</v>
      </c>
      <c r="G730" t="s">
        <v>14</v>
      </c>
      <c r="H730" s="6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 s="5">
        <f t="shared" si="44"/>
        <v>1.8566071428571429</v>
      </c>
      <c r="F731">
        <v>10397</v>
      </c>
      <c r="G731" t="s">
        <v>20</v>
      </c>
      <c r="H731" s="6">
        <f t="shared" si="4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 s="5">
        <f t="shared" si="44"/>
        <v>4.1266319444444441</v>
      </c>
      <c r="F732">
        <v>118847</v>
      </c>
      <c r="G732" t="s">
        <v>20</v>
      </c>
      <c r="H732" s="6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 s="5">
        <f t="shared" si="44"/>
        <v>0.90249999999999997</v>
      </c>
      <c r="F733">
        <v>7220</v>
      </c>
      <c r="G733" t="s">
        <v>74</v>
      </c>
      <c r="H733" s="6">
        <f t="shared" si="4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idden="1" x14ac:dyDescent="0.3">
      <c r="A734">
        <v>732</v>
      </c>
      <c r="B734" t="s">
        <v>1502</v>
      </c>
      <c r="C734" s="3" t="s">
        <v>1503</v>
      </c>
      <c r="D734">
        <v>117000</v>
      </c>
      <c r="E734" s="5">
        <f t="shared" si="44"/>
        <v>0.91984615384615387</v>
      </c>
      <c r="F734">
        <v>107622</v>
      </c>
      <c r="G734" t="s">
        <v>14</v>
      </c>
      <c r="H734" s="6">
        <f t="shared" si="4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 s="5">
        <f t="shared" si="44"/>
        <v>5.2700632911392402</v>
      </c>
      <c r="F735">
        <v>83267</v>
      </c>
      <c r="G735" t="s">
        <v>20</v>
      </c>
      <c r="H735" s="6">
        <f t="shared" si="47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 s="5">
        <f t="shared" si="44"/>
        <v>3.1914285714285713</v>
      </c>
      <c r="F736">
        <v>13404</v>
      </c>
      <c r="G736" t="s">
        <v>20</v>
      </c>
      <c r="H736" s="6">
        <f t="shared" si="4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 s="5">
        <f t="shared" si="44"/>
        <v>3.5418867924528303</v>
      </c>
      <c r="F737">
        <v>131404</v>
      </c>
      <c r="G737" t="s">
        <v>20</v>
      </c>
      <c r="H737" s="6">
        <f t="shared" si="4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 s="5">
        <f t="shared" si="44"/>
        <v>0.32896103896103895</v>
      </c>
      <c r="F738">
        <v>2533</v>
      </c>
      <c r="G738" t="s">
        <v>74</v>
      </c>
      <c r="H738" s="6">
        <f t="shared" si="47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 s="5">
        <f t="shared" si="44"/>
        <v>1.358918918918919</v>
      </c>
      <c r="F739">
        <v>5028</v>
      </c>
      <c r="G739" t="s">
        <v>20</v>
      </c>
      <c r="H739" s="6">
        <f t="shared" si="4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hidden="1" x14ac:dyDescent="0.3">
      <c r="A740">
        <v>738</v>
      </c>
      <c r="B740" t="s">
        <v>1032</v>
      </c>
      <c r="C740" s="3" t="s">
        <v>1514</v>
      </c>
      <c r="D740">
        <v>74700</v>
      </c>
      <c r="E740" s="5">
        <f t="shared" si="44"/>
        <v>2.0843373493975904E-2</v>
      </c>
      <c r="F740">
        <v>1557</v>
      </c>
      <c r="G740" t="s">
        <v>14</v>
      </c>
      <c r="H740" s="6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idden="1" x14ac:dyDescent="0.3">
      <c r="A741">
        <v>739</v>
      </c>
      <c r="B741" t="s">
        <v>1515</v>
      </c>
      <c r="C741" s="3" t="s">
        <v>1516</v>
      </c>
      <c r="D741">
        <v>10000</v>
      </c>
      <c r="E741" s="5">
        <f t="shared" si="44"/>
        <v>0.61</v>
      </c>
      <c r="F741">
        <v>6100</v>
      </c>
      <c r="G741" t="s">
        <v>14</v>
      </c>
      <c r="H741" s="6">
        <f t="shared" si="4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hidden="1" x14ac:dyDescent="0.3">
      <c r="A742">
        <v>740</v>
      </c>
      <c r="B742" t="s">
        <v>1517</v>
      </c>
      <c r="C742" s="3" t="s">
        <v>1518</v>
      </c>
      <c r="D742">
        <v>5300</v>
      </c>
      <c r="E742" s="5">
        <f t="shared" si="44"/>
        <v>0.30037735849056602</v>
      </c>
      <c r="F742">
        <v>1592</v>
      </c>
      <c r="G742" t="s">
        <v>14</v>
      </c>
      <c r="H742" s="6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 s="5">
        <f t="shared" si="44"/>
        <v>11.791666666666666</v>
      </c>
      <c r="F743">
        <v>14150</v>
      </c>
      <c r="G743" t="s">
        <v>20</v>
      </c>
      <c r="H743" s="6">
        <f t="shared" si="4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 s="5">
        <f t="shared" si="44"/>
        <v>11.260833333333334</v>
      </c>
      <c r="F744">
        <v>13513</v>
      </c>
      <c r="G744" t="s">
        <v>20</v>
      </c>
      <c r="H744" s="6">
        <f t="shared" si="4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hidden="1" x14ac:dyDescent="0.3">
      <c r="A745">
        <v>743</v>
      </c>
      <c r="B745" t="s">
        <v>1522</v>
      </c>
      <c r="C745" s="3" t="s">
        <v>1523</v>
      </c>
      <c r="D745">
        <v>3900</v>
      </c>
      <c r="E745" s="5">
        <f t="shared" si="44"/>
        <v>0.12923076923076923</v>
      </c>
      <c r="F745">
        <v>504</v>
      </c>
      <c r="G745" t="s">
        <v>14</v>
      </c>
      <c r="H745" s="6">
        <f t="shared" si="47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 s="5">
        <f t="shared" si="44"/>
        <v>7.12</v>
      </c>
      <c r="F746">
        <v>14240</v>
      </c>
      <c r="G746" t="s">
        <v>20</v>
      </c>
      <c r="H746" s="6">
        <f t="shared" si="4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hidden="1" x14ac:dyDescent="0.3">
      <c r="A747">
        <v>745</v>
      </c>
      <c r="B747" t="s">
        <v>1526</v>
      </c>
      <c r="C747" s="3" t="s">
        <v>1527</v>
      </c>
      <c r="D747">
        <v>6900</v>
      </c>
      <c r="E747" s="5">
        <f t="shared" si="44"/>
        <v>0.30304347826086958</v>
      </c>
      <c r="F747">
        <v>2091</v>
      </c>
      <c r="G747" t="s">
        <v>14</v>
      </c>
      <c r="H747" s="6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 s="5">
        <f t="shared" si="44"/>
        <v>2.1250896057347672</v>
      </c>
      <c r="F748">
        <v>118580</v>
      </c>
      <c r="G748" t="s">
        <v>20</v>
      </c>
      <c r="H748" s="6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 s="5">
        <f t="shared" si="44"/>
        <v>2.2885714285714287</v>
      </c>
      <c r="F749">
        <v>11214</v>
      </c>
      <c r="G749" t="s">
        <v>20</v>
      </c>
      <c r="H749" s="6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 s="5">
        <f t="shared" si="44"/>
        <v>0.34959979476654696</v>
      </c>
      <c r="F750">
        <v>68137</v>
      </c>
      <c r="G750" t="s">
        <v>74</v>
      </c>
      <c r="H750" s="6">
        <f t="shared" si="4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 s="5">
        <f t="shared" si="44"/>
        <v>1.5729069767441861</v>
      </c>
      <c r="F751">
        <v>13527</v>
      </c>
      <c r="G751" t="s">
        <v>20</v>
      </c>
      <c r="H751" s="6">
        <f t="shared" si="4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hidden="1" x14ac:dyDescent="0.3">
      <c r="A752">
        <v>750</v>
      </c>
      <c r="B752" t="s">
        <v>1536</v>
      </c>
      <c r="C752" s="3" t="s">
        <v>1537</v>
      </c>
      <c r="D752">
        <v>100</v>
      </c>
      <c r="E752" s="5">
        <f t="shared" si="44"/>
        <v>0.01</v>
      </c>
      <c r="F752">
        <v>1</v>
      </c>
      <c r="G752" t="s">
        <v>14</v>
      </c>
      <c r="H752" s="6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 s="5">
        <f t="shared" si="44"/>
        <v>2.3230555555555554</v>
      </c>
      <c r="F753">
        <v>8363</v>
      </c>
      <c r="G753" t="s">
        <v>20</v>
      </c>
      <c r="H753" s="6">
        <f t="shared" si="4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 s="5">
        <f t="shared" si="44"/>
        <v>0.92448275862068963</v>
      </c>
      <c r="F754">
        <v>5362</v>
      </c>
      <c r="G754" t="s">
        <v>74</v>
      </c>
      <c r="H754" s="6">
        <f t="shared" si="4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 s="5">
        <f t="shared" si="44"/>
        <v>2.5670212765957445</v>
      </c>
      <c r="F755">
        <v>12065</v>
      </c>
      <c r="G755" t="s">
        <v>20</v>
      </c>
      <c r="H755" s="6">
        <f t="shared" si="4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 s="5">
        <f t="shared" si="44"/>
        <v>1.6847017045454546</v>
      </c>
      <c r="F756">
        <v>118603</v>
      </c>
      <c r="G756" t="s">
        <v>20</v>
      </c>
      <c r="H756" s="6">
        <f t="shared" si="4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 s="5">
        <f t="shared" si="44"/>
        <v>1.6657777777777778</v>
      </c>
      <c r="F757">
        <v>7496</v>
      </c>
      <c r="G757" t="s">
        <v>20</v>
      </c>
      <c r="H757" s="6">
        <f t="shared" si="4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 s="5">
        <f t="shared" si="44"/>
        <v>7.7207692307692311</v>
      </c>
      <c r="F758">
        <v>10037</v>
      </c>
      <c r="G758" t="s">
        <v>20</v>
      </c>
      <c r="H758" s="6">
        <f t="shared" si="4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 s="5">
        <f t="shared" si="44"/>
        <v>4.0685714285714285</v>
      </c>
      <c r="F759">
        <v>5696</v>
      </c>
      <c r="G759" t="s">
        <v>20</v>
      </c>
      <c r="H759" s="6">
        <f t="shared" si="4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 s="5">
        <f t="shared" si="44"/>
        <v>5.6420608108108112</v>
      </c>
      <c r="F760">
        <v>167005</v>
      </c>
      <c r="G760" t="s">
        <v>20</v>
      </c>
      <c r="H760" s="6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hidden="1" x14ac:dyDescent="0.3">
      <c r="A761">
        <v>759</v>
      </c>
      <c r="B761" t="s">
        <v>1554</v>
      </c>
      <c r="C761" s="3" t="s">
        <v>1555</v>
      </c>
      <c r="D761">
        <v>167500</v>
      </c>
      <c r="E761" s="5">
        <f t="shared" si="44"/>
        <v>0.6842686567164179</v>
      </c>
      <c r="F761">
        <v>114615</v>
      </c>
      <c r="G761" t="s">
        <v>14</v>
      </c>
      <c r="H761" s="6">
        <f t="shared" si="4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idden="1" x14ac:dyDescent="0.3">
      <c r="A762">
        <v>760</v>
      </c>
      <c r="B762" t="s">
        <v>1556</v>
      </c>
      <c r="C762" s="3" t="s">
        <v>1557</v>
      </c>
      <c r="D762">
        <v>48300</v>
      </c>
      <c r="E762" s="5">
        <f t="shared" si="44"/>
        <v>0.34351966873706002</v>
      </c>
      <c r="F762">
        <v>16592</v>
      </c>
      <c r="G762" t="s">
        <v>14</v>
      </c>
      <c r="H762" s="6">
        <f t="shared" si="4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 s="5">
        <f t="shared" si="44"/>
        <v>6.5545454545454547</v>
      </c>
      <c r="F763">
        <v>14420</v>
      </c>
      <c r="G763" t="s">
        <v>20</v>
      </c>
      <c r="H763" s="6">
        <f t="shared" si="4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 s="5">
        <f t="shared" si="44"/>
        <v>1.7725714285714285</v>
      </c>
      <c r="F764">
        <v>6204</v>
      </c>
      <c r="G764" t="s">
        <v>20</v>
      </c>
      <c r="H764" s="6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 s="5">
        <f t="shared" si="44"/>
        <v>1.1317857142857144</v>
      </c>
      <c r="F765">
        <v>6338</v>
      </c>
      <c r="G765" t="s">
        <v>20</v>
      </c>
      <c r="H765" s="6">
        <f t="shared" si="4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 s="5">
        <f t="shared" si="44"/>
        <v>7.2818181818181822</v>
      </c>
      <c r="F766">
        <v>8010</v>
      </c>
      <c r="G766" t="s">
        <v>20</v>
      </c>
      <c r="H766" s="6">
        <f t="shared" si="4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 s="5">
        <f t="shared" si="44"/>
        <v>2.0833333333333335</v>
      </c>
      <c r="F767">
        <v>8125</v>
      </c>
      <c r="G767" t="s">
        <v>20</v>
      </c>
      <c r="H767" s="6">
        <f t="shared" si="4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hidden="1" x14ac:dyDescent="0.3">
      <c r="A768">
        <v>766</v>
      </c>
      <c r="B768" t="s">
        <v>1567</v>
      </c>
      <c r="C768" s="3" t="s">
        <v>1568</v>
      </c>
      <c r="D768">
        <v>43800</v>
      </c>
      <c r="E768" s="5">
        <f t="shared" si="44"/>
        <v>0.31171232876712329</v>
      </c>
      <c r="F768">
        <v>13653</v>
      </c>
      <c r="G768" t="s">
        <v>14</v>
      </c>
      <c r="H768" s="6">
        <f t="shared" si="4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idden="1" x14ac:dyDescent="0.3">
      <c r="A769">
        <v>767</v>
      </c>
      <c r="B769" t="s">
        <v>1569</v>
      </c>
      <c r="C769" s="3" t="s">
        <v>1570</v>
      </c>
      <c r="D769">
        <v>97200</v>
      </c>
      <c r="E769" s="5">
        <f t="shared" si="44"/>
        <v>0.56967078189300413</v>
      </c>
      <c r="F769">
        <v>55372</v>
      </c>
      <c r="G769" t="s">
        <v>14</v>
      </c>
      <c r="H769" s="6">
        <f t="shared" si="4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 s="5">
        <f t="shared" si="44"/>
        <v>2.31</v>
      </c>
      <c r="F770">
        <v>11088</v>
      </c>
      <c r="G770" t="s">
        <v>20</v>
      </c>
      <c r="H770" s="6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idden="1" x14ac:dyDescent="0.3">
      <c r="A771">
        <v>769</v>
      </c>
      <c r="B771" t="s">
        <v>1573</v>
      </c>
      <c r="C771" s="3" t="s">
        <v>1574</v>
      </c>
      <c r="D771">
        <v>125600</v>
      </c>
      <c r="E771" s="5">
        <f t="shared" ref="E771:E834" si="48">F771/D771</f>
        <v>0.86867834394904464</v>
      </c>
      <c r="F771">
        <v>109106</v>
      </c>
      <c r="G771" t="s">
        <v>14</v>
      </c>
      <c r="H771" s="6">
        <f t="shared" si="47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9">(((L771/60)/60)/24)+DATE(1970,1,1)</f>
        <v>41501.208333333336</v>
      </c>
      <c r="O771" s="9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 s="5">
        <f t="shared" si="48"/>
        <v>2.7074418604651163</v>
      </c>
      <c r="F772">
        <v>11642</v>
      </c>
      <c r="G772" t="s">
        <v>20</v>
      </c>
      <c r="H772" s="6">
        <f t="shared" ref="H772:H835" si="51">F772/I772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 s="5">
        <f t="shared" si="48"/>
        <v>0.49446428571428569</v>
      </c>
      <c r="F773">
        <v>2769</v>
      </c>
      <c r="G773" t="s">
        <v>74</v>
      </c>
      <c r="H773" s="6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 s="5">
        <f t="shared" si="48"/>
        <v>1.1335962566844919</v>
      </c>
      <c r="F774">
        <v>169586</v>
      </c>
      <c r="G774" t="s">
        <v>20</v>
      </c>
      <c r="H774" s="6">
        <f t="shared" si="5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 s="5">
        <f t="shared" si="48"/>
        <v>1.9055555555555554</v>
      </c>
      <c r="F775">
        <v>101185</v>
      </c>
      <c r="G775" t="s">
        <v>20</v>
      </c>
      <c r="H775" s="6">
        <f t="shared" si="5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 s="5">
        <f t="shared" si="48"/>
        <v>1.355</v>
      </c>
      <c r="F776">
        <v>6775</v>
      </c>
      <c r="G776" t="s">
        <v>20</v>
      </c>
      <c r="H776" s="6">
        <f t="shared" si="5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hidden="1" x14ac:dyDescent="0.3">
      <c r="A777">
        <v>775</v>
      </c>
      <c r="B777" t="s">
        <v>1585</v>
      </c>
      <c r="C777" s="3" t="s">
        <v>1586</v>
      </c>
      <c r="D777">
        <v>9400</v>
      </c>
      <c r="E777" s="5">
        <f t="shared" si="48"/>
        <v>0.10297872340425532</v>
      </c>
      <c r="F777">
        <v>968</v>
      </c>
      <c r="G777" t="s">
        <v>14</v>
      </c>
      <c r="H777" s="6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idden="1" x14ac:dyDescent="0.3">
      <c r="A778">
        <v>776</v>
      </c>
      <c r="B778" t="s">
        <v>1587</v>
      </c>
      <c r="C778" s="3" t="s">
        <v>1588</v>
      </c>
      <c r="D778">
        <v>110800</v>
      </c>
      <c r="E778" s="5">
        <f t="shared" si="48"/>
        <v>0.65544223826714798</v>
      </c>
      <c r="F778">
        <v>72623</v>
      </c>
      <c r="G778" t="s">
        <v>14</v>
      </c>
      <c r="H778" s="6">
        <f t="shared" si="5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idden="1" x14ac:dyDescent="0.3">
      <c r="A779">
        <v>777</v>
      </c>
      <c r="B779" t="s">
        <v>1589</v>
      </c>
      <c r="C779" s="3" t="s">
        <v>1590</v>
      </c>
      <c r="D779">
        <v>93800</v>
      </c>
      <c r="E779" s="5">
        <f t="shared" si="48"/>
        <v>0.49026652452025588</v>
      </c>
      <c r="F779">
        <v>45987</v>
      </c>
      <c r="G779" t="s">
        <v>14</v>
      </c>
      <c r="H779" s="6">
        <f t="shared" si="5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 s="5">
        <f t="shared" si="48"/>
        <v>7.8792307692307695</v>
      </c>
      <c r="F780">
        <v>10243</v>
      </c>
      <c r="G780" t="s">
        <v>20</v>
      </c>
      <c r="H780" s="6">
        <f t="shared" si="5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idden="1" x14ac:dyDescent="0.3">
      <c r="A781">
        <v>779</v>
      </c>
      <c r="B781" t="s">
        <v>1593</v>
      </c>
      <c r="C781" s="3" t="s">
        <v>1594</v>
      </c>
      <c r="D781">
        <v>108700</v>
      </c>
      <c r="E781" s="5">
        <f t="shared" si="48"/>
        <v>0.80306347746090156</v>
      </c>
      <c r="F781">
        <v>87293</v>
      </c>
      <c r="G781" t="s">
        <v>14</v>
      </c>
      <c r="H781" s="6">
        <f t="shared" si="5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 s="5">
        <f t="shared" si="48"/>
        <v>1.0629411764705883</v>
      </c>
      <c r="F782">
        <v>5421</v>
      </c>
      <c r="G782" t="s">
        <v>20</v>
      </c>
      <c r="H782" s="6">
        <f t="shared" si="5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 s="5">
        <f t="shared" si="48"/>
        <v>0.50735632183908042</v>
      </c>
      <c r="F783">
        <v>4414</v>
      </c>
      <c r="G783" t="s">
        <v>74</v>
      </c>
      <c r="H783" s="6">
        <f t="shared" si="51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 s="5">
        <f t="shared" si="48"/>
        <v>2.153137254901961</v>
      </c>
      <c r="F784">
        <v>10981</v>
      </c>
      <c r="G784" t="s">
        <v>20</v>
      </c>
      <c r="H784" s="6">
        <f t="shared" si="5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 s="5">
        <f t="shared" si="48"/>
        <v>1.4122972972972974</v>
      </c>
      <c r="F785">
        <v>10451</v>
      </c>
      <c r="G785" t="s">
        <v>20</v>
      </c>
      <c r="H785" s="6">
        <f t="shared" si="5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 s="5">
        <f t="shared" si="48"/>
        <v>1.1533745781777278</v>
      </c>
      <c r="F786">
        <v>102535</v>
      </c>
      <c r="G786" t="s">
        <v>20</v>
      </c>
      <c r="H786" s="6">
        <f t="shared" si="5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 s="5">
        <f t="shared" si="48"/>
        <v>1.9311940298507462</v>
      </c>
      <c r="F787">
        <v>12939</v>
      </c>
      <c r="G787" t="s">
        <v>20</v>
      </c>
      <c r="H787" s="6">
        <f t="shared" si="5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 s="5">
        <f t="shared" si="48"/>
        <v>7.2973333333333334</v>
      </c>
      <c r="F788">
        <v>10946</v>
      </c>
      <c r="G788" t="s">
        <v>20</v>
      </c>
      <c r="H788" s="6">
        <f t="shared" si="5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idden="1" x14ac:dyDescent="0.3">
      <c r="A789">
        <v>787</v>
      </c>
      <c r="B789" t="s">
        <v>1609</v>
      </c>
      <c r="C789" s="3" t="s">
        <v>1610</v>
      </c>
      <c r="D789">
        <v>61200</v>
      </c>
      <c r="E789" s="5">
        <f t="shared" si="48"/>
        <v>0.99663398692810456</v>
      </c>
      <c r="F789">
        <v>60994</v>
      </c>
      <c r="G789" t="s">
        <v>14</v>
      </c>
      <c r="H789" s="6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 s="5">
        <f t="shared" si="48"/>
        <v>0.88166666666666671</v>
      </c>
      <c r="F790">
        <v>3174</v>
      </c>
      <c r="G790" t="s">
        <v>47</v>
      </c>
      <c r="H790" s="6">
        <f t="shared" si="51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idden="1" x14ac:dyDescent="0.3">
      <c r="A791">
        <v>789</v>
      </c>
      <c r="B791" t="s">
        <v>1613</v>
      </c>
      <c r="C791" s="3" t="s">
        <v>1614</v>
      </c>
      <c r="D791">
        <v>9000</v>
      </c>
      <c r="E791" s="5">
        <f t="shared" si="48"/>
        <v>0.37233333333333335</v>
      </c>
      <c r="F791">
        <v>3351</v>
      </c>
      <c r="G791" t="s">
        <v>14</v>
      </c>
      <c r="H791" s="6">
        <f t="shared" si="51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 s="5">
        <f t="shared" si="48"/>
        <v>0.30540075309306081</v>
      </c>
      <c r="F792">
        <v>56774</v>
      </c>
      <c r="G792" t="s">
        <v>74</v>
      </c>
      <c r="H792" s="6">
        <f t="shared" si="5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idden="1" x14ac:dyDescent="0.3">
      <c r="A793">
        <v>791</v>
      </c>
      <c r="B793" t="s">
        <v>1617</v>
      </c>
      <c r="C793" s="3" t="s">
        <v>1618</v>
      </c>
      <c r="D793">
        <v>2100</v>
      </c>
      <c r="E793" s="5">
        <f t="shared" si="48"/>
        <v>0.25714285714285712</v>
      </c>
      <c r="F793">
        <v>540</v>
      </c>
      <c r="G793" t="s">
        <v>14</v>
      </c>
      <c r="H793" s="6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idden="1" x14ac:dyDescent="0.3">
      <c r="A794">
        <v>792</v>
      </c>
      <c r="B794" t="s">
        <v>1619</v>
      </c>
      <c r="C794" s="3" t="s">
        <v>1620</v>
      </c>
      <c r="D794">
        <v>2000</v>
      </c>
      <c r="E794" s="5">
        <f t="shared" si="48"/>
        <v>0.34</v>
      </c>
      <c r="F794">
        <v>680</v>
      </c>
      <c r="G794" t="s">
        <v>14</v>
      </c>
      <c r="H794" s="6">
        <f t="shared" si="51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 s="5">
        <f t="shared" si="48"/>
        <v>11.859090909090909</v>
      </c>
      <c r="F795">
        <v>13045</v>
      </c>
      <c r="G795" t="s">
        <v>20</v>
      </c>
      <c r="H795" s="6">
        <f t="shared" si="5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 s="5">
        <f t="shared" si="48"/>
        <v>1.2539393939393939</v>
      </c>
      <c r="F796">
        <v>8276</v>
      </c>
      <c r="G796" t="s">
        <v>20</v>
      </c>
      <c r="H796" s="6">
        <f t="shared" si="5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hidden="1" x14ac:dyDescent="0.3">
      <c r="A797">
        <v>795</v>
      </c>
      <c r="B797" t="s">
        <v>1625</v>
      </c>
      <c r="C797" s="3" t="s">
        <v>1626</v>
      </c>
      <c r="D797">
        <v>7100</v>
      </c>
      <c r="E797" s="5">
        <f t="shared" si="48"/>
        <v>0.14394366197183098</v>
      </c>
      <c r="F797">
        <v>1022</v>
      </c>
      <c r="G797" t="s">
        <v>14</v>
      </c>
      <c r="H797" s="6">
        <f t="shared" si="51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idden="1" x14ac:dyDescent="0.3">
      <c r="A798">
        <v>796</v>
      </c>
      <c r="B798" t="s">
        <v>1627</v>
      </c>
      <c r="C798" s="3" t="s">
        <v>1628</v>
      </c>
      <c r="D798">
        <v>7800</v>
      </c>
      <c r="E798" s="5">
        <f t="shared" si="48"/>
        <v>0.54807692307692313</v>
      </c>
      <c r="F798">
        <v>4275</v>
      </c>
      <c r="G798" t="s">
        <v>14</v>
      </c>
      <c r="H798" s="6">
        <f t="shared" si="51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 s="5">
        <f t="shared" si="48"/>
        <v>1.0963157894736841</v>
      </c>
      <c r="F799">
        <v>8332</v>
      </c>
      <c r="G799" t="s">
        <v>20</v>
      </c>
      <c r="H799" s="6">
        <f t="shared" si="5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 s="5">
        <f t="shared" si="48"/>
        <v>1.8847058823529412</v>
      </c>
      <c r="F800">
        <v>6408</v>
      </c>
      <c r="G800" t="s">
        <v>20</v>
      </c>
      <c r="H800" s="6">
        <f t="shared" si="5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idden="1" x14ac:dyDescent="0.3">
      <c r="A801">
        <v>799</v>
      </c>
      <c r="B801" t="s">
        <v>1633</v>
      </c>
      <c r="C801" s="3" t="s">
        <v>1634</v>
      </c>
      <c r="D801">
        <v>84500</v>
      </c>
      <c r="E801" s="5">
        <f t="shared" si="48"/>
        <v>0.87008284023668636</v>
      </c>
      <c r="F801">
        <v>73522</v>
      </c>
      <c r="G801" t="s">
        <v>14</v>
      </c>
      <c r="H801" s="6">
        <f t="shared" si="5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idden="1" x14ac:dyDescent="0.3">
      <c r="A802">
        <v>800</v>
      </c>
      <c r="B802" t="s">
        <v>1635</v>
      </c>
      <c r="C802" s="3" t="s">
        <v>1636</v>
      </c>
      <c r="D802">
        <v>100</v>
      </c>
      <c r="E802" s="5">
        <f t="shared" si="48"/>
        <v>0.01</v>
      </c>
      <c r="F802">
        <v>1</v>
      </c>
      <c r="G802" t="s">
        <v>14</v>
      </c>
      <c r="H802" s="6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 s="5">
        <f t="shared" si="48"/>
        <v>2.0291304347826089</v>
      </c>
      <c r="F803">
        <v>4667</v>
      </c>
      <c r="G803" t="s">
        <v>20</v>
      </c>
      <c r="H803" s="6">
        <f t="shared" si="5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 s="5">
        <f t="shared" si="48"/>
        <v>1.9703225806451612</v>
      </c>
      <c r="F804">
        <v>12216</v>
      </c>
      <c r="G804" t="s">
        <v>20</v>
      </c>
      <c r="H804" s="6">
        <f t="shared" si="5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 s="5">
        <f t="shared" si="48"/>
        <v>1.07</v>
      </c>
      <c r="F805">
        <v>6527</v>
      </c>
      <c r="G805" t="s">
        <v>20</v>
      </c>
      <c r="H805" s="6">
        <f t="shared" si="5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 s="5">
        <f t="shared" si="48"/>
        <v>2.6873076923076922</v>
      </c>
      <c r="F806">
        <v>6987</v>
      </c>
      <c r="G806" t="s">
        <v>20</v>
      </c>
      <c r="H806" s="6">
        <f t="shared" si="5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hidden="1" x14ac:dyDescent="0.3">
      <c r="A807">
        <v>805</v>
      </c>
      <c r="B807" t="s">
        <v>1645</v>
      </c>
      <c r="C807" s="3" t="s">
        <v>1646</v>
      </c>
      <c r="D807">
        <v>9700</v>
      </c>
      <c r="E807" s="5">
        <f t="shared" si="48"/>
        <v>0.50845360824742269</v>
      </c>
      <c r="F807">
        <v>4932</v>
      </c>
      <c r="G807" t="s">
        <v>14</v>
      </c>
      <c r="H807" s="6">
        <f t="shared" si="51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 s="5">
        <f t="shared" si="48"/>
        <v>11.802857142857142</v>
      </c>
      <c r="F808">
        <v>8262</v>
      </c>
      <c r="G808" t="s">
        <v>20</v>
      </c>
      <c r="H808" s="6">
        <f t="shared" si="51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 s="5">
        <f t="shared" si="48"/>
        <v>2.64</v>
      </c>
      <c r="F809">
        <v>1848</v>
      </c>
      <c r="G809" t="s">
        <v>20</v>
      </c>
      <c r="H809" s="6">
        <f t="shared" si="51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idden="1" x14ac:dyDescent="0.3">
      <c r="A810">
        <v>808</v>
      </c>
      <c r="B810" t="s">
        <v>1651</v>
      </c>
      <c r="C810" s="3" t="s">
        <v>1652</v>
      </c>
      <c r="D810">
        <v>5200</v>
      </c>
      <c r="E810" s="5">
        <f t="shared" si="48"/>
        <v>0.30442307692307691</v>
      </c>
      <c r="F810">
        <v>1583</v>
      </c>
      <c r="G810" t="s">
        <v>14</v>
      </c>
      <c r="H810" s="6">
        <f t="shared" si="51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idden="1" x14ac:dyDescent="0.3">
      <c r="A811">
        <v>809</v>
      </c>
      <c r="B811" t="s">
        <v>1599</v>
      </c>
      <c r="C811" s="3" t="s">
        <v>1653</v>
      </c>
      <c r="D811">
        <v>140800</v>
      </c>
      <c r="E811" s="5">
        <f t="shared" si="48"/>
        <v>0.62880681818181816</v>
      </c>
      <c r="F811">
        <v>88536</v>
      </c>
      <c r="G811" t="s">
        <v>14</v>
      </c>
      <c r="H811" s="6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 s="5">
        <f t="shared" si="48"/>
        <v>1.9312499999999999</v>
      </c>
      <c r="F812">
        <v>12360</v>
      </c>
      <c r="G812" t="s">
        <v>20</v>
      </c>
      <c r="H812" s="6">
        <f t="shared" si="5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idden="1" x14ac:dyDescent="0.3">
      <c r="A813">
        <v>811</v>
      </c>
      <c r="B813" t="s">
        <v>1656</v>
      </c>
      <c r="C813" s="3" t="s">
        <v>1657</v>
      </c>
      <c r="D813">
        <v>92500</v>
      </c>
      <c r="E813" s="5">
        <f t="shared" si="48"/>
        <v>0.77102702702702708</v>
      </c>
      <c r="F813">
        <v>71320</v>
      </c>
      <c r="G813" t="s">
        <v>14</v>
      </c>
      <c r="H813" s="6">
        <f t="shared" si="5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 s="5">
        <f t="shared" si="48"/>
        <v>2.2552763819095478</v>
      </c>
      <c r="F814">
        <v>134640</v>
      </c>
      <c r="G814" t="s">
        <v>20</v>
      </c>
      <c r="H814" s="6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 s="5">
        <f t="shared" si="48"/>
        <v>2.3940625</v>
      </c>
      <c r="F815">
        <v>7661</v>
      </c>
      <c r="G815" t="s">
        <v>20</v>
      </c>
      <c r="H815" s="6">
        <f t="shared" si="51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idden="1" x14ac:dyDescent="0.3">
      <c r="A816">
        <v>814</v>
      </c>
      <c r="B816" t="s">
        <v>1662</v>
      </c>
      <c r="C816" s="3" t="s">
        <v>1663</v>
      </c>
      <c r="D816">
        <v>3200</v>
      </c>
      <c r="E816" s="5">
        <f t="shared" si="48"/>
        <v>0.921875</v>
      </c>
      <c r="F816">
        <v>2950</v>
      </c>
      <c r="G816" t="s">
        <v>14</v>
      </c>
      <c r="H816" s="6">
        <f t="shared" si="51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 s="5">
        <f t="shared" si="48"/>
        <v>1.3023333333333333</v>
      </c>
      <c r="F817">
        <v>11721</v>
      </c>
      <c r="G817" t="s">
        <v>20</v>
      </c>
      <c r="H817" s="6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 s="5">
        <f t="shared" si="48"/>
        <v>6.1521739130434785</v>
      </c>
      <c r="F818">
        <v>14150</v>
      </c>
      <c r="G818" t="s">
        <v>20</v>
      </c>
      <c r="H818" s="6">
        <f t="shared" si="5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 s="5">
        <f t="shared" si="48"/>
        <v>3.687953216374269</v>
      </c>
      <c r="F819">
        <v>189192</v>
      </c>
      <c r="G819" t="s">
        <v>20</v>
      </c>
      <c r="H819" s="6">
        <f t="shared" si="5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 s="5">
        <f t="shared" si="48"/>
        <v>10.948571428571428</v>
      </c>
      <c r="F820">
        <v>7664</v>
      </c>
      <c r="G820" t="s">
        <v>20</v>
      </c>
      <c r="H820" s="6">
        <f t="shared" si="51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hidden="1" x14ac:dyDescent="0.3">
      <c r="A821">
        <v>819</v>
      </c>
      <c r="B821" t="s">
        <v>1671</v>
      </c>
      <c r="C821" s="3" t="s">
        <v>1672</v>
      </c>
      <c r="D821">
        <v>8900</v>
      </c>
      <c r="E821" s="5">
        <f t="shared" si="48"/>
        <v>0.50662921348314605</v>
      </c>
      <c r="F821">
        <v>4509</v>
      </c>
      <c r="G821" t="s">
        <v>14</v>
      </c>
      <c r="H821" s="6">
        <f t="shared" si="51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 s="5">
        <f t="shared" si="48"/>
        <v>8.0060000000000002</v>
      </c>
      <c r="F822">
        <v>12009</v>
      </c>
      <c r="G822" t="s">
        <v>20</v>
      </c>
      <c r="H822" s="6">
        <f t="shared" si="5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 s="5">
        <f t="shared" si="48"/>
        <v>2.9128571428571428</v>
      </c>
      <c r="F823">
        <v>14273</v>
      </c>
      <c r="G823" t="s">
        <v>20</v>
      </c>
      <c r="H823" s="6">
        <f t="shared" si="5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 s="5">
        <f t="shared" si="48"/>
        <v>3.4996666666666667</v>
      </c>
      <c r="F824">
        <v>188982</v>
      </c>
      <c r="G824" t="s">
        <v>20</v>
      </c>
      <c r="H824" s="6">
        <f t="shared" si="5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 s="5">
        <f t="shared" si="48"/>
        <v>3.5707317073170732</v>
      </c>
      <c r="F825">
        <v>14640</v>
      </c>
      <c r="G825" t="s">
        <v>20</v>
      </c>
      <c r="H825" s="6">
        <f t="shared" si="5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 s="5">
        <f t="shared" si="48"/>
        <v>1.2648941176470587</v>
      </c>
      <c r="F826">
        <v>107516</v>
      </c>
      <c r="G826" t="s">
        <v>20</v>
      </c>
      <c r="H826" s="6">
        <f t="shared" si="5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 s="5">
        <f t="shared" si="48"/>
        <v>3.875</v>
      </c>
      <c r="F827">
        <v>13950</v>
      </c>
      <c r="G827" t="s">
        <v>20</v>
      </c>
      <c r="H827" s="6">
        <f t="shared" si="5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 s="5">
        <f t="shared" si="48"/>
        <v>4.5703571428571426</v>
      </c>
      <c r="F828">
        <v>12797</v>
      </c>
      <c r="G828" t="s">
        <v>20</v>
      </c>
      <c r="H828" s="6">
        <f t="shared" si="5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 s="5">
        <f t="shared" si="48"/>
        <v>2.6669565217391304</v>
      </c>
      <c r="F829">
        <v>6134</v>
      </c>
      <c r="G829" t="s">
        <v>20</v>
      </c>
      <c r="H829" s="6">
        <f t="shared" si="51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hidden="1" x14ac:dyDescent="0.3">
      <c r="A830">
        <v>828</v>
      </c>
      <c r="B830" t="s">
        <v>1689</v>
      </c>
      <c r="C830" s="3" t="s">
        <v>1690</v>
      </c>
      <c r="D830">
        <v>7100</v>
      </c>
      <c r="E830" s="5">
        <f t="shared" si="48"/>
        <v>0.69</v>
      </c>
      <c r="F830">
        <v>4899</v>
      </c>
      <c r="G830" t="s">
        <v>14</v>
      </c>
      <c r="H830" s="6">
        <f t="shared" si="51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idden="1" x14ac:dyDescent="0.3">
      <c r="A831">
        <v>829</v>
      </c>
      <c r="B831" t="s">
        <v>1691</v>
      </c>
      <c r="C831" s="3" t="s">
        <v>1692</v>
      </c>
      <c r="D831">
        <v>9600</v>
      </c>
      <c r="E831" s="5">
        <f t="shared" si="48"/>
        <v>0.51343749999999999</v>
      </c>
      <c r="F831">
        <v>4929</v>
      </c>
      <c r="G831" t="s">
        <v>14</v>
      </c>
      <c r="H831" s="6">
        <f t="shared" si="5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hidden="1" x14ac:dyDescent="0.3">
      <c r="A832">
        <v>830</v>
      </c>
      <c r="B832" t="s">
        <v>1693</v>
      </c>
      <c r="C832" s="3" t="s">
        <v>1694</v>
      </c>
      <c r="D832">
        <v>121600</v>
      </c>
      <c r="E832" s="5">
        <f t="shared" si="48"/>
        <v>1.1710526315789473E-2</v>
      </c>
      <c r="F832">
        <v>1424</v>
      </c>
      <c r="G832" t="s">
        <v>14</v>
      </c>
      <c r="H832" s="6">
        <f t="shared" si="51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 s="5">
        <f t="shared" si="48"/>
        <v>1.089773429454171</v>
      </c>
      <c r="F833">
        <v>105817</v>
      </c>
      <c r="G833" t="s">
        <v>20</v>
      </c>
      <c r="H833" s="6">
        <f t="shared" si="5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 s="5">
        <f t="shared" si="48"/>
        <v>3.1517592592592591</v>
      </c>
      <c r="F834">
        <v>136156</v>
      </c>
      <c r="G834" t="s">
        <v>20</v>
      </c>
      <c r="H834" s="6">
        <f t="shared" si="5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 s="5">
        <f t="shared" ref="E835:E898" si="52">F835/D835</f>
        <v>1.5769117647058823</v>
      </c>
      <c r="F835">
        <v>10723</v>
      </c>
      <c r="G835" t="s">
        <v>20</v>
      </c>
      <c r="H835" s="6">
        <f t="shared" si="51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3">(((L835/60)/60)/24)+DATE(1970,1,1)</f>
        <v>40588.25</v>
      </c>
      <c r="O835" s="9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 s="5">
        <f t="shared" si="52"/>
        <v>1.5380821917808218</v>
      </c>
      <c r="F836">
        <v>11228</v>
      </c>
      <c r="G836" t="s">
        <v>20</v>
      </c>
      <c r="H836" s="6">
        <f t="shared" ref="H836:H899" si="55">F836/I836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idden="1" x14ac:dyDescent="0.3">
      <c r="A837">
        <v>835</v>
      </c>
      <c r="B837" t="s">
        <v>1703</v>
      </c>
      <c r="C837" s="3" t="s">
        <v>1704</v>
      </c>
      <c r="D837">
        <v>86200</v>
      </c>
      <c r="E837" s="5">
        <f t="shared" si="52"/>
        <v>0.89738979118329465</v>
      </c>
      <c r="F837">
        <v>77355</v>
      </c>
      <c r="G837" t="s">
        <v>14</v>
      </c>
      <c r="H837" s="6">
        <f t="shared" si="5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idden="1" x14ac:dyDescent="0.3">
      <c r="A838">
        <v>836</v>
      </c>
      <c r="B838" t="s">
        <v>1705</v>
      </c>
      <c r="C838" s="3" t="s">
        <v>1706</v>
      </c>
      <c r="D838">
        <v>8100</v>
      </c>
      <c r="E838" s="5">
        <f t="shared" si="52"/>
        <v>0.75135802469135804</v>
      </c>
      <c r="F838">
        <v>6086</v>
      </c>
      <c r="G838" t="s">
        <v>14</v>
      </c>
      <c r="H838" s="6">
        <f t="shared" si="55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 s="5">
        <f t="shared" si="52"/>
        <v>8.5288135593220336</v>
      </c>
      <c r="F839">
        <v>150960</v>
      </c>
      <c r="G839" t="s">
        <v>20</v>
      </c>
      <c r="H839" s="6">
        <f t="shared" si="5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 s="5">
        <f t="shared" si="52"/>
        <v>1.3890625000000001</v>
      </c>
      <c r="F840">
        <v>8890</v>
      </c>
      <c r="G840" t="s">
        <v>20</v>
      </c>
      <c r="H840" s="6">
        <f t="shared" si="5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 s="5">
        <f t="shared" si="52"/>
        <v>1.9018181818181819</v>
      </c>
      <c r="F841">
        <v>14644</v>
      </c>
      <c r="G841" t="s">
        <v>20</v>
      </c>
      <c r="H841" s="6">
        <f t="shared" si="5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 s="5">
        <f t="shared" si="52"/>
        <v>1.0024333619948409</v>
      </c>
      <c r="F842">
        <v>116583</v>
      </c>
      <c r="G842" t="s">
        <v>20</v>
      </c>
      <c r="H842" s="6">
        <f t="shared" si="5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 s="5">
        <f t="shared" si="52"/>
        <v>1.4275824175824177</v>
      </c>
      <c r="F843">
        <v>12991</v>
      </c>
      <c r="G843" t="s">
        <v>20</v>
      </c>
      <c r="H843" s="6">
        <f t="shared" si="5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 s="5">
        <f t="shared" si="52"/>
        <v>5.6313333333333331</v>
      </c>
      <c r="F844">
        <v>8447</v>
      </c>
      <c r="G844" t="s">
        <v>20</v>
      </c>
      <c r="H844" s="6">
        <f t="shared" si="5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hidden="1" x14ac:dyDescent="0.3">
      <c r="A845">
        <v>843</v>
      </c>
      <c r="B845" t="s">
        <v>1719</v>
      </c>
      <c r="C845" s="3" t="s">
        <v>1720</v>
      </c>
      <c r="D845">
        <v>8800</v>
      </c>
      <c r="E845" s="5">
        <f t="shared" si="52"/>
        <v>0.30715909090909088</v>
      </c>
      <c r="F845">
        <v>2703</v>
      </c>
      <c r="G845" t="s">
        <v>14</v>
      </c>
      <c r="H845" s="6">
        <f t="shared" si="55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 s="5">
        <f t="shared" si="52"/>
        <v>0.99397727272727276</v>
      </c>
      <c r="F846">
        <v>8747</v>
      </c>
      <c r="G846" t="s">
        <v>74</v>
      </c>
      <c r="H846" s="6">
        <f t="shared" si="55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 s="5">
        <f t="shared" si="52"/>
        <v>1.9754935622317598</v>
      </c>
      <c r="F847">
        <v>138087</v>
      </c>
      <c r="G847" t="s">
        <v>20</v>
      </c>
      <c r="H847" s="6">
        <f t="shared" si="5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 s="5">
        <f t="shared" si="52"/>
        <v>5.085</v>
      </c>
      <c r="F848">
        <v>5085</v>
      </c>
      <c r="G848" t="s">
        <v>20</v>
      </c>
      <c r="H848" s="6">
        <f t="shared" si="55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 s="5">
        <f t="shared" si="52"/>
        <v>2.3774468085106384</v>
      </c>
      <c r="F849">
        <v>11174</v>
      </c>
      <c r="G849" t="s">
        <v>20</v>
      </c>
      <c r="H849" s="6">
        <f t="shared" si="5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 s="5">
        <f t="shared" si="52"/>
        <v>3.3846875000000001</v>
      </c>
      <c r="F850">
        <v>10831</v>
      </c>
      <c r="G850" t="s">
        <v>20</v>
      </c>
      <c r="H850" s="6">
        <f t="shared" si="5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 s="5">
        <f t="shared" si="52"/>
        <v>1.3308955223880596</v>
      </c>
      <c r="F851">
        <v>8917</v>
      </c>
      <c r="G851" t="s">
        <v>20</v>
      </c>
      <c r="H851" s="6">
        <f t="shared" si="5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hidden="1" x14ac:dyDescent="0.3">
      <c r="A852">
        <v>850</v>
      </c>
      <c r="B852" t="s">
        <v>1733</v>
      </c>
      <c r="C852" s="3" t="s">
        <v>1734</v>
      </c>
      <c r="D852">
        <v>100</v>
      </c>
      <c r="E852" s="5">
        <f t="shared" si="52"/>
        <v>0.01</v>
      </c>
      <c r="F852">
        <v>1</v>
      </c>
      <c r="G852" t="s">
        <v>14</v>
      </c>
      <c r="H852" s="6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 s="5">
        <f t="shared" si="52"/>
        <v>2.0779999999999998</v>
      </c>
      <c r="F853">
        <v>12468</v>
      </c>
      <c r="G853" t="s">
        <v>20</v>
      </c>
      <c r="H853" s="6">
        <f t="shared" si="5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hidden="1" x14ac:dyDescent="0.3">
      <c r="A854">
        <v>852</v>
      </c>
      <c r="B854" t="s">
        <v>1737</v>
      </c>
      <c r="C854" s="3" t="s">
        <v>1738</v>
      </c>
      <c r="D854">
        <v>4900</v>
      </c>
      <c r="E854" s="5">
        <f t="shared" si="52"/>
        <v>0.51122448979591839</v>
      </c>
      <c r="F854">
        <v>2505</v>
      </c>
      <c r="G854" t="s">
        <v>14</v>
      </c>
      <c r="H854" s="6">
        <f t="shared" si="55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 s="5">
        <f t="shared" si="52"/>
        <v>6.5205847953216374</v>
      </c>
      <c r="F855">
        <v>111502</v>
      </c>
      <c r="G855" t="s">
        <v>20</v>
      </c>
      <c r="H855" s="6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 s="5">
        <f t="shared" si="52"/>
        <v>1.1363099415204678</v>
      </c>
      <c r="F856">
        <v>194309</v>
      </c>
      <c r="G856" t="s">
        <v>20</v>
      </c>
      <c r="H856" s="6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 s="5">
        <f t="shared" si="52"/>
        <v>1.0237606837606839</v>
      </c>
      <c r="F857">
        <v>23956</v>
      </c>
      <c r="G857" t="s">
        <v>20</v>
      </c>
      <c r="H857" s="6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 s="5">
        <f t="shared" si="52"/>
        <v>3.5658333333333334</v>
      </c>
      <c r="F858">
        <v>8558</v>
      </c>
      <c r="G858" t="s">
        <v>20</v>
      </c>
      <c r="H858" s="6">
        <f t="shared" si="5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 s="5">
        <f t="shared" si="52"/>
        <v>1.3986792452830188</v>
      </c>
      <c r="F859">
        <v>7413</v>
      </c>
      <c r="G859" t="s">
        <v>20</v>
      </c>
      <c r="H859" s="6">
        <f t="shared" si="5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hidden="1" x14ac:dyDescent="0.3">
      <c r="A860">
        <v>858</v>
      </c>
      <c r="B860" t="s">
        <v>1748</v>
      </c>
      <c r="C860" s="3" t="s">
        <v>1749</v>
      </c>
      <c r="D860">
        <v>4000</v>
      </c>
      <c r="E860" s="5">
        <f t="shared" si="52"/>
        <v>0.69450000000000001</v>
      </c>
      <c r="F860">
        <v>2778</v>
      </c>
      <c r="G860" t="s">
        <v>14</v>
      </c>
      <c r="H860" s="6">
        <f t="shared" si="55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hidden="1" x14ac:dyDescent="0.3">
      <c r="A861">
        <v>859</v>
      </c>
      <c r="B861" t="s">
        <v>1750</v>
      </c>
      <c r="C861" s="3" t="s">
        <v>1751</v>
      </c>
      <c r="D861">
        <v>7300</v>
      </c>
      <c r="E861" s="5">
        <f t="shared" si="52"/>
        <v>0.35534246575342465</v>
      </c>
      <c r="F861">
        <v>2594</v>
      </c>
      <c r="G861" t="s">
        <v>14</v>
      </c>
      <c r="H861" s="6">
        <f t="shared" si="55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 s="5">
        <f t="shared" si="52"/>
        <v>2.5165000000000002</v>
      </c>
      <c r="F862">
        <v>5033</v>
      </c>
      <c r="G862" t="s">
        <v>20</v>
      </c>
      <c r="H862" s="6">
        <f t="shared" si="55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 s="5">
        <f t="shared" si="52"/>
        <v>1.0587500000000001</v>
      </c>
      <c r="F863">
        <v>9317</v>
      </c>
      <c r="G863" t="s">
        <v>20</v>
      </c>
      <c r="H863" s="6">
        <f t="shared" si="5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 s="5">
        <f t="shared" si="52"/>
        <v>1.8742857142857143</v>
      </c>
      <c r="F864">
        <v>6560</v>
      </c>
      <c r="G864" t="s">
        <v>20</v>
      </c>
      <c r="H864" s="6">
        <f t="shared" si="55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 s="5">
        <f t="shared" si="52"/>
        <v>3.8678571428571429</v>
      </c>
      <c r="F865">
        <v>5415</v>
      </c>
      <c r="G865" t="s">
        <v>20</v>
      </c>
      <c r="H865" s="6">
        <f t="shared" si="5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 s="5">
        <f t="shared" si="52"/>
        <v>3.4707142857142856</v>
      </c>
      <c r="F866">
        <v>14577</v>
      </c>
      <c r="G866" t="s">
        <v>20</v>
      </c>
      <c r="H866" s="6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 s="5">
        <f t="shared" si="52"/>
        <v>1.8582098765432098</v>
      </c>
      <c r="F867">
        <v>150515</v>
      </c>
      <c r="G867" t="s">
        <v>20</v>
      </c>
      <c r="H867" s="6">
        <f t="shared" si="5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 s="5">
        <f t="shared" si="52"/>
        <v>0.43241247264770238</v>
      </c>
      <c r="F868">
        <v>79045</v>
      </c>
      <c r="G868" t="s">
        <v>74</v>
      </c>
      <c r="H868" s="6">
        <f t="shared" si="5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 s="5">
        <f t="shared" si="52"/>
        <v>1.6243749999999999</v>
      </c>
      <c r="F869">
        <v>7797</v>
      </c>
      <c r="G869" t="s">
        <v>20</v>
      </c>
      <c r="H869" s="6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 s="5">
        <f t="shared" si="52"/>
        <v>1.8484285714285715</v>
      </c>
      <c r="F870">
        <v>12939</v>
      </c>
      <c r="G870" t="s">
        <v>20</v>
      </c>
      <c r="H870" s="6">
        <f t="shared" si="5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idden="1" x14ac:dyDescent="0.3">
      <c r="A871">
        <v>869</v>
      </c>
      <c r="B871" t="s">
        <v>1770</v>
      </c>
      <c r="C871" s="3" t="s">
        <v>1771</v>
      </c>
      <c r="D871">
        <v>161900</v>
      </c>
      <c r="E871" s="5">
        <f t="shared" si="52"/>
        <v>0.23703520691785052</v>
      </c>
      <c r="F871">
        <v>38376</v>
      </c>
      <c r="G871" t="s">
        <v>14</v>
      </c>
      <c r="H871" s="6">
        <f t="shared" si="5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idden="1" x14ac:dyDescent="0.3">
      <c r="A872">
        <v>870</v>
      </c>
      <c r="B872" t="s">
        <v>1772</v>
      </c>
      <c r="C872" s="3" t="s">
        <v>1773</v>
      </c>
      <c r="D872">
        <v>7700</v>
      </c>
      <c r="E872" s="5">
        <f t="shared" si="52"/>
        <v>0.89870129870129867</v>
      </c>
      <c r="F872">
        <v>6920</v>
      </c>
      <c r="G872" t="s">
        <v>14</v>
      </c>
      <c r="H872" s="6">
        <f t="shared" si="5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 s="5">
        <f t="shared" si="52"/>
        <v>2.7260419580419581</v>
      </c>
      <c r="F873">
        <v>194912</v>
      </c>
      <c r="G873" t="s">
        <v>20</v>
      </c>
      <c r="H873" s="6">
        <f t="shared" si="5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 s="5">
        <f t="shared" si="52"/>
        <v>1.7004255319148935</v>
      </c>
      <c r="F874">
        <v>7992</v>
      </c>
      <c r="G874" t="s">
        <v>20</v>
      </c>
      <c r="H874" s="6">
        <f t="shared" si="55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 s="5">
        <f t="shared" si="52"/>
        <v>1.8828503562945369</v>
      </c>
      <c r="F875">
        <v>79268</v>
      </c>
      <c r="G875" t="s">
        <v>20</v>
      </c>
      <c r="H875" s="6">
        <f t="shared" si="5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 s="5">
        <f t="shared" si="52"/>
        <v>3.4693532338308457</v>
      </c>
      <c r="F876">
        <v>139468</v>
      </c>
      <c r="G876" t="s">
        <v>20</v>
      </c>
      <c r="H876" s="6">
        <f t="shared" si="5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idden="1" x14ac:dyDescent="0.3">
      <c r="A877">
        <v>875</v>
      </c>
      <c r="B877" t="s">
        <v>1782</v>
      </c>
      <c r="C877" s="3" t="s">
        <v>1783</v>
      </c>
      <c r="D877">
        <v>7900</v>
      </c>
      <c r="E877" s="5">
        <f t="shared" si="52"/>
        <v>0.6917721518987342</v>
      </c>
      <c r="F877">
        <v>5465</v>
      </c>
      <c r="G877" t="s">
        <v>14</v>
      </c>
      <c r="H877" s="6">
        <f t="shared" si="55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hidden="1" x14ac:dyDescent="0.3">
      <c r="A878">
        <v>876</v>
      </c>
      <c r="B878" t="s">
        <v>1784</v>
      </c>
      <c r="C878" s="3" t="s">
        <v>1785</v>
      </c>
      <c r="D878">
        <v>8300</v>
      </c>
      <c r="E878" s="5">
        <f t="shared" si="52"/>
        <v>0.25433734939759034</v>
      </c>
      <c r="F878">
        <v>2111</v>
      </c>
      <c r="G878" t="s">
        <v>14</v>
      </c>
      <c r="H878" s="6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idden="1" x14ac:dyDescent="0.3">
      <c r="A879">
        <v>877</v>
      </c>
      <c r="B879" t="s">
        <v>1786</v>
      </c>
      <c r="C879" s="3" t="s">
        <v>1787</v>
      </c>
      <c r="D879">
        <v>163600</v>
      </c>
      <c r="E879" s="5">
        <f t="shared" si="52"/>
        <v>0.77400977995110021</v>
      </c>
      <c r="F879">
        <v>126628</v>
      </c>
      <c r="G879" t="s">
        <v>14</v>
      </c>
      <c r="H879" s="6">
        <f t="shared" si="55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idden="1" x14ac:dyDescent="0.3">
      <c r="A880">
        <v>878</v>
      </c>
      <c r="B880" t="s">
        <v>1788</v>
      </c>
      <c r="C880" s="3" t="s">
        <v>1789</v>
      </c>
      <c r="D880">
        <v>2700</v>
      </c>
      <c r="E880" s="5">
        <f t="shared" si="52"/>
        <v>0.37481481481481482</v>
      </c>
      <c r="F880">
        <v>1012</v>
      </c>
      <c r="G880" t="s">
        <v>14</v>
      </c>
      <c r="H880" s="6">
        <f t="shared" si="5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 s="5">
        <f t="shared" si="52"/>
        <v>5.4379999999999997</v>
      </c>
      <c r="F881">
        <v>5438</v>
      </c>
      <c r="G881" t="s">
        <v>20</v>
      </c>
      <c r="H881" s="6">
        <f t="shared" si="55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 s="5">
        <f t="shared" si="52"/>
        <v>2.2852189349112426</v>
      </c>
      <c r="F882">
        <v>193101</v>
      </c>
      <c r="G882" t="s">
        <v>20</v>
      </c>
      <c r="H882" s="6">
        <f t="shared" si="5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idden="1" x14ac:dyDescent="0.3">
      <c r="A883">
        <v>881</v>
      </c>
      <c r="B883" t="s">
        <v>1794</v>
      </c>
      <c r="C883" s="3" t="s">
        <v>1795</v>
      </c>
      <c r="D883">
        <v>81300</v>
      </c>
      <c r="E883" s="5">
        <f t="shared" si="52"/>
        <v>0.38948339483394834</v>
      </c>
      <c r="F883">
        <v>31665</v>
      </c>
      <c r="G883" t="s">
        <v>14</v>
      </c>
      <c r="H883" s="6">
        <f t="shared" si="5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 s="5">
        <f t="shared" si="52"/>
        <v>3.7</v>
      </c>
      <c r="F884">
        <v>2960</v>
      </c>
      <c r="G884" t="s">
        <v>20</v>
      </c>
      <c r="H884" s="6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 s="5">
        <f t="shared" si="52"/>
        <v>2.3791176470588233</v>
      </c>
      <c r="F885">
        <v>8089</v>
      </c>
      <c r="G885" t="s">
        <v>20</v>
      </c>
      <c r="H885" s="6">
        <f t="shared" si="5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idden="1" x14ac:dyDescent="0.3">
      <c r="A886">
        <v>884</v>
      </c>
      <c r="B886" t="s">
        <v>1800</v>
      </c>
      <c r="C886" s="3" t="s">
        <v>1801</v>
      </c>
      <c r="D886">
        <v>170800</v>
      </c>
      <c r="E886" s="5">
        <f t="shared" si="52"/>
        <v>0.64036299765807958</v>
      </c>
      <c r="F886">
        <v>109374</v>
      </c>
      <c r="G886" t="s">
        <v>14</v>
      </c>
      <c r="H886" s="6">
        <f t="shared" si="5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 s="5">
        <f t="shared" si="52"/>
        <v>1.1827777777777777</v>
      </c>
      <c r="F887">
        <v>2129</v>
      </c>
      <c r="G887" t="s">
        <v>20</v>
      </c>
      <c r="H887" s="6">
        <f t="shared" si="55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idden="1" x14ac:dyDescent="0.3">
      <c r="A888">
        <v>886</v>
      </c>
      <c r="B888" t="s">
        <v>1804</v>
      </c>
      <c r="C888" s="3" t="s">
        <v>1805</v>
      </c>
      <c r="D888">
        <v>150600</v>
      </c>
      <c r="E888" s="5">
        <f t="shared" si="52"/>
        <v>0.84824037184594958</v>
      </c>
      <c r="F888">
        <v>127745</v>
      </c>
      <c r="G888" t="s">
        <v>14</v>
      </c>
      <c r="H888" s="6">
        <f t="shared" si="55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hidden="1" x14ac:dyDescent="0.3">
      <c r="A889">
        <v>887</v>
      </c>
      <c r="B889" t="s">
        <v>1806</v>
      </c>
      <c r="C889" s="3" t="s">
        <v>1807</v>
      </c>
      <c r="D889">
        <v>7800</v>
      </c>
      <c r="E889" s="5">
        <f t="shared" si="52"/>
        <v>0.29346153846153844</v>
      </c>
      <c r="F889">
        <v>2289</v>
      </c>
      <c r="G889" t="s">
        <v>14</v>
      </c>
      <c r="H889" s="6">
        <f t="shared" si="55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 s="5">
        <f t="shared" si="52"/>
        <v>2.0989655172413793</v>
      </c>
      <c r="F890">
        <v>12174</v>
      </c>
      <c r="G890" t="s">
        <v>20</v>
      </c>
      <c r="H890" s="6">
        <f t="shared" si="5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 s="5">
        <f t="shared" si="52"/>
        <v>1.697857142857143</v>
      </c>
      <c r="F891">
        <v>9508</v>
      </c>
      <c r="G891" t="s">
        <v>20</v>
      </c>
      <c r="H891" s="6">
        <f t="shared" si="55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 s="5">
        <f t="shared" si="52"/>
        <v>1.1595907738095239</v>
      </c>
      <c r="F892">
        <v>155849</v>
      </c>
      <c r="G892" t="s">
        <v>20</v>
      </c>
      <c r="H892" s="6">
        <f t="shared" si="5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 s="5">
        <f t="shared" si="52"/>
        <v>2.5859999999999999</v>
      </c>
      <c r="F893">
        <v>7758</v>
      </c>
      <c r="G893" t="s">
        <v>20</v>
      </c>
      <c r="H893" s="6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 s="5">
        <f t="shared" si="52"/>
        <v>2.3058333333333332</v>
      </c>
      <c r="F894">
        <v>13835</v>
      </c>
      <c r="G894" t="s">
        <v>20</v>
      </c>
      <c r="H894" s="6">
        <f t="shared" si="5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 s="5">
        <f t="shared" si="52"/>
        <v>1.2821428571428573</v>
      </c>
      <c r="F895">
        <v>10770</v>
      </c>
      <c r="G895" t="s">
        <v>20</v>
      </c>
      <c r="H895" s="6">
        <f t="shared" si="5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 s="5">
        <f t="shared" si="52"/>
        <v>1.8870588235294117</v>
      </c>
      <c r="F896">
        <v>3208</v>
      </c>
      <c r="G896" t="s">
        <v>20</v>
      </c>
      <c r="H896" s="6">
        <f t="shared" si="55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hidden="1" x14ac:dyDescent="0.3">
      <c r="A897">
        <v>895</v>
      </c>
      <c r="B897" t="s">
        <v>1822</v>
      </c>
      <c r="C897" s="3" t="s">
        <v>1823</v>
      </c>
      <c r="D897">
        <v>159800</v>
      </c>
      <c r="E897" s="5">
        <f t="shared" si="52"/>
        <v>6.9511889862327911E-2</v>
      </c>
      <c r="F897">
        <v>11108</v>
      </c>
      <c r="G897" t="s">
        <v>14</v>
      </c>
      <c r="H897" s="6">
        <f t="shared" si="5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 s="5">
        <f t="shared" si="52"/>
        <v>7.7443434343434348</v>
      </c>
      <c r="F898">
        <v>153338</v>
      </c>
      <c r="G898" t="s">
        <v>20</v>
      </c>
      <c r="H898" s="6">
        <f t="shared" si="5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idden="1" x14ac:dyDescent="0.3">
      <c r="A899">
        <v>897</v>
      </c>
      <c r="B899" t="s">
        <v>1826</v>
      </c>
      <c r="C899" s="3" t="s">
        <v>1827</v>
      </c>
      <c r="D899">
        <v>8800</v>
      </c>
      <c r="E899" s="5">
        <f t="shared" ref="E899:E962" si="56">F899/D899</f>
        <v>0.27693181818181817</v>
      </c>
      <c r="F899">
        <v>2437</v>
      </c>
      <c r="G899" t="s">
        <v>14</v>
      </c>
      <c r="H899" s="6">
        <f t="shared" si="55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7">(((L899/60)/60)/24)+DATE(1970,1,1)</f>
        <v>43583.208333333328</v>
      </c>
      <c r="O899" s="9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idden="1" x14ac:dyDescent="0.3">
      <c r="A900">
        <v>898</v>
      </c>
      <c r="B900" t="s">
        <v>1828</v>
      </c>
      <c r="C900" s="3" t="s">
        <v>1829</v>
      </c>
      <c r="D900">
        <v>179100</v>
      </c>
      <c r="E900" s="5">
        <f t="shared" si="56"/>
        <v>0.52479620323841425</v>
      </c>
      <c r="F900">
        <v>93991</v>
      </c>
      <c r="G900" t="s">
        <v>14</v>
      </c>
      <c r="H900" s="6">
        <f t="shared" ref="H900:H963" si="59">F900/I900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 s="5">
        <f t="shared" si="56"/>
        <v>4.0709677419354842</v>
      </c>
      <c r="F901">
        <v>12620</v>
      </c>
      <c r="G901" t="s">
        <v>20</v>
      </c>
      <c r="H901" s="6">
        <f t="shared" si="5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idden="1" x14ac:dyDescent="0.3">
      <c r="A902">
        <v>900</v>
      </c>
      <c r="B902" t="s">
        <v>1832</v>
      </c>
      <c r="C902" s="3" t="s">
        <v>1833</v>
      </c>
      <c r="D902">
        <v>100</v>
      </c>
      <c r="E902" s="5">
        <f t="shared" si="56"/>
        <v>0.02</v>
      </c>
      <c r="F902">
        <v>2</v>
      </c>
      <c r="G902" t="s">
        <v>14</v>
      </c>
      <c r="H902" s="6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 s="5">
        <f t="shared" si="56"/>
        <v>1.5617857142857143</v>
      </c>
      <c r="F903">
        <v>8746</v>
      </c>
      <c r="G903" t="s">
        <v>20</v>
      </c>
      <c r="H903" s="6">
        <f t="shared" si="59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 s="5">
        <f t="shared" si="56"/>
        <v>2.5242857142857145</v>
      </c>
      <c r="F904">
        <v>3534</v>
      </c>
      <c r="G904" t="s">
        <v>20</v>
      </c>
      <c r="H904" s="6">
        <f t="shared" si="5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 s="5">
        <f t="shared" si="56"/>
        <v>1.729268292682927E-2</v>
      </c>
      <c r="F905">
        <v>709</v>
      </c>
      <c r="G905" t="s">
        <v>47</v>
      </c>
      <c r="H905" s="6">
        <f t="shared" si="59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idden="1" x14ac:dyDescent="0.3">
      <c r="A906">
        <v>904</v>
      </c>
      <c r="B906" t="s">
        <v>1840</v>
      </c>
      <c r="C906" s="3" t="s">
        <v>1841</v>
      </c>
      <c r="D906">
        <v>6500</v>
      </c>
      <c r="E906" s="5">
        <f t="shared" si="56"/>
        <v>0.12230769230769231</v>
      </c>
      <c r="F906">
        <v>795</v>
      </c>
      <c r="G906" t="s">
        <v>14</v>
      </c>
      <c r="H906" s="6">
        <f t="shared" si="59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 s="5">
        <f t="shared" si="56"/>
        <v>1.6398734177215191</v>
      </c>
      <c r="F907">
        <v>12955</v>
      </c>
      <c r="G907" t="s">
        <v>20</v>
      </c>
      <c r="H907" s="6">
        <f t="shared" si="5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 s="5">
        <f t="shared" si="56"/>
        <v>1.6298181818181818</v>
      </c>
      <c r="F908">
        <v>8964</v>
      </c>
      <c r="G908" t="s">
        <v>20</v>
      </c>
      <c r="H908" s="6">
        <f t="shared" si="5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idden="1" x14ac:dyDescent="0.3">
      <c r="A909">
        <v>907</v>
      </c>
      <c r="B909" t="s">
        <v>1846</v>
      </c>
      <c r="C909" s="3" t="s">
        <v>1847</v>
      </c>
      <c r="D909">
        <v>9100</v>
      </c>
      <c r="E909" s="5">
        <f t="shared" si="56"/>
        <v>0.20252747252747252</v>
      </c>
      <c r="F909">
        <v>1843</v>
      </c>
      <c r="G909" t="s">
        <v>14</v>
      </c>
      <c r="H909" s="6">
        <f t="shared" si="59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 s="5">
        <f t="shared" si="56"/>
        <v>3.1924083769633507</v>
      </c>
      <c r="F910">
        <v>121950</v>
      </c>
      <c r="G910" t="s">
        <v>20</v>
      </c>
      <c r="H910" s="6">
        <f t="shared" si="5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 s="5">
        <f t="shared" si="56"/>
        <v>4.7894444444444444</v>
      </c>
      <c r="F911">
        <v>8621</v>
      </c>
      <c r="G911" t="s">
        <v>20</v>
      </c>
      <c r="H911" s="6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 s="5">
        <f t="shared" si="56"/>
        <v>0.19556634304207121</v>
      </c>
      <c r="F912">
        <v>30215</v>
      </c>
      <c r="G912" t="s">
        <v>74</v>
      </c>
      <c r="H912" s="6">
        <f t="shared" si="5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 s="5">
        <f t="shared" si="56"/>
        <v>1.9894827586206896</v>
      </c>
      <c r="F913">
        <v>11539</v>
      </c>
      <c r="G913" t="s">
        <v>20</v>
      </c>
      <c r="H913" s="6">
        <f t="shared" si="5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 s="5">
        <f t="shared" si="56"/>
        <v>7.95</v>
      </c>
      <c r="F914">
        <v>14310</v>
      </c>
      <c r="G914" t="s">
        <v>20</v>
      </c>
      <c r="H914" s="6">
        <f t="shared" si="5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idden="1" x14ac:dyDescent="0.3">
      <c r="A915">
        <v>913</v>
      </c>
      <c r="B915" t="s">
        <v>1858</v>
      </c>
      <c r="C915" s="3" t="s">
        <v>1859</v>
      </c>
      <c r="D915">
        <v>70200</v>
      </c>
      <c r="E915" s="5">
        <f t="shared" si="56"/>
        <v>0.50621082621082625</v>
      </c>
      <c r="F915">
        <v>35536</v>
      </c>
      <c r="G915" t="s">
        <v>14</v>
      </c>
      <c r="H915" s="6">
        <f t="shared" si="5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idden="1" x14ac:dyDescent="0.3">
      <c r="A916">
        <v>914</v>
      </c>
      <c r="B916" t="s">
        <v>1860</v>
      </c>
      <c r="C916" s="3" t="s">
        <v>1861</v>
      </c>
      <c r="D916">
        <v>6400</v>
      </c>
      <c r="E916" s="5">
        <f t="shared" si="56"/>
        <v>0.57437499999999997</v>
      </c>
      <c r="F916">
        <v>3676</v>
      </c>
      <c r="G916" t="s">
        <v>14</v>
      </c>
      <c r="H916" s="6">
        <f t="shared" si="5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 s="5">
        <f t="shared" si="56"/>
        <v>1.5562827640984909</v>
      </c>
      <c r="F917">
        <v>195936</v>
      </c>
      <c r="G917" t="s">
        <v>20</v>
      </c>
      <c r="H917" s="6">
        <f t="shared" si="5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hidden="1" x14ac:dyDescent="0.3">
      <c r="A918">
        <v>916</v>
      </c>
      <c r="B918" t="s">
        <v>1864</v>
      </c>
      <c r="C918" s="3" t="s">
        <v>1865</v>
      </c>
      <c r="D918">
        <v>3700</v>
      </c>
      <c r="E918" s="5">
        <f t="shared" si="56"/>
        <v>0.36297297297297298</v>
      </c>
      <c r="F918">
        <v>1343</v>
      </c>
      <c r="G918" t="s">
        <v>14</v>
      </c>
      <c r="H918" s="6">
        <f t="shared" si="59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 s="5">
        <f t="shared" si="56"/>
        <v>0.58250000000000002</v>
      </c>
      <c r="F919">
        <v>2097</v>
      </c>
      <c r="G919" t="s">
        <v>47</v>
      </c>
      <c r="H919" s="6">
        <f t="shared" si="59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 s="5">
        <f t="shared" si="56"/>
        <v>2.3739473684210526</v>
      </c>
      <c r="F920">
        <v>9021</v>
      </c>
      <c r="G920" t="s">
        <v>20</v>
      </c>
      <c r="H920" s="6">
        <f t="shared" si="59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idden="1" x14ac:dyDescent="0.3">
      <c r="A921">
        <v>919</v>
      </c>
      <c r="B921" t="s">
        <v>1870</v>
      </c>
      <c r="C921" s="3" t="s">
        <v>1871</v>
      </c>
      <c r="D921">
        <v>35600</v>
      </c>
      <c r="E921" s="5">
        <f t="shared" si="56"/>
        <v>0.58750000000000002</v>
      </c>
      <c r="F921">
        <v>20915</v>
      </c>
      <c r="G921" t="s">
        <v>14</v>
      </c>
      <c r="H921" s="6">
        <f t="shared" si="5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 s="5">
        <f t="shared" si="56"/>
        <v>1.8256603773584905</v>
      </c>
      <c r="F922">
        <v>9676</v>
      </c>
      <c r="G922" t="s">
        <v>20</v>
      </c>
      <c r="H922" s="6">
        <f t="shared" si="5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idden="1" x14ac:dyDescent="0.3">
      <c r="A923">
        <v>921</v>
      </c>
      <c r="B923" t="s">
        <v>1874</v>
      </c>
      <c r="C923" s="3" t="s">
        <v>1875</v>
      </c>
      <c r="D923">
        <v>160400</v>
      </c>
      <c r="E923" s="5">
        <f t="shared" si="56"/>
        <v>7.5436408977556111E-3</v>
      </c>
      <c r="F923">
        <v>1210</v>
      </c>
      <c r="G923" t="s">
        <v>14</v>
      </c>
      <c r="H923" s="6">
        <f t="shared" si="59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 s="5">
        <f t="shared" si="56"/>
        <v>1.7595330739299611</v>
      </c>
      <c r="F924">
        <v>90440</v>
      </c>
      <c r="G924" t="s">
        <v>20</v>
      </c>
      <c r="H924" s="6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 s="5">
        <f t="shared" si="56"/>
        <v>2.3788235294117648</v>
      </c>
      <c r="F925">
        <v>4044</v>
      </c>
      <c r="G925" t="s">
        <v>20</v>
      </c>
      <c r="H925" s="6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 s="5">
        <f t="shared" si="56"/>
        <v>4.8805076142131982</v>
      </c>
      <c r="F926">
        <v>192292</v>
      </c>
      <c r="G926" t="s">
        <v>20</v>
      </c>
      <c r="H926" s="6">
        <f t="shared" si="5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 s="5">
        <f t="shared" si="56"/>
        <v>2.2406666666666668</v>
      </c>
      <c r="F927">
        <v>6722</v>
      </c>
      <c r="G927" t="s">
        <v>20</v>
      </c>
      <c r="H927" s="6">
        <f t="shared" si="59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idden="1" x14ac:dyDescent="0.3">
      <c r="A928">
        <v>926</v>
      </c>
      <c r="B928" t="s">
        <v>1884</v>
      </c>
      <c r="C928" s="3" t="s">
        <v>1885</v>
      </c>
      <c r="D928">
        <v>8700</v>
      </c>
      <c r="E928" s="5">
        <f t="shared" si="56"/>
        <v>0.18126436781609195</v>
      </c>
      <c r="F928">
        <v>1577</v>
      </c>
      <c r="G928" t="s">
        <v>14</v>
      </c>
      <c r="H928" s="6">
        <f t="shared" si="59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idden="1" x14ac:dyDescent="0.3">
      <c r="A929">
        <v>927</v>
      </c>
      <c r="B929" t="s">
        <v>1886</v>
      </c>
      <c r="C929" s="3" t="s">
        <v>1887</v>
      </c>
      <c r="D929">
        <v>7200</v>
      </c>
      <c r="E929" s="5">
        <f t="shared" si="56"/>
        <v>0.45847222222222223</v>
      </c>
      <c r="F929">
        <v>3301</v>
      </c>
      <c r="G929" t="s">
        <v>14</v>
      </c>
      <c r="H929" s="6">
        <f t="shared" si="59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 s="5">
        <f t="shared" si="56"/>
        <v>1.1731541218637993</v>
      </c>
      <c r="F930">
        <v>196386</v>
      </c>
      <c r="G930" t="s">
        <v>20</v>
      </c>
      <c r="H930" s="6">
        <f t="shared" si="5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 s="5">
        <f t="shared" si="56"/>
        <v>2.173090909090909</v>
      </c>
      <c r="F931">
        <v>11952</v>
      </c>
      <c r="G931" t="s">
        <v>20</v>
      </c>
      <c r="H931" s="6">
        <f t="shared" si="5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 s="5">
        <f t="shared" si="56"/>
        <v>1.1228571428571428</v>
      </c>
      <c r="F932">
        <v>3930</v>
      </c>
      <c r="G932" t="s">
        <v>20</v>
      </c>
      <c r="H932" s="6">
        <f t="shared" si="59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idden="1" x14ac:dyDescent="0.3">
      <c r="A933">
        <v>931</v>
      </c>
      <c r="B933" t="s">
        <v>1894</v>
      </c>
      <c r="C933" s="3" t="s">
        <v>1895</v>
      </c>
      <c r="D933">
        <v>7900</v>
      </c>
      <c r="E933" s="5">
        <f t="shared" si="56"/>
        <v>0.72518987341772156</v>
      </c>
      <c r="F933">
        <v>5729</v>
      </c>
      <c r="G933" t="s">
        <v>14</v>
      </c>
      <c r="H933" s="6">
        <f t="shared" si="5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 s="5">
        <f t="shared" si="56"/>
        <v>2.1230434782608696</v>
      </c>
      <c r="F934">
        <v>4883</v>
      </c>
      <c r="G934" t="s">
        <v>20</v>
      </c>
      <c r="H934" s="6">
        <f t="shared" si="5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 s="5">
        <f t="shared" si="56"/>
        <v>2.3974657534246577</v>
      </c>
      <c r="F935">
        <v>175015</v>
      </c>
      <c r="G935" t="s">
        <v>20</v>
      </c>
      <c r="H935" s="6">
        <f t="shared" si="5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 s="5">
        <f t="shared" si="56"/>
        <v>1.8193548387096774</v>
      </c>
      <c r="F936">
        <v>11280</v>
      </c>
      <c r="G936" t="s">
        <v>20</v>
      </c>
      <c r="H936" s="6">
        <f t="shared" si="5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 s="5">
        <f t="shared" si="56"/>
        <v>1.6413114754098361</v>
      </c>
      <c r="F937">
        <v>10012</v>
      </c>
      <c r="G937" t="s">
        <v>20</v>
      </c>
      <c r="H937" s="6">
        <f t="shared" si="5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idden="1" x14ac:dyDescent="0.3">
      <c r="A938">
        <v>936</v>
      </c>
      <c r="B938" t="s">
        <v>1246</v>
      </c>
      <c r="C938" s="3" t="s">
        <v>1904</v>
      </c>
      <c r="D938">
        <v>103200</v>
      </c>
      <c r="E938" s="5">
        <f t="shared" si="56"/>
        <v>1.6375968992248063E-2</v>
      </c>
      <c r="F938">
        <v>1690</v>
      </c>
      <c r="G938" t="s">
        <v>14</v>
      </c>
      <c r="H938" s="6">
        <f t="shared" si="59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 s="5">
        <f t="shared" si="56"/>
        <v>0.49643859649122807</v>
      </c>
      <c r="F939">
        <v>84891</v>
      </c>
      <c r="G939" t="s">
        <v>74</v>
      </c>
      <c r="H939" s="6">
        <f t="shared" si="5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 s="5">
        <f t="shared" si="56"/>
        <v>1.0970652173913042</v>
      </c>
      <c r="F940">
        <v>10093</v>
      </c>
      <c r="G940" t="s">
        <v>20</v>
      </c>
      <c r="H940" s="6">
        <f t="shared" si="59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hidden="1" x14ac:dyDescent="0.3">
      <c r="A941">
        <v>939</v>
      </c>
      <c r="B941" t="s">
        <v>1909</v>
      </c>
      <c r="C941" s="3" t="s">
        <v>1910</v>
      </c>
      <c r="D941">
        <v>7800</v>
      </c>
      <c r="E941" s="5">
        <f t="shared" si="56"/>
        <v>0.49217948717948717</v>
      </c>
      <c r="F941">
        <v>3839</v>
      </c>
      <c r="G941" t="s">
        <v>14</v>
      </c>
      <c r="H941" s="6">
        <f t="shared" si="59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 s="5">
        <f t="shared" si="56"/>
        <v>0.62232323232323228</v>
      </c>
      <c r="F942">
        <v>6161</v>
      </c>
      <c r="G942" t="s">
        <v>47</v>
      </c>
      <c r="H942" s="6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idden="1" x14ac:dyDescent="0.3">
      <c r="A943">
        <v>941</v>
      </c>
      <c r="B943" t="s">
        <v>1913</v>
      </c>
      <c r="C943" s="3" t="s">
        <v>1914</v>
      </c>
      <c r="D943">
        <v>43000</v>
      </c>
      <c r="E943" s="5">
        <f t="shared" si="56"/>
        <v>0.1305813953488372</v>
      </c>
      <c r="F943">
        <v>5615</v>
      </c>
      <c r="G943" t="s">
        <v>14</v>
      </c>
      <c r="H943" s="6">
        <f t="shared" si="59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idden="1" x14ac:dyDescent="0.3">
      <c r="A944">
        <v>942</v>
      </c>
      <c r="B944" t="s">
        <v>1907</v>
      </c>
      <c r="C944" s="3" t="s">
        <v>1915</v>
      </c>
      <c r="D944">
        <v>9600</v>
      </c>
      <c r="E944" s="5">
        <f t="shared" si="56"/>
        <v>0.64635416666666667</v>
      </c>
      <c r="F944">
        <v>6205</v>
      </c>
      <c r="G944" t="s">
        <v>14</v>
      </c>
      <c r="H944" s="6">
        <f t="shared" si="59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 s="5">
        <f t="shared" si="56"/>
        <v>1.5958666666666668</v>
      </c>
      <c r="F945">
        <v>11969</v>
      </c>
      <c r="G945" t="s">
        <v>20</v>
      </c>
      <c r="H945" s="6">
        <f t="shared" si="5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idden="1" x14ac:dyDescent="0.3">
      <c r="A946">
        <v>944</v>
      </c>
      <c r="B946" t="s">
        <v>1918</v>
      </c>
      <c r="C946" s="3" t="s">
        <v>1919</v>
      </c>
      <c r="D946">
        <v>10000</v>
      </c>
      <c r="E946" s="5">
        <f t="shared" si="56"/>
        <v>0.81420000000000003</v>
      </c>
      <c r="F946">
        <v>8142</v>
      </c>
      <c r="G946" t="s">
        <v>14</v>
      </c>
      <c r="H946" s="6">
        <f t="shared" si="5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idden="1" x14ac:dyDescent="0.3">
      <c r="A947">
        <v>945</v>
      </c>
      <c r="B947" t="s">
        <v>1920</v>
      </c>
      <c r="C947" s="3" t="s">
        <v>1921</v>
      </c>
      <c r="D947">
        <v>172000</v>
      </c>
      <c r="E947" s="5">
        <f t="shared" si="56"/>
        <v>0.32444767441860467</v>
      </c>
      <c r="F947">
        <v>55805</v>
      </c>
      <c r="G947" t="s">
        <v>14</v>
      </c>
      <c r="H947" s="6">
        <f t="shared" si="5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hidden="1" x14ac:dyDescent="0.3">
      <c r="A948">
        <v>946</v>
      </c>
      <c r="B948" t="s">
        <v>1922</v>
      </c>
      <c r="C948" s="3" t="s">
        <v>1923</v>
      </c>
      <c r="D948">
        <v>153700</v>
      </c>
      <c r="E948" s="5">
        <f t="shared" si="56"/>
        <v>9.9141184124918666E-2</v>
      </c>
      <c r="F948">
        <v>15238</v>
      </c>
      <c r="G948" t="s">
        <v>14</v>
      </c>
      <c r="H948" s="6">
        <f t="shared" si="5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idden="1" x14ac:dyDescent="0.3">
      <c r="A949">
        <v>947</v>
      </c>
      <c r="B949" t="s">
        <v>1924</v>
      </c>
      <c r="C949" s="3" t="s">
        <v>1925</v>
      </c>
      <c r="D949">
        <v>3600</v>
      </c>
      <c r="E949" s="5">
        <f t="shared" si="56"/>
        <v>0.26694444444444443</v>
      </c>
      <c r="F949">
        <v>961</v>
      </c>
      <c r="G949" t="s">
        <v>14</v>
      </c>
      <c r="H949" s="6">
        <f t="shared" si="59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 s="5">
        <f t="shared" si="56"/>
        <v>0.62957446808510642</v>
      </c>
      <c r="F950">
        <v>5918</v>
      </c>
      <c r="G950" t="s">
        <v>74</v>
      </c>
      <c r="H950" s="6">
        <f t="shared" si="5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 s="5">
        <f t="shared" si="56"/>
        <v>1.6135593220338984</v>
      </c>
      <c r="F951">
        <v>9520</v>
      </c>
      <c r="G951" t="s">
        <v>20</v>
      </c>
      <c r="H951" s="6">
        <f t="shared" si="5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hidden="1" x14ac:dyDescent="0.3">
      <c r="A952">
        <v>950</v>
      </c>
      <c r="B952" t="s">
        <v>1930</v>
      </c>
      <c r="C952" s="3" t="s">
        <v>1931</v>
      </c>
      <c r="D952">
        <v>100</v>
      </c>
      <c r="E952" s="5">
        <f t="shared" si="56"/>
        <v>0.05</v>
      </c>
      <c r="F952">
        <v>5</v>
      </c>
      <c r="G952" t="s">
        <v>14</v>
      </c>
      <c r="H952" s="6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 s="5">
        <f t="shared" si="56"/>
        <v>10.969379310344827</v>
      </c>
      <c r="F953">
        <v>159056</v>
      </c>
      <c r="G953" t="s">
        <v>20</v>
      </c>
      <c r="H953" s="6">
        <f t="shared" si="5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 s="5">
        <f t="shared" si="56"/>
        <v>0.70094158075601376</v>
      </c>
      <c r="F954">
        <v>101987</v>
      </c>
      <c r="G954" t="s">
        <v>74</v>
      </c>
      <c r="H954" s="6">
        <f t="shared" si="5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hidden="1" x14ac:dyDescent="0.3">
      <c r="A955">
        <v>953</v>
      </c>
      <c r="B955" t="s">
        <v>1936</v>
      </c>
      <c r="C955" s="3" t="s">
        <v>1937</v>
      </c>
      <c r="D955">
        <v>3300</v>
      </c>
      <c r="E955" s="5">
        <f t="shared" si="56"/>
        <v>0.6</v>
      </c>
      <c r="F955">
        <v>1980</v>
      </c>
      <c r="G955" t="s">
        <v>14</v>
      </c>
      <c r="H955" s="6">
        <f t="shared" si="59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 s="5">
        <f t="shared" si="56"/>
        <v>3.6709859154929578</v>
      </c>
      <c r="F956">
        <v>156384</v>
      </c>
      <c r="G956" t="s">
        <v>20</v>
      </c>
      <c r="H956" s="6">
        <f t="shared" si="5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 s="5">
        <f t="shared" si="56"/>
        <v>11.09</v>
      </c>
      <c r="F957">
        <v>7763</v>
      </c>
      <c r="G957" t="s">
        <v>20</v>
      </c>
      <c r="H957" s="6">
        <f t="shared" si="59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idden="1" x14ac:dyDescent="0.3">
      <c r="A958">
        <v>956</v>
      </c>
      <c r="B958" t="s">
        <v>1942</v>
      </c>
      <c r="C958" s="3" t="s">
        <v>1943</v>
      </c>
      <c r="D958">
        <v>187600</v>
      </c>
      <c r="E958" s="5">
        <f t="shared" si="56"/>
        <v>0.19028784648187633</v>
      </c>
      <c r="F958">
        <v>35698</v>
      </c>
      <c r="G958" t="s">
        <v>14</v>
      </c>
      <c r="H958" s="6">
        <f t="shared" si="59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 s="5">
        <f t="shared" si="56"/>
        <v>1.2687755102040816</v>
      </c>
      <c r="F959">
        <v>12434</v>
      </c>
      <c r="G959" t="s">
        <v>20</v>
      </c>
      <c r="H959" s="6">
        <f t="shared" si="5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 s="5">
        <f t="shared" si="56"/>
        <v>7.3463636363636367</v>
      </c>
      <c r="F960">
        <v>8081</v>
      </c>
      <c r="G960" t="s">
        <v>20</v>
      </c>
      <c r="H960" s="6">
        <f t="shared" si="5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idden="1" x14ac:dyDescent="0.3">
      <c r="A961">
        <v>959</v>
      </c>
      <c r="B961" t="s">
        <v>1948</v>
      </c>
      <c r="C961" s="3" t="s">
        <v>1949</v>
      </c>
      <c r="D961">
        <v>145000</v>
      </c>
      <c r="E961" s="5">
        <f t="shared" si="56"/>
        <v>4.5731034482758622E-2</v>
      </c>
      <c r="F961">
        <v>6631</v>
      </c>
      <c r="G961" t="s">
        <v>14</v>
      </c>
      <c r="H961" s="6">
        <f t="shared" si="5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idden="1" x14ac:dyDescent="0.3">
      <c r="A962">
        <v>960</v>
      </c>
      <c r="B962" t="s">
        <v>1950</v>
      </c>
      <c r="C962" s="3" t="s">
        <v>1951</v>
      </c>
      <c r="D962">
        <v>5500</v>
      </c>
      <c r="E962" s="5">
        <f t="shared" si="56"/>
        <v>0.85054545454545449</v>
      </c>
      <c r="F962">
        <v>4678</v>
      </c>
      <c r="G962" t="s">
        <v>14</v>
      </c>
      <c r="H962" s="6">
        <f t="shared" si="59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 s="5">
        <f t="shared" ref="E963:E1001" si="60">F963/D963</f>
        <v>1.1929824561403508</v>
      </c>
      <c r="F963">
        <v>6800</v>
      </c>
      <c r="G963" t="s">
        <v>20</v>
      </c>
      <c r="H963" s="6">
        <f t="shared" si="59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1">(((L963/60)/60)/24)+DATE(1970,1,1)</f>
        <v>40591.25</v>
      </c>
      <c r="O963" s="9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 s="5">
        <f t="shared" si="60"/>
        <v>2.9602777777777778</v>
      </c>
      <c r="F964">
        <v>10657</v>
      </c>
      <c r="G964" t="s">
        <v>20</v>
      </c>
      <c r="H964" s="6">
        <f t="shared" ref="H964:H1001" si="63">F964/I964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idden="1" x14ac:dyDescent="0.3">
      <c r="A965">
        <v>963</v>
      </c>
      <c r="B965" t="s">
        <v>1956</v>
      </c>
      <c r="C965" s="3" t="s">
        <v>1957</v>
      </c>
      <c r="D965">
        <v>5900</v>
      </c>
      <c r="E965" s="5">
        <f t="shared" si="60"/>
        <v>0.84694915254237291</v>
      </c>
      <c r="F965">
        <v>4997</v>
      </c>
      <c r="G965" t="s">
        <v>14</v>
      </c>
      <c r="H965" s="6">
        <f t="shared" si="6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 s="5">
        <f t="shared" si="60"/>
        <v>3.5578378378378379</v>
      </c>
      <c r="F966">
        <v>13164</v>
      </c>
      <c r="G966" t="s">
        <v>20</v>
      </c>
      <c r="H966" s="6">
        <f t="shared" si="63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 s="5">
        <f t="shared" si="60"/>
        <v>3.8640909090909092</v>
      </c>
      <c r="F967">
        <v>8501</v>
      </c>
      <c r="G967" t="s">
        <v>20</v>
      </c>
      <c r="H967" s="6">
        <f t="shared" si="6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 s="5">
        <f t="shared" si="60"/>
        <v>7.9223529411764702</v>
      </c>
      <c r="F968">
        <v>13468</v>
      </c>
      <c r="G968" t="s">
        <v>20</v>
      </c>
      <c r="H968" s="6">
        <f t="shared" si="6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 s="5">
        <f t="shared" si="60"/>
        <v>1.3703393665158372</v>
      </c>
      <c r="F969">
        <v>121138</v>
      </c>
      <c r="G969" t="s">
        <v>20</v>
      </c>
      <c r="H969" s="6">
        <f t="shared" si="6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 s="5">
        <f t="shared" si="60"/>
        <v>3.3820833333333336</v>
      </c>
      <c r="F970">
        <v>8117</v>
      </c>
      <c r="G970" t="s">
        <v>20</v>
      </c>
      <c r="H970" s="6">
        <f t="shared" si="6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 s="5">
        <f t="shared" si="60"/>
        <v>1.0822784810126582</v>
      </c>
      <c r="F971">
        <v>8550</v>
      </c>
      <c r="G971" t="s">
        <v>20</v>
      </c>
      <c r="H971" s="6">
        <f t="shared" si="63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hidden="1" x14ac:dyDescent="0.3">
      <c r="A972">
        <v>970</v>
      </c>
      <c r="B972" t="s">
        <v>1969</v>
      </c>
      <c r="C972" s="3" t="s">
        <v>1970</v>
      </c>
      <c r="D972">
        <v>94900</v>
      </c>
      <c r="E972" s="5">
        <f t="shared" si="60"/>
        <v>0.60757639620653314</v>
      </c>
      <c r="F972">
        <v>57659</v>
      </c>
      <c r="G972" t="s">
        <v>14</v>
      </c>
      <c r="H972" s="6">
        <f t="shared" si="6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idden="1" x14ac:dyDescent="0.3">
      <c r="A973">
        <v>971</v>
      </c>
      <c r="B973" t="s">
        <v>1971</v>
      </c>
      <c r="C973" s="3" t="s">
        <v>1972</v>
      </c>
      <c r="D973">
        <v>5100</v>
      </c>
      <c r="E973" s="5">
        <f t="shared" si="60"/>
        <v>0.27725490196078434</v>
      </c>
      <c r="F973">
        <v>1414</v>
      </c>
      <c r="G973" t="s">
        <v>14</v>
      </c>
      <c r="H973" s="6">
        <f t="shared" si="63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 s="5">
        <f t="shared" si="60"/>
        <v>2.283934426229508</v>
      </c>
      <c r="F974">
        <v>97524</v>
      </c>
      <c r="G974" t="s">
        <v>20</v>
      </c>
      <c r="H974" s="6">
        <f t="shared" si="6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idden="1" x14ac:dyDescent="0.3">
      <c r="A975">
        <v>973</v>
      </c>
      <c r="B975" t="s">
        <v>1975</v>
      </c>
      <c r="C975" s="3" t="s">
        <v>1976</v>
      </c>
      <c r="D975">
        <v>121100</v>
      </c>
      <c r="E975" s="5">
        <f t="shared" si="60"/>
        <v>0.21615194054500414</v>
      </c>
      <c r="F975">
        <v>26176</v>
      </c>
      <c r="G975" t="s">
        <v>14</v>
      </c>
      <c r="H975" s="6">
        <f t="shared" si="6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 s="5">
        <f t="shared" si="60"/>
        <v>3.73875</v>
      </c>
      <c r="F976">
        <v>2991</v>
      </c>
      <c r="G976" t="s">
        <v>20</v>
      </c>
      <c r="H976" s="6">
        <f t="shared" si="63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 s="5">
        <f t="shared" si="60"/>
        <v>1.5492592592592593</v>
      </c>
      <c r="F977">
        <v>8366</v>
      </c>
      <c r="G977" t="s">
        <v>20</v>
      </c>
      <c r="H977" s="6">
        <f t="shared" si="6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 s="5">
        <f t="shared" si="60"/>
        <v>3.2214999999999998</v>
      </c>
      <c r="F978">
        <v>12886</v>
      </c>
      <c r="G978" t="s">
        <v>20</v>
      </c>
      <c r="H978" s="6">
        <f t="shared" si="6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idden="1" x14ac:dyDescent="0.3">
      <c r="A979">
        <v>977</v>
      </c>
      <c r="B979" t="s">
        <v>1258</v>
      </c>
      <c r="C979" s="3" t="s">
        <v>1983</v>
      </c>
      <c r="D979">
        <v>7000</v>
      </c>
      <c r="E979" s="5">
        <f t="shared" si="60"/>
        <v>0.73957142857142855</v>
      </c>
      <c r="F979">
        <v>5177</v>
      </c>
      <c r="G979" t="s">
        <v>14</v>
      </c>
      <c r="H979" s="6">
        <f t="shared" si="63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 s="5">
        <f t="shared" si="60"/>
        <v>8.641</v>
      </c>
      <c r="F980">
        <v>8641</v>
      </c>
      <c r="G980" t="s">
        <v>20</v>
      </c>
      <c r="H980" s="6">
        <f t="shared" si="63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 s="5">
        <f t="shared" si="60"/>
        <v>1.432624584717608</v>
      </c>
      <c r="F981">
        <v>86244</v>
      </c>
      <c r="G981" t="s">
        <v>20</v>
      </c>
      <c r="H981" s="6">
        <f t="shared" si="6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idden="1" x14ac:dyDescent="0.3">
      <c r="A982">
        <v>980</v>
      </c>
      <c r="B982" t="s">
        <v>1988</v>
      </c>
      <c r="C982" s="3" t="s">
        <v>1989</v>
      </c>
      <c r="D982">
        <v>195200</v>
      </c>
      <c r="E982" s="5">
        <f t="shared" si="60"/>
        <v>0.40281762295081969</v>
      </c>
      <c r="F982">
        <v>78630</v>
      </c>
      <c r="G982" t="s">
        <v>14</v>
      </c>
      <c r="H982" s="6">
        <f t="shared" si="6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 s="5">
        <f t="shared" si="60"/>
        <v>1.7822388059701493</v>
      </c>
      <c r="F983">
        <v>11941</v>
      </c>
      <c r="G983" t="s">
        <v>20</v>
      </c>
      <c r="H983" s="6">
        <f t="shared" si="6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idden="1" x14ac:dyDescent="0.3">
      <c r="A984">
        <v>982</v>
      </c>
      <c r="B984" t="s">
        <v>1992</v>
      </c>
      <c r="C984" s="3" t="s">
        <v>1993</v>
      </c>
      <c r="D984">
        <v>7200</v>
      </c>
      <c r="E984" s="5">
        <f t="shared" si="60"/>
        <v>0.84930555555555554</v>
      </c>
      <c r="F984">
        <v>6115</v>
      </c>
      <c r="G984" t="s">
        <v>14</v>
      </c>
      <c r="H984" s="6">
        <f t="shared" si="63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 s="5">
        <f t="shared" si="60"/>
        <v>1.4593648334624323</v>
      </c>
      <c r="F985">
        <v>188404</v>
      </c>
      <c r="G985" t="s">
        <v>20</v>
      </c>
      <c r="H985" s="6">
        <f t="shared" si="6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 s="5">
        <f t="shared" si="60"/>
        <v>1.5246153846153847</v>
      </c>
      <c r="F986">
        <v>9910</v>
      </c>
      <c r="G986" t="s">
        <v>20</v>
      </c>
      <c r="H986" s="6">
        <f t="shared" si="6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idden="1" x14ac:dyDescent="0.3">
      <c r="A987">
        <v>985</v>
      </c>
      <c r="B987" t="s">
        <v>1998</v>
      </c>
      <c r="C987" s="3" t="s">
        <v>1999</v>
      </c>
      <c r="D987">
        <v>170600</v>
      </c>
      <c r="E987" s="5">
        <f t="shared" si="60"/>
        <v>0.67129542790152408</v>
      </c>
      <c r="F987">
        <v>114523</v>
      </c>
      <c r="G987" t="s">
        <v>14</v>
      </c>
      <c r="H987" s="6">
        <f t="shared" si="6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hidden="1" x14ac:dyDescent="0.3">
      <c r="A988">
        <v>986</v>
      </c>
      <c r="B988" t="s">
        <v>2000</v>
      </c>
      <c r="C988" s="3" t="s">
        <v>2001</v>
      </c>
      <c r="D988">
        <v>7800</v>
      </c>
      <c r="E988" s="5">
        <f t="shared" si="60"/>
        <v>0.40307692307692305</v>
      </c>
      <c r="F988">
        <v>3144</v>
      </c>
      <c r="G988" t="s">
        <v>14</v>
      </c>
      <c r="H988" s="6">
        <f t="shared" si="63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 s="5">
        <f t="shared" si="60"/>
        <v>2.1679032258064517</v>
      </c>
      <c r="F989">
        <v>13441</v>
      </c>
      <c r="G989" t="s">
        <v>20</v>
      </c>
      <c r="H989" s="6">
        <f t="shared" si="6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idden="1" x14ac:dyDescent="0.3">
      <c r="A990">
        <v>988</v>
      </c>
      <c r="B990" t="s">
        <v>2004</v>
      </c>
      <c r="C990" s="3" t="s">
        <v>2005</v>
      </c>
      <c r="D990">
        <v>9400</v>
      </c>
      <c r="E990" s="5">
        <f t="shared" si="60"/>
        <v>0.52117021276595743</v>
      </c>
      <c r="F990">
        <v>4899</v>
      </c>
      <c r="G990" t="s">
        <v>14</v>
      </c>
      <c r="H990" s="6">
        <f t="shared" si="63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 s="5">
        <f t="shared" si="60"/>
        <v>4.9958333333333336</v>
      </c>
      <c r="F991">
        <v>11990</v>
      </c>
      <c r="G991" t="s">
        <v>20</v>
      </c>
      <c r="H991" s="6">
        <f t="shared" si="6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idden="1" x14ac:dyDescent="0.3">
      <c r="A992">
        <v>990</v>
      </c>
      <c r="B992" t="s">
        <v>2008</v>
      </c>
      <c r="C992" s="3" t="s">
        <v>2009</v>
      </c>
      <c r="D992">
        <v>7800</v>
      </c>
      <c r="E992" s="5">
        <f t="shared" si="60"/>
        <v>0.87679487179487181</v>
      </c>
      <c r="F992">
        <v>6839</v>
      </c>
      <c r="G992" t="s">
        <v>14</v>
      </c>
      <c r="H992" s="6">
        <f t="shared" si="63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 s="5">
        <f t="shared" si="60"/>
        <v>1.131734693877551</v>
      </c>
      <c r="F993">
        <v>11091</v>
      </c>
      <c r="G993" t="s">
        <v>20</v>
      </c>
      <c r="H993" s="6">
        <f t="shared" si="6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 s="5">
        <f t="shared" si="60"/>
        <v>4.2654838709677421</v>
      </c>
      <c r="F994">
        <v>13223</v>
      </c>
      <c r="G994" t="s">
        <v>20</v>
      </c>
      <c r="H994" s="6">
        <f t="shared" si="6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 s="5">
        <f t="shared" si="60"/>
        <v>0.77632653061224488</v>
      </c>
      <c r="F995">
        <v>7608</v>
      </c>
      <c r="G995" t="s">
        <v>74</v>
      </c>
      <c r="H995" s="6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idden="1" x14ac:dyDescent="0.3">
      <c r="A996">
        <v>994</v>
      </c>
      <c r="B996" t="s">
        <v>2015</v>
      </c>
      <c r="C996" s="3" t="s">
        <v>2016</v>
      </c>
      <c r="D996">
        <v>141100</v>
      </c>
      <c r="E996" s="5">
        <f t="shared" si="60"/>
        <v>0.52496810772501767</v>
      </c>
      <c r="F996">
        <v>74073</v>
      </c>
      <c r="G996" t="s">
        <v>14</v>
      </c>
      <c r="H996" s="6">
        <f t="shared" si="6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 s="5">
        <f t="shared" si="60"/>
        <v>1.5746762589928058</v>
      </c>
      <c r="F997">
        <v>153216</v>
      </c>
      <c r="G997" t="s">
        <v>20</v>
      </c>
      <c r="H997" s="6">
        <f t="shared" si="6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hidden="1" x14ac:dyDescent="0.3">
      <c r="A998">
        <v>996</v>
      </c>
      <c r="B998" t="s">
        <v>2019</v>
      </c>
      <c r="C998" s="3" t="s">
        <v>2020</v>
      </c>
      <c r="D998">
        <v>6600</v>
      </c>
      <c r="E998" s="5">
        <f t="shared" si="60"/>
        <v>0.72939393939393937</v>
      </c>
      <c r="F998">
        <v>4814</v>
      </c>
      <c r="G998" t="s">
        <v>14</v>
      </c>
      <c r="H998" s="6">
        <f t="shared" si="6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 s="5">
        <f t="shared" si="60"/>
        <v>0.60565789473684206</v>
      </c>
      <c r="F999">
        <v>4603</v>
      </c>
      <c r="G999" t="s">
        <v>74</v>
      </c>
      <c r="H999" s="6">
        <f t="shared" si="6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idden="1" x14ac:dyDescent="0.3">
      <c r="A1000">
        <v>998</v>
      </c>
      <c r="B1000" t="s">
        <v>2023</v>
      </c>
      <c r="C1000" s="3" t="s">
        <v>2024</v>
      </c>
      <c r="D1000">
        <v>66600</v>
      </c>
      <c r="E1000" s="5">
        <f t="shared" si="60"/>
        <v>0.5679129129129129</v>
      </c>
      <c r="F1000">
        <v>37823</v>
      </c>
      <c r="G1000" t="s">
        <v>14</v>
      </c>
      <c r="H1000" s="6">
        <f t="shared" si="6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 s="5">
        <f t="shared" si="60"/>
        <v>0.56542754275427543</v>
      </c>
      <c r="F1001">
        <v>62819</v>
      </c>
      <c r="G1001" t="s">
        <v>74</v>
      </c>
      <c r="H1001" s="6">
        <f t="shared" si="6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G1:G1001" xr:uid="{00000000-0001-0000-0000-000000000000}">
    <filterColumn colId="0">
      <filters>
        <filter val="successful"/>
      </filters>
    </filterColumn>
  </autoFilter>
  <conditionalFormatting sqref="E1:E1048576">
    <cfRule type="cellIs" dxfId="6" priority="1" operator="between">
      <formula>2</formula>
      <formula>1000</formula>
    </cfRule>
    <cfRule type="cellIs" dxfId="5" priority="2" operator="between">
      <formula>1</formula>
      <formula>2</formula>
    </cfRule>
    <cfRule type="cellIs" dxfId="4" priority="3" operator="between">
      <formula>0</formula>
      <formula>1</formula>
    </cfRule>
  </conditionalFormatting>
  <conditionalFormatting sqref="G1:G1048576">
    <cfRule type="containsText" dxfId="3" priority="8" operator="containsText" text="canceled">
      <formula>NOT(ISERROR(SEARCH("canceled",G1)))</formula>
    </cfRule>
    <cfRule type="containsText" dxfId="2" priority="9" operator="containsText" text="live">
      <formula>NOT(ISERROR(SEARCH("live",G1)))</formula>
    </cfRule>
    <cfRule type="containsText" dxfId="1" priority="10" operator="containsText" text="successful">
      <formula>NOT(ISERROR(SEARCH("successful",G1)))</formula>
    </cfRule>
    <cfRule type="containsText" dxfId="0" priority="11" operator="containsText" text="failed">
      <formula>NOT(ISERROR(SEARCH("failed",G1)))</formula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DA40-8DE0-4372-A4AE-18EAB502727E}">
  <dimension ref="A1:F14"/>
  <sheetViews>
    <sheetView workbookViewId="0">
      <selection activeCell="A14" sqref="A14"/>
    </sheetView>
  </sheetViews>
  <sheetFormatPr defaultRowHeight="15.6" x14ac:dyDescent="0.3"/>
  <cols>
    <col min="1" max="1" width="24.0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8.8984375" bestFit="1" customWidth="1"/>
    <col min="8" max="9" width="11.8984375" bestFit="1" customWidth="1"/>
    <col min="10" max="10" width="7.8984375" bestFit="1" customWidth="1"/>
    <col min="11" max="11" width="5.8984375" bestFit="1" customWidth="1"/>
    <col min="12" max="13" width="11.8984375" bestFit="1" customWidth="1"/>
    <col min="14" max="15" width="10.8984375" bestFit="1" customWidth="1"/>
    <col min="16" max="17" width="11.8984375" bestFit="1" customWidth="1"/>
    <col min="18" max="18" width="9.8984375" bestFit="1" customWidth="1"/>
    <col min="19" max="19" width="10.8984375" bestFit="1" customWidth="1"/>
    <col min="20" max="29" width="11.8984375" bestFit="1" customWidth="1"/>
    <col min="30" max="30" width="4.8984375" bestFit="1" customWidth="1"/>
    <col min="31" max="38" width="11.8984375" bestFit="1" customWidth="1"/>
    <col min="39" max="39" width="10.8984375" bestFit="1" customWidth="1"/>
    <col min="40" max="40" width="2.8984375" bestFit="1" customWidth="1"/>
    <col min="41" max="43" width="11.8984375" bestFit="1" customWidth="1"/>
    <col min="44" max="44" width="10.8984375" bestFit="1" customWidth="1"/>
    <col min="45" max="45" width="11.8984375" bestFit="1" customWidth="1"/>
    <col min="46" max="46" width="4.8984375" bestFit="1" customWidth="1"/>
    <col min="47" max="50" width="11.8984375" bestFit="1" customWidth="1"/>
    <col min="51" max="51" width="6.8984375" bestFit="1" customWidth="1"/>
    <col min="52" max="54" width="11.8984375" bestFit="1" customWidth="1"/>
    <col min="55" max="55" width="5.8984375" bestFit="1" customWidth="1"/>
    <col min="56" max="56" width="10.8984375" bestFit="1" customWidth="1"/>
    <col min="57" max="58" width="11.8984375" bestFit="1" customWidth="1"/>
    <col min="59" max="59" width="13.09765625" bestFit="1" customWidth="1"/>
    <col min="60" max="60" width="7.5" bestFit="1" customWidth="1"/>
    <col min="61" max="65" width="1.8984375" bestFit="1" customWidth="1"/>
    <col min="66" max="69" width="11.8984375" bestFit="1" customWidth="1"/>
    <col min="70" max="70" width="4.8984375" bestFit="1" customWidth="1"/>
    <col min="71" max="71" width="11.8984375" bestFit="1" customWidth="1"/>
    <col min="72" max="72" width="9.8984375" bestFit="1" customWidth="1"/>
    <col min="73" max="73" width="11.8984375" bestFit="1" customWidth="1"/>
    <col min="74" max="74" width="10.8984375" bestFit="1" customWidth="1"/>
    <col min="75" max="78" width="11.8984375" bestFit="1" customWidth="1"/>
    <col min="79" max="79" width="2.8984375" bestFit="1" customWidth="1"/>
    <col min="80" max="91" width="11.8984375" bestFit="1" customWidth="1"/>
    <col min="92" max="92" width="10.8984375" bestFit="1" customWidth="1"/>
    <col min="93" max="93" width="2.8984375" bestFit="1" customWidth="1"/>
    <col min="94" max="123" width="11.8984375" bestFit="1" customWidth="1"/>
    <col min="124" max="124" width="10.8984375" bestFit="1" customWidth="1"/>
    <col min="125" max="127" width="11.8984375" bestFit="1" customWidth="1"/>
    <col min="128" max="128" width="6.8984375" bestFit="1" customWidth="1"/>
    <col min="129" max="138" width="11.8984375" bestFit="1" customWidth="1"/>
    <col min="139" max="139" width="2.8984375" bestFit="1" customWidth="1"/>
    <col min="140" max="142" width="11.8984375" bestFit="1" customWidth="1"/>
    <col min="143" max="143" width="4.8984375" bestFit="1" customWidth="1"/>
    <col min="144" max="144" width="10.8984375" bestFit="1" customWidth="1"/>
    <col min="145" max="161" width="11.8984375" bestFit="1" customWidth="1"/>
    <col min="162" max="162" width="10.8984375" bestFit="1" customWidth="1"/>
    <col min="163" max="166" width="11.8984375" bestFit="1" customWidth="1"/>
    <col min="167" max="167" width="7.8984375" bestFit="1" customWidth="1"/>
    <col min="168" max="169" width="11.8984375" bestFit="1" customWidth="1"/>
    <col min="170" max="170" width="10.8984375" bestFit="1" customWidth="1"/>
    <col min="171" max="177" width="11.8984375" bestFit="1" customWidth="1"/>
    <col min="178" max="178" width="5.8984375" bestFit="1" customWidth="1"/>
    <col min="179" max="181" width="11.8984375" bestFit="1" customWidth="1"/>
    <col min="182" max="182" width="10.8984375" bestFit="1" customWidth="1"/>
    <col min="183" max="184" width="11.8984375" bestFit="1" customWidth="1"/>
    <col min="185" max="185" width="4.8984375" bestFit="1" customWidth="1"/>
    <col min="186" max="189" width="11.8984375" bestFit="1" customWidth="1"/>
    <col min="190" max="190" width="10.8984375" bestFit="1" customWidth="1"/>
    <col min="191" max="192" width="11.8984375" bestFit="1" customWidth="1"/>
    <col min="193" max="193" width="6.8984375" bestFit="1" customWidth="1"/>
    <col min="194" max="196" width="11.8984375" bestFit="1" customWidth="1"/>
    <col min="197" max="197" width="10.8984375" bestFit="1" customWidth="1"/>
    <col min="198" max="203" width="11.8984375" bestFit="1" customWidth="1"/>
    <col min="204" max="204" width="5.8984375" bestFit="1" customWidth="1"/>
    <col min="205" max="209" width="11.8984375" bestFit="1" customWidth="1"/>
    <col min="210" max="210" width="10.8984375" bestFit="1" customWidth="1"/>
    <col min="211" max="211" width="11.8984375" bestFit="1" customWidth="1"/>
    <col min="212" max="212" width="10.8984375" bestFit="1" customWidth="1"/>
    <col min="213" max="213" width="11.8984375" bestFit="1" customWidth="1"/>
    <col min="214" max="214" width="4.8984375" bestFit="1" customWidth="1"/>
    <col min="215" max="216" width="11.8984375" bestFit="1" customWidth="1"/>
    <col min="217" max="217" width="4.8984375" bestFit="1" customWidth="1"/>
    <col min="218" max="221" width="11.8984375" bestFit="1" customWidth="1"/>
    <col min="222" max="222" width="6.8984375" bestFit="1" customWidth="1"/>
    <col min="223" max="249" width="11.8984375" bestFit="1" customWidth="1"/>
    <col min="250" max="250" width="4.8984375" bestFit="1" customWidth="1"/>
    <col min="251" max="254" width="11.8984375" bestFit="1" customWidth="1"/>
    <col min="255" max="255" width="10.8984375" bestFit="1" customWidth="1"/>
    <col min="256" max="258" width="11.8984375" bestFit="1" customWidth="1"/>
    <col min="259" max="259" width="4.8984375" bestFit="1" customWidth="1"/>
    <col min="260" max="260" width="11.8984375" bestFit="1" customWidth="1"/>
    <col min="261" max="261" width="10.8984375" bestFit="1" customWidth="1"/>
    <col min="262" max="262" width="5.8984375" bestFit="1" customWidth="1"/>
    <col min="263" max="265" width="11.8984375" bestFit="1" customWidth="1"/>
    <col min="266" max="266" width="6.8984375" bestFit="1" customWidth="1"/>
    <col min="267" max="268" width="11.8984375" bestFit="1" customWidth="1"/>
    <col min="269" max="269" width="2.8984375" bestFit="1" customWidth="1"/>
    <col min="270" max="271" width="11.8984375" bestFit="1" customWidth="1"/>
    <col min="272" max="272" width="10.8984375" bestFit="1" customWidth="1"/>
    <col min="273" max="274" width="11.8984375" bestFit="1" customWidth="1"/>
    <col min="275" max="275" width="9.8984375" bestFit="1" customWidth="1"/>
    <col min="276" max="282" width="11.8984375" bestFit="1" customWidth="1"/>
    <col min="283" max="283" width="8.8984375" bestFit="1" customWidth="1"/>
    <col min="284" max="304" width="11.8984375" bestFit="1" customWidth="1"/>
    <col min="305" max="305" width="10.8984375" bestFit="1" customWidth="1"/>
    <col min="306" max="306" width="11.8984375" bestFit="1" customWidth="1"/>
    <col min="307" max="307" width="10.8984375" bestFit="1" customWidth="1"/>
    <col min="308" max="310" width="11.8984375" bestFit="1" customWidth="1"/>
    <col min="311" max="311" width="6.8984375" bestFit="1" customWidth="1"/>
    <col min="312" max="313" width="11.8984375" bestFit="1" customWidth="1"/>
    <col min="314" max="314" width="10.8984375" bestFit="1" customWidth="1"/>
    <col min="315" max="317" width="11.8984375" bestFit="1" customWidth="1"/>
    <col min="318" max="318" width="8.8984375" bestFit="1" customWidth="1"/>
    <col min="319" max="322" width="11.8984375" bestFit="1" customWidth="1"/>
    <col min="323" max="323" width="10.8984375" bestFit="1" customWidth="1"/>
    <col min="324" max="327" width="11.8984375" bestFit="1" customWidth="1"/>
    <col min="328" max="328" width="2.8984375" bestFit="1" customWidth="1"/>
    <col min="329" max="329" width="11.8984375" bestFit="1" customWidth="1"/>
    <col min="330" max="330" width="7.8984375" bestFit="1" customWidth="1"/>
    <col min="331" max="331" width="11.8984375" bestFit="1" customWidth="1"/>
    <col min="332" max="332" width="7.8984375" bestFit="1" customWidth="1"/>
    <col min="333" max="333" width="11.8984375" bestFit="1" customWidth="1"/>
    <col min="334" max="334" width="10.8984375" bestFit="1" customWidth="1"/>
    <col min="335" max="338" width="11.8984375" bestFit="1" customWidth="1"/>
    <col min="339" max="339" width="6.8984375" bestFit="1" customWidth="1"/>
    <col min="340" max="340" width="11.8984375" bestFit="1" customWidth="1"/>
    <col min="341" max="341" width="6.8984375" bestFit="1" customWidth="1"/>
    <col min="342" max="342" width="11.8984375" bestFit="1" customWidth="1"/>
    <col min="343" max="343" width="2.8984375" bestFit="1" customWidth="1"/>
    <col min="344" max="348" width="11.8984375" bestFit="1" customWidth="1"/>
    <col min="349" max="349" width="10.8984375" bestFit="1" customWidth="1"/>
    <col min="350" max="350" width="4.8984375" bestFit="1" customWidth="1"/>
    <col min="351" max="359" width="11.8984375" bestFit="1" customWidth="1"/>
    <col min="360" max="360" width="8.8984375" bestFit="1" customWidth="1"/>
    <col min="361" max="363" width="11.8984375" bestFit="1" customWidth="1"/>
    <col min="364" max="364" width="6.8984375" bestFit="1" customWidth="1"/>
    <col min="365" max="366" width="11.8984375" bestFit="1" customWidth="1"/>
    <col min="367" max="367" width="4.8984375" bestFit="1" customWidth="1"/>
    <col min="368" max="370" width="11.8984375" bestFit="1" customWidth="1"/>
    <col min="371" max="371" width="10.8984375" bestFit="1" customWidth="1"/>
    <col min="372" max="373" width="6.8984375" bestFit="1" customWidth="1"/>
    <col min="374" max="377" width="11.8984375" bestFit="1" customWidth="1"/>
    <col min="378" max="379" width="5.8984375" bestFit="1" customWidth="1"/>
    <col min="380" max="385" width="11.8984375" bestFit="1" customWidth="1"/>
    <col min="386" max="386" width="5.8984375" bestFit="1" customWidth="1"/>
    <col min="387" max="388" width="11.8984375" bestFit="1" customWidth="1"/>
    <col min="389" max="389" width="10.8984375" bestFit="1" customWidth="1"/>
    <col min="390" max="390" width="11.8984375" bestFit="1" customWidth="1"/>
    <col min="391" max="391" width="6.8984375" bestFit="1" customWidth="1"/>
    <col min="392" max="392" width="11.8984375" bestFit="1" customWidth="1"/>
    <col min="393" max="393" width="5.8984375" bestFit="1" customWidth="1"/>
    <col min="394" max="394" width="10.8984375" bestFit="1" customWidth="1"/>
    <col min="395" max="400" width="11.8984375" bestFit="1" customWidth="1"/>
    <col min="401" max="401" width="10.8984375" bestFit="1" customWidth="1"/>
    <col min="402" max="403" width="11.8984375" bestFit="1" customWidth="1"/>
    <col min="404" max="404" width="6.8984375" bestFit="1" customWidth="1"/>
    <col min="405" max="405" width="5.8984375" bestFit="1" customWidth="1"/>
    <col min="406" max="409" width="11.8984375" bestFit="1" customWidth="1"/>
    <col min="410" max="410" width="7.5" bestFit="1" customWidth="1"/>
    <col min="411" max="411" width="10.3984375" bestFit="1" customWidth="1"/>
    <col min="412" max="417" width="11.8984375" bestFit="1" customWidth="1"/>
    <col min="418" max="418" width="10.8984375" bestFit="1" customWidth="1"/>
    <col min="419" max="425" width="11.8984375" bestFit="1" customWidth="1"/>
    <col min="426" max="426" width="8.59765625" bestFit="1" customWidth="1"/>
    <col min="427" max="431" width="11.8984375" bestFit="1" customWidth="1"/>
    <col min="432" max="432" width="2.8984375" bestFit="1" customWidth="1"/>
    <col min="433" max="436" width="11.8984375" bestFit="1" customWidth="1"/>
    <col min="437" max="437" width="5.8984375" bestFit="1" customWidth="1"/>
    <col min="438" max="439" width="10.8984375" bestFit="1" customWidth="1"/>
    <col min="440" max="445" width="11.8984375" bestFit="1" customWidth="1"/>
    <col min="446" max="446" width="10.8984375" bestFit="1" customWidth="1"/>
    <col min="447" max="451" width="11.8984375" bestFit="1" customWidth="1"/>
    <col min="452" max="452" width="9.8984375" bestFit="1" customWidth="1"/>
    <col min="453" max="464" width="11.8984375" bestFit="1" customWidth="1"/>
    <col min="465" max="465" width="10.8984375" bestFit="1" customWidth="1"/>
    <col min="466" max="481" width="11.8984375" bestFit="1" customWidth="1"/>
    <col min="482" max="482" width="10.8984375" bestFit="1" customWidth="1"/>
    <col min="483" max="487" width="11.8984375" bestFit="1" customWidth="1"/>
    <col min="488" max="488" width="10.8984375" bestFit="1" customWidth="1"/>
    <col min="489" max="489" width="2.8984375" bestFit="1" customWidth="1"/>
    <col min="490" max="491" width="11.8984375" bestFit="1" customWidth="1"/>
    <col min="492" max="492" width="10.8984375" bestFit="1" customWidth="1"/>
    <col min="493" max="494" width="11.8984375" bestFit="1" customWidth="1"/>
    <col min="495" max="495" width="10.8984375" bestFit="1" customWidth="1"/>
    <col min="496" max="498" width="11.8984375" bestFit="1" customWidth="1"/>
    <col min="499" max="499" width="2.8984375" bestFit="1" customWidth="1"/>
    <col min="500" max="507" width="11.8984375" bestFit="1" customWidth="1"/>
    <col min="508" max="508" width="10.8984375" bestFit="1" customWidth="1"/>
    <col min="509" max="509" width="2.8984375" bestFit="1" customWidth="1"/>
    <col min="510" max="514" width="11.8984375" bestFit="1" customWidth="1"/>
    <col min="515" max="515" width="10.8984375" bestFit="1" customWidth="1"/>
    <col min="516" max="516" width="2.8984375" bestFit="1" customWidth="1"/>
    <col min="517" max="517" width="8.8984375" bestFit="1" customWidth="1"/>
    <col min="518" max="518" width="5.8984375" bestFit="1" customWidth="1"/>
    <col min="519" max="525" width="11.8984375" bestFit="1" customWidth="1"/>
    <col min="526" max="526" width="10.8984375" bestFit="1" customWidth="1"/>
    <col min="527" max="529" width="11.8984375" bestFit="1" customWidth="1"/>
    <col min="530" max="530" width="6.8984375" bestFit="1" customWidth="1"/>
    <col min="531" max="564" width="11.8984375" bestFit="1" customWidth="1"/>
    <col min="565" max="565" width="10.8984375" bestFit="1" customWidth="1"/>
    <col min="566" max="568" width="11.8984375" bestFit="1" customWidth="1"/>
    <col min="569" max="569" width="2.8984375" bestFit="1" customWidth="1"/>
    <col min="570" max="580" width="11.8984375" bestFit="1" customWidth="1"/>
    <col min="581" max="581" width="6.8984375" bestFit="1" customWidth="1"/>
    <col min="582" max="582" width="11.8984375" bestFit="1" customWidth="1"/>
    <col min="583" max="583" width="10.8984375" bestFit="1" customWidth="1"/>
    <col min="584" max="585" width="11.8984375" bestFit="1" customWidth="1"/>
    <col min="586" max="586" width="9.8984375" bestFit="1" customWidth="1"/>
    <col min="587" max="594" width="11.8984375" bestFit="1" customWidth="1"/>
    <col min="595" max="595" width="2.8984375" bestFit="1" customWidth="1"/>
    <col min="596" max="596" width="11.8984375" bestFit="1" customWidth="1"/>
    <col min="597" max="597" width="10.8984375" bestFit="1" customWidth="1"/>
    <col min="598" max="598" width="11.8984375" bestFit="1" customWidth="1"/>
    <col min="599" max="599" width="10.8984375" bestFit="1" customWidth="1"/>
    <col min="600" max="609" width="11.8984375" bestFit="1" customWidth="1"/>
    <col min="610" max="610" width="10.8984375" bestFit="1" customWidth="1"/>
    <col min="611" max="627" width="11.8984375" bestFit="1" customWidth="1"/>
    <col min="628" max="628" width="10.8984375" bestFit="1" customWidth="1"/>
    <col min="629" max="631" width="11.8984375" bestFit="1" customWidth="1"/>
    <col min="632" max="632" width="10.8984375" bestFit="1" customWidth="1"/>
    <col min="633" max="634" width="11.8984375" bestFit="1" customWidth="1"/>
    <col min="635" max="635" width="10.8984375" bestFit="1" customWidth="1"/>
    <col min="636" max="658" width="11.8984375" bestFit="1" customWidth="1"/>
    <col min="659" max="659" width="5.8984375" bestFit="1" customWidth="1"/>
    <col min="660" max="663" width="11.8984375" bestFit="1" customWidth="1"/>
    <col min="664" max="664" width="4.8984375" bestFit="1" customWidth="1"/>
    <col min="665" max="665" width="11.8984375" bestFit="1" customWidth="1"/>
    <col min="666" max="666" width="9.8984375" bestFit="1" customWidth="1"/>
    <col min="667" max="681" width="11.8984375" bestFit="1" customWidth="1"/>
    <col min="682" max="682" width="9.8984375" bestFit="1" customWidth="1"/>
    <col min="683" max="689" width="11.8984375" bestFit="1" customWidth="1"/>
    <col min="690" max="690" width="10.8984375" bestFit="1" customWidth="1"/>
    <col min="691" max="701" width="11.8984375" bestFit="1" customWidth="1"/>
    <col min="702" max="702" width="10.8984375" bestFit="1" customWidth="1"/>
    <col min="703" max="703" width="11.8984375" bestFit="1" customWidth="1"/>
    <col min="704" max="704" width="7.8984375" bestFit="1" customWidth="1"/>
    <col min="705" max="721" width="11.8984375" bestFit="1" customWidth="1"/>
    <col min="722" max="722" width="6.8984375" bestFit="1" customWidth="1"/>
    <col min="723" max="730" width="11.8984375" bestFit="1" customWidth="1"/>
    <col min="731" max="731" width="10.8984375" bestFit="1" customWidth="1"/>
    <col min="732" max="734" width="11.8984375" bestFit="1" customWidth="1"/>
    <col min="735" max="735" width="10.8984375" bestFit="1" customWidth="1"/>
    <col min="736" max="740" width="11.8984375" bestFit="1" customWidth="1"/>
    <col min="741" max="741" width="5.8984375" bestFit="1" customWidth="1"/>
    <col min="742" max="742" width="11.8984375" bestFit="1" customWidth="1"/>
    <col min="743" max="743" width="2.8984375" bestFit="1" customWidth="1"/>
    <col min="744" max="760" width="11.8984375" bestFit="1" customWidth="1"/>
    <col min="761" max="761" width="10.8984375" bestFit="1" customWidth="1"/>
    <col min="762" max="768" width="11.8984375" bestFit="1" customWidth="1"/>
    <col min="769" max="769" width="6.8984375" bestFit="1" customWidth="1"/>
    <col min="770" max="782" width="11.8984375" bestFit="1" customWidth="1"/>
    <col min="783" max="783" width="5.8984375" bestFit="1" customWidth="1"/>
    <col min="784" max="791" width="11.8984375" bestFit="1" customWidth="1"/>
    <col min="792" max="792" width="10.8984375" bestFit="1" customWidth="1"/>
    <col min="793" max="793" width="11.8984375" bestFit="1" customWidth="1"/>
    <col min="794" max="794" width="5.8984375" bestFit="1" customWidth="1"/>
    <col min="795" max="797" width="11.8984375" bestFit="1" customWidth="1"/>
    <col min="798" max="798" width="10.8984375" bestFit="1" customWidth="1"/>
    <col min="799" max="799" width="9.8984375" bestFit="1" customWidth="1"/>
    <col min="800" max="800" width="10.8984375" bestFit="1" customWidth="1"/>
    <col min="801" max="801" width="11.8984375" bestFit="1" customWidth="1"/>
    <col min="802" max="802" width="10.8984375" bestFit="1" customWidth="1"/>
    <col min="803" max="809" width="11.8984375" bestFit="1" customWidth="1"/>
    <col min="810" max="810" width="9.8984375" bestFit="1" customWidth="1"/>
    <col min="811" max="811" width="2.8984375" bestFit="1" customWidth="1"/>
    <col min="812" max="833" width="11.8984375" bestFit="1" customWidth="1"/>
    <col min="834" max="834" width="5.8984375" bestFit="1" customWidth="1"/>
    <col min="835" max="836" width="11.8984375" bestFit="1" customWidth="1"/>
    <col min="837" max="837" width="10.8984375" bestFit="1" customWidth="1"/>
    <col min="838" max="839" width="11.8984375" bestFit="1" customWidth="1"/>
    <col min="840" max="840" width="10.8984375" bestFit="1" customWidth="1"/>
    <col min="841" max="848" width="11.8984375" bestFit="1" customWidth="1"/>
    <col min="849" max="849" width="10.8984375" bestFit="1" customWidth="1"/>
    <col min="850" max="852" width="11.8984375" bestFit="1" customWidth="1"/>
    <col min="853" max="853" width="10.8984375" bestFit="1" customWidth="1"/>
    <col min="854" max="854" width="11.8984375" bestFit="1" customWidth="1"/>
    <col min="855" max="855" width="8.8984375" bestFit="1" customWidth="1"/>
    <col min="856" max="859" width="11.8984375" bestFit="1" customWidth="1"/>
    <col min="860" max="860" width="5.8984375" bestFit="1" customWidth="1"/>
    <col min="861" max="861" width="11.8984375" bestFit="1" customWidth="1"/>
    <col min="862" max="862" width="5.8984375" bestFit="1" customWidth="1"/>
    <col min="863" max="866" width="11.8984375" bestFit="1" customWidth="1"/>
    <col min="867" max="867" width="10.8984375" bestFit="1" customWidth="1"/>
    <col min="868" max="870" width="11.8984375" bestFit="1" customWidth="1"/>
    <col min="871" max="871" width="10.8984375" bestFit="1" customWidth="1"/>
    <col min="872" max="878" width="11.8984375" bestFit="1" customWidth="1"/>
    <col min="879" max="879" width="7.8984375" bestFit="1" customWidth="1"/>
    <col min="880" max="880" width="5.8984375" bestFit="1" customWidth="1"/>
    <col min="881" max="884" width="11.8984375" bestFit="1" customWidth="1"/>
    <col min="885" max="885" width="2.8984375" bestFit="1" customWidth="1"/>
    <col min="886" max="892" width="11.8984375" bestFit="1" customWidth="1"/>
    <col min="893" max="893" width="10.8984375" bestFit="1" customWidth="1"/>
    <col min="894" max="895" width="11.8984375" bestFit="1" customWidth="1"/>
    <col min="896" max="896" width="5.8984375" bestFit="1" customWidth="1"/>
    <col min="897" max="902" width="11.8984375" bestFit="1" customWidth="1"/>
    <col min="903" max="903" width="9.8984375" bestFit="1" customWidth="1"/>
    <col min="904" max="910" width="11.8984375" bestFit="1" customWidth="1"/>
    <col min="911" max="911" width="10.8984375" bestFit="1" customWidth="1"/>
    <col min="912" max="924" width="11.8984375" bestFit="1" customWidth="1"/>
    <col min="925" max="925" width="10.8984375" bestFit="1" customWidth="1"/>
    <col min="926" max="927" width="11.8984375" bestFit="1" customWidth="1"/>
    <col min="928" max="928" width="5.8984375" bestFit="1" customWidth="1"/>
    <col min="929" max="943" width="11.8984375" bestFit="1" customWidth="1"/>
    <col min="944" max="944" width="8.8984375" bestFit="1" customWidth="1"/>
    <col min="945" max="950" width="11.8984375" bestFit="1" customWidth="1"/>
    <col min="951" max="951" width="8.8984375" bestFit="1" customWidth="1"/>
    <col min="952" max="958" width="11.8984375" bestFit="1" customWidth="1"/>
    <col min="959" max="959" width="8.8984375" bestFit="1" customWidth="1"/>
    <col min="960" max="966" width="11.8984375" bestFit="1" customWidth="1"/>
    <col min="967" max="968" width="10.8984375" bestFit="1" customWidth="1"/>
    <col min="969" max="971" width="11.8984375" bestFit="1" customWidth="1"/>
    <col min="972" max="972" width="10.8984375" bestFit="1" customWidth="1"/>
    <col min="973" max="973" width="11.8984375" bestFit="1" customWidth="1"/>
    <col min="974" max="974" width="9.8984375" bestFit="1" customWidth="1"/>
    <col min="975" max="975" width="8.8984375" bestFit="1" customWidth="1"/>
    <col min="976" max="976" width="6.8984375" bestFit="1" customWidth="1"/>
    <col min="977" max="979" width="11.8984375" bestFit="1" customWidth="1"/>
    <col min="980" max="980" width="10.8984375" bestFit="1" customWidth="1"/>
    <col min="981" max="990" width="11.8984375" bestFit="1" customWidth="1"/>
    <col min="991" max="991" width="14.09765625" bestFit="1" customWidth="1"/>
    <col min="992" max="992" width="10.8984375" bestFit="1" customWidth="1"/>
  </cols>
  <sheetData>
    <row r="1" spans="1:6" x14ac:dyDescent="0.3">
      <c r="A1" s="7" t="s">
        <v>6</v>
      </c>
      <c r="B1" t="s">
        <v>2068</v>
      </c>
    </row>
    <row r="3" spans="1:6" x14ac:dyDescent="0.3">
      <c r="A3" s="7" t="s">
        <v>2070</v>
      </c>
      <c r="B3" s="7" t="s">
        <v>2069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2064</v>
      </c>
      <c r="E8">
        <v>4</v>
      </c>
      <c r="F8">
        <v>4</v>
      </c>
    </row>
    <row r="9" spans="1:6" x14ac:dyDescent="0.3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077C-7A6D-452A-8AB6-B10835270290}">
  <dimension ref="A1:F30"/>
  <sheetViews>
    <sheetView workbookViewId="0">
      <selection activeCell="H31" sqref="H3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6</v>
      </c>
      <c r="B1" t="s">
        <v>2068</v>
      </c>
    </row>
    <row r="2" spans="1:6" x14ac:dyDescent="0.3">
      <c r="A2" s="7" t="s">
        <v>2031</v>
      </c>
      <c r="B2" t="s">
        <v>2068</v>
      </c>
    </row>
    <row r="4" spans="1:6" x14ac:dyDescent="0.3">
      <c r="A4" s="7" t="s">
        <v>2071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2065</v>
      </c>
      <c r="E7">
        <v>4</v>
      </c>
      <c r="F7">
        <v>4</v>
      </c>
    </row>
    <row r="8" spans="1:6" x14ac:dyDescent="0.3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2043</v>
      </c>
      <c r="C10">
        <v>8</v>
      </c>
      <c r="E10">
        <v>10</v>
      </c>
      <c r="F10">
        <v>18</v>
      </c>
    </row>
    <row r="11" spans="1:6" x14ac:dyDescent="0.3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2057</v>
      </c>
      <c r="C15">
        <v>3</v>
      </c>
      <c r="E15">
        <v>4</v>
      </c>
      <c r="F15">
        <v>7</v>
      </c>
    </row>
    <row r="16" spans="1:6" x14ac:dyDescent="0.3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2056</v>
      </c>
      <c r="C20">
        <v>4</v>
      </c>
      <c r="E20">
        <v>4</v>
      </c>
      <c r="F20">
        <v>8</v>
      </c>
    </row>
    <row r="21" spans="1:6" x14ac:dyDescent="0.3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2059</v>
      </c>
      <c r="C25">
        <v>7</v>
      </c>
      <c r="E25">
        <v>14</v>
      </c>
      <c r="F25">
        <v>21</v>
      </c>
    </row>
    <row r="26" spans="1:6" x14ac:dyDescent="0.3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ht="16.8" customHeight="1" x14ac:dyDescent="0.3">
      <c r="A29" s="8" t="s">
        <v>2062</v>
      </c>
      <c r="E29">
        <v>3</v>
      </c>
      <c r="F29">
        <v>3</v>
      </c>
    </row>
    <row r="30" spans="1:6" ht="13.2" customHeight="1" x14ac:dyDescent="0.3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92B1-5425-48D9-944D-85C765D61967}">
  <dimension ref="A1:F18"/>
  <sheetViews>
    <sheetView workbookViewId="0">
      <selection activeCell="D31" sqref="D30:D31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2031</v>
      </c>
      <c r="B1" t="s">
        <v>2068</v>
      </c>
    </row>
    <row r="2" spans="1:6" x14ac:dyDescent="0.3">
      <c r="A2" s="7" t="s">
        <v>2086</v>
      </c>
      <c r="B2" t="s">
        <v>2068</v>
      </c>
    </row>
    <row r="4" spans="1:6" x14ac:dyDescent="0.3">
      <c r="A4" s="7" t="s">
        <v>2071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139F-39D8-4334-9B08-7F6FA7679876}">
  <dimension ref="A1:H13"/>
  <sheetViews>
    <sheetView workbookViewId="0">
      <selection activeCell="O17" sqref="O17"/>
    </sheetView>
  </sheetViews>
  <sheetFormatPr defaultRowHeight="15.6" x14ac:dyDescent="0.3"/>
  <cols>
    <col min="1" max="1" width="28.5976562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5" bestFit="1" customWidth="1"/>
    <col min="7" max="7" width="15.69921875" bestFit="1" customWidth="1"/>
    <col min="8" max="8" width="18.3984375" style="5" bestFit="1" customWidth="1"/>
    <col min="9" max="10" width="8.8984375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s="5" t="s">
        <v>2092</v>
      </c>
      <c r="G1" t="s">
        <v>2093</v>
      </c>
      <c r="H1" s="5" t="s">
        <v>2094</v>
      </c>
    </row>
    <row r="2" spans="1:8" x14ac:dyDescent="0.3">
      <c r="A2" s="10" t="s">
        <v>2095</v>
      </c>
      <c r="B2">
        <f>COUNTIFS(Crowdfunding!$G:$G,"=successful",Crowdfunding!$D:$D, "&lt;1000")</f>
        <v>30</v>
      </c>
      <c r="C2">
        <f>COUNTIFS(Crowdfunding!$G:$G,"=failed",Crowdfunding!$D:$D, "&lt;1000")</f>
        <v>20</v>
      </c>
      <c r="D2">
        <f>COUNTIFS(Crowdfunding!$G:$G,"=canceled",Crowdfunding!$D:$D, 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s="10" t="s">
        <v>2096</v>
      </c>
      <c r="B3">
        <f>COUNTIFS(Crowdfunding!$G:$G,"=successful",Crowdfunding!$D:$D, "&gt;=1000",Crowdfunding!$D:$D, "&lt;5000")</f>
        <v>191</v>
      </c>
      <c r="C3">
        <f>COUNTIFS(Crowdfunding!$G:$G,"=failed",Crowdfunding!$D:$D, "&gt;=1000",Crowdfunding!$D:$D, "&lt;5000")</f>
        <v>38</v>
      </c>
      <c r="D3">
        <f>COUNTIFS(Crowdfunding!$G:$G,"=canceled",Crowdfunding!$D:$D, "&gt;=1000",Crowdfunding!$D:$D, "&lt;5000")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s="10" t="s">
        <v>2097</v>
      </c>
      <c r="B4">
        <f>COUNTIFS(Crowdfunding!$G:$G,"=successful",Crowdfunding!$D:$D, "&gt;=5000",Crowdfunding!$D:$D, "&lt;10000")</f>
        <v>164</v>
      </c>
      <c r="C4">
        <f>COUNTIFS(Crowdfunding!$G:$G,"=failed",Crowdfunding!$D:$D, "&gt;=5000",Crowdfunding!$D:$D, "&lt;10000")</f>
        <v>126</v>
      </c>
      <c r="D4">
        <f>COUNTIFS(Crowdfunding!$G:$G,"=canceled",Crowdfunding!$D:$D, "&gt;=5000",Crowdfunding!$D:$D, 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s="10" t="s">
        <v>2098</v>
      </c>
      <c r="B5">
        <f>COUNTIFS(Crowdfunding!$G:$G,"=successful",Crowdfunding!$D:$D, "&gt;=10000",Crowdfunding!$D:$D, "&lt;15000")</f>
        <v>4</v>
      </c>
      <c r="C5">
        <f>COUNTIFS(Crowdfunding!$G:$G,"=failed",Crowdfunding!$D:$D, "&gt;=10000",Crowdfunding!$D:$D, "&lt;15000")</f>
        <v>5</v>
      </c>
      <c r="D5">
        <f>COUNTIFS(Crowdfunding!$G:$G,"=canceled",Crowdfunding!$D:$D, "&gt;=10000",Crowdfunding!$D:$D, 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s="10" t="s">
        <v>2099</v>
      </c>
      <c r="B6">
        <f>COUNTIFS(Crowdfunding!$G:$G,"=successful",Crowdfunding!$D:$D, "&gt;=15000",Crowdfunding!$D:$D, "&lt;20000")</f>
        <v>10</v>
      </c>
      <c r="C6">
        <f>COUNTIFS(Crowdfunding!$G:$G,"=failed",Crowdfunding!$D:$D, "&gt;=15000",Crowdfunding!$D:$D, "&lt;20000")</f>
        <v>0</v>
      </c>
      <c r="D6">
        <f>COUNTIFS(Crowdfunding!$G:$G,"=canceled",Crowdfunding!$D:$D, "&gt;=15000",Crowdfunding!$D:$D, 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s="10" t="s">
        <v>2100</v>
      </c>
      <c r="B7">
        <f>COUNTIFS(Crowdfunding!$G:$G,"=successful",Crowdfunding!$D:$D, "&gt;=20000",Crowdfunding!$D:$D, "&lt;25000")</f>
        <v>7</v>
      </c>
      <c r="C7">
        <f>COUNTIFS(Crowdfunding!$G:$G,"=failed",Crowdfunding!$D:$D,"&gt;=20000",Crowdfunding!$D:$D, "&lt;25000")</f>
        <v>0</v>
      </c>
      <c r="D7">
        <f>COUNTIFS(Crowdfunding!$G:$G,"=canceled",Crowdfunding!$D:$D, "&gt;=20000",Crowdfunding!$D:$D, 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s="10" t="s">
        <v>2101</v>
      </c>
      <c r="B8">
        <f>COUNTIFS(Crowdfunding!$G:$G,"=successful",Crowdfunding!$D:$D, "&gt;=25000",Crowdfunding!$D:$D, "&lt;30000")</f>
        <v>11</v>
      </c>
      <c r="C8">
        <f>COUNTIFS(Crowdfunding!$G:$G,"=failed",Crowdfunding!$D:$D, "&gt;=25000",Crowdfunding!$D:$D, "&lt;30000")</f>
        <v>3</v>
      </c>
      <c r="D8">
        <f>COUNTIFS(Crowdfunding!$G:$G,"=canceled",Crowdfunding!$D:$D, "&gt;=25000",Crowdfunding!$D:$D, 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s="10" t="s">
        <v>2102</v>
      </c>
      <c r="B9">
        <f>COUNTIFS(Crowdfunding!$G:$G,"=successful",Crowdfunding!$D:$D, "&gt;=30000",Crowdfunding!$D:$D, "&lt;35000")</f>
        <v>7</v>
      </c>
      <c r="C9">
        <f>COUNTIFS(Crowdfunding!$G:$G,"=failed",Crowdfunding!$D:$D,"&gt;=30000",Crowdfunding!$D:$D, "&lt;35000")</f>
        <v>0</v>
      </c>
      <c r="D9">
        <f>COUNTIFS(Crowdfunding!$G:$G,"=canceled",Crowdfunding!$D:$D,"&gt;=30000",Crowdfunding!$D:$D, 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s="10" t="s">
        <v>2103</v>
      </c>
      <c r="B10">
        <f>COUNTIFS(Crowdfunding!$G:$G,"=successful",Crowdfunding!$D:$D, "&gt;=35000",Crowdfunding!$D:$D, "&lt;40000")</f>
        <v>8</v>
      </c>
      <c r="C10">
        <f>COUNTIFS(Crowdfunding!$G:$G,"=failed",Crowdfunding!$D:$D,  "&gt;=35000",Crowdfunding!$D:$D, "&lt;40000")</f>
        <v>3</v>
      </c>
      <c r="D10">
        <f>COUNTIFS(Crowdfunding!$G:$G,"=canceled",Crowdfunding!$D:$D,  "&gt;=35000",Crowdfunding!$D:$D, 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s="10" t="s">
        <v>2104</v>
      </c>
      <c r="B11">
        <f>COUNTIFS(Crowdfunding!$G:$G,"=successful",Crowdfunding!$D:$D, "&gt;=40000",Crowdfunding!$D:$D, "&lt;45000")</f>
        <v>11</v>
      </c>
      <c r="C11">
        <f>COUNTIFS(Crowdfunding!$G:$G,"=failed",Crowdfunding!$D:$D, "&gt;=40000",Crowdfunding!$D:$D, "&lt;45000")</f>
        <v>3</v>
      </c>
      <c r="D11">
        <f>COUNTIFS(Crowdfunding!$G:$G,"=canceled",Crowdfunding!$D:$D, "&gt;=40000",Crowdfunding!$D:$D, 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s="10" t="s">
        <v>2105</v>
      </c>
      <c r="B12">
        <f>COUNTIFS(Crowdfunding!$G:$G,"=successful",Crowdfunding!$D:$D, "&gt;=45000",Crowdfunding!$D:$D, "&lt;50000")</f>
        <v>8</v>
      </c>
      <c r="C12">
        <f>COUNTIFS(Crowdfunding!$G:$G,"=failed",Crowdfunding!$D:$D, "&gt;=45000",Crowdfunding!$D:$D, "&lt;50000")</f>
        <v>3</v>
      </c>
      <c r="D12">
        <f>COUNTIFS(Crowdfunding!$G:$G,"=canceled",Crowdfunding!$D:$D, "&gt;=45000",Crowdfunding!$D:$D, 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s="10" t="s">
        <v>2106</v>
      </c>
      <c r="B13">
        <f>COUNTIFS(Crowdfunding!$G:$G,"=successful",Crowdfunding!$D:$D, "&gt;=50000")</f>
        <v>114</v>
      </c>
      <c r="C13">
        <f>COUNTIFS(Crowdfunding!$G:$G,"=failed",Crowdfunding!$D:$D, "&gt;=50000")</f>
        <v>163</v>
      </c>
      <c r="D13">
        <f>COUNTIFS(Crowdfunding!$G:$G,"=canceled",Crowdfunding!$D:$D, 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D305-0FD1-4CD9-98D2-080A4B42EC8E}">
  <dimension ref="A1:M566"/>
  <sheetViews>
    <sheetView tabSelected="1" topLeftCell="L1" workbookViewId="0">
      <selection activeCell="M29" sqref="M29"/>
    </sheetView>
  </sheetViews>
  <sheetFormatPr defaultRowHeight="15.6" x14ac:dyDescent="0.3"/>
  <cols>
    <col min="1" max="1" width="30.5" style="12" bestFit="1" customWidth="1"/>
    <col min="3" max="3" width="19.09765625" bestFit="1" customWidth="1"/>
    <col min="4" max="4" width="9.3984375" bestFit="1" customWidth="1"/>
    <col min="8" max="8" width="27" style="11" bestFit="1" customWidth="1"/>
    <col min="10" max="10" width="19.09765625" bestFit="1" customWidth="1"/>
    <col min="13" max="13" width="237.5" bestFit="1" customWidth="1"/>
  </cols>
  <sheetData>
    <row r="1" spans="1:11" x14ac:dyDescent="0.3">
      <c r="A1" s="14" t="s">
        <v>2115</v>
      </c>
      <c r="H1" s="15" t="s">
        <v>2116</v>
      </c>
    </row>
    <row r="2" spans="1:11" x14ac:dyDescent="0.3">
      <c r="A2" s="12">
        <v>158</v>
      </c>
      <c r="C2" s="12" t="s">
        <v>2107</v>
      </c>
      <c r="H2" s="11">
        <v>0</v>
      </c>
      <c r="J2" s="11" t="s">
        <v>2114</v>
      </c>
    </row>
    <row r="3" spans="1:11" x14ac:dyDescent="0.3">
      <c r="A3" s="12">
        <v>1425</v>
      </c>
      <c r="C3" t="s">
        <v>2108</v>
      </c>
      <c r="D3" s="13">
        <f>AVERAGE(A:A)</f>
        <v>851.14690265486729</v>
      </c>
      <c r="H3" s="11">
        <v>24</v>
      </c>
      <c r="J3" t="s">
        <v>2108</v>
      </c>
      <c r="K3" s="13">
        <f>AVERAGE(H:H)</f>
        <v>585.61538461538464</v>
      </c>
    </row>
    <row r="4" spans="1:11" x14ac:dyDescent="0.3">
      <c r="A4" s="12">
        <v>174</v>
      </c>
      <c r="C4" t="s">
        <v>2109</v>
      </c>
      <c r="D4">
        <f>MEDIAN(A:A)</f>
        <v>201</v>
      </c>
      <c r="H4" s="11">
        <v>53</v>
      </c>
      <c r="J4" t="s">
        <v>2109</v>
      </c>
      <c r="K4">
        <f>MEDIAN(H:H)</f>
        <v>114.5</v>
      </c>
    </row>
    <row r="5" spans="1:11" x14ac:dyDescent="0.3">
      <c r="A5" s="12">
        <v>227</v>
      </c>
      <c r="C5" t="s">
        <v>2110</v>
      </c>
      <c r="D5">
        <f>MIN(A:A)</f>
        <v>16</v>
      </c>
      <c r="H5" s="11">
        <v>18</v>
      </c>
      <c r="J5" t="s">
        <v>2110</v>
      </c>
      <c r="K5">
        <f>MIN(H:H)</f>
        <v>0</v>
      </c>
    </row>
    <row r="6" spans="1:11" x14ac:dyDescent="0.3">
      <c r="A6" s="12">
        <v>220</v>
      </c>
      <c r="C6" t="s">
        <v>2111</v>
      </c>
      <c r="D6">
        <f>MAX(A:A)</f>
        <v>7295</v>
      </c>
      <c r="H6" s="11">
        <v>44</v>
      </c>
      <c r="J6" t="s">
        <v>2111</v>
      </c>
      <c r="K6">
        <f>MAX(H:H)</f>
        <v>6080</v>
      </c>
    </row>
    <row r="7" spans="1:11" x14ac:dyDescent="0.3">
      <c r="A7" s="12">
        <v>98</v>
      </c>
      <c r="C7" t="s">
        <v>2112</v>
      </c>
      <c r="D7">
        <f>_xlfn.VAR.P(A:A)</f>
        <v>1603373.7324019109</v>
      </c>
      <c r="H7" s="11">
        <v>27</v>
      </c>
      <c r="J7" t="s">
        <v>2112</v>
      </c>
      <c r="K7">
        <f>_xlfn.VAR.P(H:H)</f>
        <v>921574.68174133555</v>
      </c>
    </row>
    <row r="8" spans="1:11" x14ac:dyDescent="0.3">
      <c r="A8" s="12">
        <v>100</v>
      </c>
      <c r="C8" t="s">
        <v>2113</v>
      </c>
      <c r="D8">
        <f>_xlfn.STDEV.P(A:A)</f>
        <v>1266.2439466397898</v>
      </c>
      <c r="H8" s="11">
        <v>55</v>
      </c>
      <c r="J8" t="s">
        <v>2113</v>
      </c>
      <c r="K8">
        <f>_xlfn.STDEV.P(H:H)</f>
        <v>959.98681331637863</v>
      </c>
    </row>
    <row r="9" spans="1:11" x14ac:dyDescent="0.3">
      <c r="A9" s="12">
        <v>1249</v>
      </c>
      <c r="H9" s="11">
        <v>200</v>
      </c>
    </row>
    <row r="10" spans="1:11" x14ac:dyDescent="0.3">
      <c r="A10" s="12">
        <v>1396</v>
      </c>
      <c r="H10" s="11">
        <v>452</v>
      </c>
    </row>
    <row r="11" spans="1:11" x14ac:dyDescent="0.3">
      <c r="A11" s="12">
        <v>890</v>
      </c>
      <c r="H11" s="11">
        <v>674</v>
      </c>
    </row>
    <row r="12" spans="1:11" x14ac:dyDescent="0.3">
      <c r="A12" s="12">
        <v>142</v>
      </c>
      <c r="H12" s="11">
        <v>558</v>
      </c>
    </row>
    <row r="13" spans="1:11" x14ac:dyDescent="0.3">
      <c r="A13" s="12">
        <v>2673</v>
      </c>
      <c r="H13" s="11">
        <v>15</v>
      </c>
    </row>
    <row r="14" spans="1:11" x14ac:dyDescent="0.3">
      <c r="A14" s="12">
        <v>163</v>
      </c>
      <c r="H14" s="11">
        <v>2307</v>
      </c>
    </row>
    <row r="15" spans="1:11" x14ac:dyDescent="0.3">
      <c r="A15" s="12">
        <v>2220</v>
      </c>
      <c r="H15" s="11">
        <v>88</v>
      </c>
    </row>
    <row r="16" spans="1:11" x14ac:dyDescent="0.3">
      <c r="A16" s="12">
        <v>1606</v>
      </c>
      <c r="H16" s="11">
        <v>48</v>
      </c>
    </row>
    <row r="17" spans="1:13" x14ac:dyDescent="0.3">
      <c r="A17" s="12">
        <v>129</v>
      </c>
      <c r="H17" s="11">
        <v>1</v>
      </c>
    </row>
    <row r="18" spans="1:13" x14ac:dyDescent="0.3">
      <c r="A18" s="12">
        <v>226</v>
      </c>
      <c r="H18" s="11">
        <v>1467</v>
      </c>
    </row>
    <row r="19" spans="1:13" x14ac:dyDescent="0.3">
      <c r="A19" s="12">
        <v>5419</v>
      </c>
      <c r="H19" s="11">
        <v>75</v>
      </c>
    </row>
    <row r="20" spans="1:13" x14ac:dyDescent="0.3">
      <c r="A20" s="12">
        <v>165</v>
      </c>
      <c r="H20" s="11">
        <v>120</v>
      </c>
    </row>
    <row r="21" spans="1:13" x14ac:dyDescent="0.3">
      <c r="A21" s="12">
        <v>1965</v>
      </c>
      <c r="H21" s="11">
        <v>2253</v>
      </c>
    </row>
    <row r="22" spans="1:13" x14ac:dyDescent="0.3">
      <c r="A22" s="12">
        <v>16</v>
      </c>
      <c r="H22" s="11">
        <v>5</v>
      </c>
    </row>
    <row r="23" spans="1:13" x14ac:dyDescent="0.3">
      <c r="A23" s="12">
        <v>107</v>
      </c>
      <c r="H23" s="11">
        <v>38</v>
      </c>
    </row>
    <row r="24" spans="1:13" x14ac:dyDescent="0.3">
      <c r="A24" s="12">
        <v>134</v>
      </c>
      <c r="H24" s="11">
        <v>12</v>
      </c>
      <c r="M24" s="16" t="s">
        <v>2117</v>
      </c>
    </row>
    <row r="25" spans="1:13" x14ac:dyDescent="0.3">
      <c r="A25" s="12">
        <v>198</v>
      </c>
      <c r="H25" s="11">
        <v>1684</v>
      </c>
    </row>
    <row r="26" spans="1:13" x14ac:dyDescent="0.3">
      <c r="A26" s="12">
        <v>111</v>
      </c>
      <c r="H26" s="11">
        <v>56</v>
      </c>
    </row>
    <row r="27" spans="1:13" x14ac:dyDescent="0.3">
      <c r="A27" s="12">
        <v>222</v>
      </c>
      <c r="H27" s="11">
        <v>838</v>
      </c>
    </row>
    <row r="28" spans="1:13" x14ac:dyDescent="0.3">
      <c r="A28" s="12">
        <v>6212</v>
      </c>
      <c r="H28" s="11">
        <v>1000</v>
      </c>
      <c r="M28" t="s">
        <v>2118</v>
      </c>
    </row>
    <row r="29" spans="1:13" x14ac:dyDescent="0.3">
      <c r="A29" s="12">
        <v>98</v>
      </c>
      <c r="H29" s="11">
        <v>1482</v>
      </c>
    </row>
    <row r="30" spans="1:13" x14ac:dyDescent="0.3">
      <c r="A30" s="12">
        <v>92</v>
      </c>
      <c r="H30" s="11">
        <v>106</v>
      </c>
    </row>
    <row r="31" spans="1:13" x14ac:dyDescent="0.3">
      <c r="A31" s="12">
        <v>149</v>
      </c>
      <c r="H31" s="11">
        <v>679</v>
      </c>
    </row>
    <row r="32" spans="1:13" x14ac:dyDescent="0.3">
      <c r="A32" s="12">
        <v>2431</v>
      </c>
      <c r="H32" s="11">
        <v>1220</v>
      </c>
    </row>
    <row r="33" spans="1:8" x14ac:dyDescent="0.3">
      <c r="A33" s="12">
        <v>303</v>
      </c>
      <c r="H33" s="11">
        <v>1</v>
      </c>
    </row>
    <row r="34" spans="1:8" x14ac:dyDescent="0.3">
      <c r="A34" s="12">
        <v>209</v>
      </c>
      <c r="H34" s="11">
        <v>37</v>
      </c>
    </row>
    <row r="35" spans="1:8" x14ac:dyDescent="0.3">
      <c r="A35" s="12">
        <v>131</v>
      </c>
      <c r="H35" s="11">
        <v>60</v>
      </c>
    </row>
    <row r="36" spans="1:8" x14ac:dyDescent="0.3">
      <c r="A36" s="12">
        <v>164</v>
      </c>
      <c r="H36" s="11">
        <v>296</v>
      </c>
    </row>
    <row r="37" spans="1:8" x14ac:dyDescent="0.3">
      <c r="A37" s="12">
        <v>201</v>
      </c>
      <c r="H37" s="11">
        <v>3304</v>
      </c>
    </row>
    <row r="38" spans="1:8" x14ac:dyDescent="0.3">
      <c r="A38" s="12">
        <v>211</v>
      </c>
      <c r="H38" s="11">
        <v>73</v>
      </c>
    </row>
    <row r="39" spans="1:8" x14ac:dyDescent="0.3">
      <c r="A39" s="12">
        <v>128</v>
      </c>
      <c r="H39" s="11">
        <v>3387</v>
      </c>
    </row>
    <row r="40" spans="1:8" x14ac:dyDescent="0.3">
      <c r="A40" s="12">
        <v>1600</v>
      </c>
      <c r="H40" s="11">
        <v>662</v>
      </c>
    </row>
    <row r="41" spans="1:8" x14ac:dyDescent="0.3">
      <c r="A41" s="12">
        <v>249</v>
      </c>
      <c r="H41" s="11">
        <v>774</v>
      </c>
    </row>
    <row r="42" spans="1:8" x14ac:dyDescent="0.3">
      <c r="A42" s="12">
        <v>236</v>
      </c>
      <c r="H42" s="11">
        <v>672</v>
      </c>
    </row>
    <row r="43" spans="1:8" x14ac:dyDescent="0.3">
      <c r="A43" s="12">
        <v>4065</v>
      </c>
      <c r="H43" s="11">
        <v>940</v>
      </c>
    </row>
    <row r="44" spans="1:8" x14ac:dyDescent="0.3">
      <c r="A44" s="12">
        <v>246</v>
      </c>
      <c r="H44" s="11">
        <v>117</v>
      </c>
    </row>
    <row r="45" spans="1:8" x14ac:dyDescent="0.3">
      <c r="A45" s="12">
        <v>2475</v>
      </c>
      <c r="H45" s="11">
        <v>115</v>
      </c>
    </row>
    <row r="46" spans="1:8" x14ac:dyDescent="0.3">
      <c r="A46" s="12">
        <v>76</v>
      </c>
      <c r="H46" s="11">
        <v>326</v>
      </c>
    </row>
    <row r="47" spans="1:8" x14ac:dyDescent="0.3">
      <c r="A47" s="12">
        <v>54</v>
      </c>
      <c r="H47" s="11">
        <v>1</v>
      </c>
    </row>
    <row r="48" spans="1:8" x14ac:dyDescent="0.3">
      <c r="A48" s="12">
        <v>88</v>
      </c>
      <c r="H48" s="11">
        <v>1467</v>
      </c>
    </row>
    <row r="49" spans="1:8" x14ac:dyDescent="0.3">
      <c r="A49" s="12">
        <v>85</v>
      </c>
      <c r="H49" s="11">
        <v>5681</v>
      </c>
    </row>
    <row r="50" spans="1:8" x14ac:dyDescent="0.3">
      <c r="A50" s="12">
        <v>170</v>
      </c>
      <c r="H50" s="11">
        <v>1059</v>
      </c>
    </row>
    <row r="51" spans="1:8" x14ac:dyDescent="0.3">
      <c r="A51" s="12">
        <v>330</v>
      </c>
      <c r="H51" s="11">
        <v>1194</v>
      </c>
    </row>
    <row r="52" spans="1:8" x14ac:dyDescent="0.3">
      <c r="A52" s="12">
        <v>127</v>
      </c>
      <c r="H52" s="11">
        <v>30</v>
      </c>
    </row>
    <row r="53" spans="1:8" x14ac:dyDescent="0.3">
      <c r="A53" s="12">
        <v>411</v>
      </c>
      <c r="H53" s="11">
        <v>75</v>
      </c>
    </row>
    <row r="54" spans="1:8" x14ac:dyDescent="0.3">
      <c r="A54" s="12">
        <v>180</v>
      </c>
      <c r="H54" s="11">
        <v>955</v>
      </c>
    </row>
    <row r="55" spans="1:8" x14ac:dyDescent="0.3">
      <c r="A55" s="12">
        <v>374</v>
      </c>
      <c r="H55" s="11">
        <v>67</v>
      </c>
    </row>
    <row r="56" spans="1:8" x14ac:dyDescent="0.3">
      <c r="A56" s="12">
        <v>71</v>
      </c>
      <c r="H56" s="11">
        <v>5</v>
      </c>
    </row>
    <row r="57" spans="1:8" x14ac:dyDescent="0.3">
      <c r="A57" s="12">
        <v>203</v>
      </c>
      <c r="H57" s="11">
        <v>26</v>
      </c>
    </row>
    <row r="58" spans="1:8" x14ac:dyDescent="0.3">
      <c r="A58" s="12">
        <v>113</v>
      </c>
      <c r="H58" s="11">
        <v>1130</v>
      </c>
    </row>
    <row r="59" spans="1:8" x14ac:dyDescent="0.3">
      <c r="A59" s="12">
        <v>96</v>
      </c>
      <c r="H59" s="11">
        <v>782</v>
      </c>
    </row>
    <row r="60" spans="1:8" x14ac:dyDescent="0.3">
      <c r="A60" s="12">
        <v>498</v>
      </c>
      <c r="H60" s="11">
        <v>210</v>
      </c>
    </row>
    <row r="61" spans="1:8" x14ac:dyDescent="0.3">
      <c r="A61" s="12">
        <v>180</v>
      </c>
      <c r="H61" s="11">
        <v>136</v>
      </c>
    </row>
    <row r="62" spans="1:8" x14ac:dyDescent="0.3">
      <c r="A62" s="12">
        <v>27</v>
      </c>
      <c r="H62" s="11">
        <v>86</v>
      </c>
    </row>
    <row r="63" spans="1:8" x14ac:dyDescent="0.3">
      <c r="A63" s="12">
        <v>2331</v>
      </c>
      <c r="H63" s="11">
        <v>19</v>
      </c>
    </row>
    <row r="64" spans="1:8" x14ac:dyDescent="0.3">
      <c r="A64" s="12">
        <v>113</v>
      </c>
      <c r="H64" s="11">
        <v>886</v>
      </c>
    </row>
    <row r="65" spans="1:8" x14ac:dyDescent="0.3">
      <c r="A65" s="12">
        <v>164</v>
      </c>
      <c r="H65" s="11">
        <v>35</v>
      </c>
    </row>
    <row r="66" spans="1:8" x14ac:dyDescent="0.3">
      <c r="A66" s="12">
        <v>164</v>
      </c>
      <c r="H66" s="11">
        <v>24</v>
      </c>
    </row>
    <row r="67" spans="1:8" x14ac:dyDescent="0.3">
      <c r="A67" s="12">
        <v>336</v>
      </c>
      <c r="H67" s="11">
        <v>86</v>
      </c>
    </row>
    <row r="68" spans="1:8" x14ac:dyDescent="0.3">
      <c r="A68" s="12">
        <v>1917</v>
      </c>
      <c r="H68" s="11">
        <v>243</v>
      </c>
    </row>
    <row r="69" spans="1:8" x14ac:dyDescent="0.3">
      <c r="A69" s="12">
        <v>95</v>
      </c>
      <c r="H69" s="11">
        <v>65</v>
      </c>
    </row>
    <row r="70" spans="1:8" x14ac:dyDescent="0.3">
      <c r="A70" s="12">
        <v>147</v>
      </c>
      <c r="H70" s="11">
        <v>100</v>
      </c>
    </row>
    <row r="71" spans="1:8" x14ac:dyDescent="0.3">
      <c r="A71" s="12">
        <v>86</v>
      </c>
      <c r="H71" s="11">
        <v>168</v>
      </c>
    </row>
    <row r="72" spans="1:8" x14ac:dyDescent="0.3">
      <c r="A72" s="12">
        <v>83</v>
      </c>
      <c r="H72" s="11">
        <v>13</v>
      </c>
    </row>
    <row r="73" spans="1:8" x14ac:dyDescent="0.3">
      <c r="A73" s="12">
        <v>676</v>
      </c>
      <c r="H73" s="11">
        <v>1</v>
      </c>
    </row>
    <row r="74" spans="1:8" x14ac:dyDescent="0.3">
      <c r="A74" s="12">
        <v>361</v>
      </c>
      <c r="H74" s="11">
        <v>40</v>
      </c>
    </row>
    <row r="75" spans="1:8" x14ac:dyDescent="0.3">
      <c r="A75" s="12">
        <v>131</v>
      </c>
      <c r="H75" s="11">
        <v>226</v>
      </c>
    </row>
    <row r="76" spans="1:8" x14ac:dyDescent="0.3">
      <c r="A76" s="12">
        <v>126</v>
      </c>
      <c r="H76" s="11">
        <v>1625</v>
      </c>
    </row>
    <row r="77" spans="1:8" x14ac:dyDescent="0.3">
      <c r="A77" s="12">
        <v>275</v>
      </c>
      <c r="H77" s="11">
        <v>143</v>
      </c>
    </row>
    <row r="78" spans="1:8" x14ac:dyDescent="0.3">
      <c r="A78" s="12">
        <v>67</v>
      </c>
      <c r="H78" s="11">
        <v>934</v>
      </c>
    </row>
    <row r="79" spans="1:8" x14ac:dyDescent="0.3">
      <c r="A79" s="12">
        <v>154</v>
      </c>
      <c r="H79" s="11">
        <v>17</v>
      </c>
    </row>
    <row r="80" spans="1:8" x14ac:dyDescent="0.3">
      <c r="A80" s="12">
        <v>1782</v>
      </c>
      <c r="H80" s="11">
        <v>2179</v>
      </c>
    </row>
    <row r="81" spans="1:8" x14ac:dyDescent="0.3">
      <c r="A81" s="12">
        <v>903</v>
      </c>
      <c r="H81" s="11">
        <v>931</v>
      </c>
    </row>
    <row r="82" spans="1:8" x14ac:dyDescent="0.3">
      <c r="A82" s="12">
        <v>94</v>
      </c>
      <c r="H82" s="11">
        <v>92</v>
      </c>
    </row>
    <row r="83" spans="1:8" x14ac:dyDescent="0.3">
      <c r="A83" s="12">
        <v>180</v>
      </c>
      <c r="H83" s="11">
        <v>57</v>
      </c>
    </row>
    <row r="84" spans="1:8" x14ac:dyDescent="0.3">
      <c r="A84" s="12">
        <v>533</v>
      </c>
      <c r="H84" s="11">
        <v>41</v>
      </c>
    </row>
    <row r="85" spans="1:8" x14ac:dyDescent="0.3">
      <c r="A85" s="12">
        <v>2443</v>
      </c>
      <c r="H85" s="11">
        <v>1</v>
      </c>
    </row>
    <row r="86" spans="1:8" x14ac:dyDescent="0.3">
      <c r="A86" s="12">
        <v>89</v>
      </c>
      <c r="H86" s="11">
        <v>101</v>
      </c>
    </row>
    <row r="87" spans="1:8" x14ac:dyDescent="0.3">
      <c r="A87" s="12">
        <v>159</v>
      </c>
      <c r="H87" s="11">
        <v>1335</v>
      </c>
    </row>
    <row r="88" spans="1:8" x14ac:dyDescent="0.3">
      <c r="A88" s="12">
        <v>50</v>
      </c>
      <c r="H88" s="11">
        <v>15</v>
      </c>
    </row>
    <row r="89" spans="1:8" x14ac:dyDescent="0.3">
      <c r="A89" s="12">
        <v>186</v>
      </c>
      <c r="H89" s="11">
        <v>454</v>
      </c>
    </row>
    <row r="90" spans="1:8" x14ac:dyDescent="0.3">
      <c r="A90" s="12">
        <v>1071</v>
      </c>
      <c r="H90" s="11">
        <v>3182</v>
      </c>
    </row>
    <row r="91" spans="1:8" x14ac:dyDescent="0.3">
      <c r="A91" s="12">
        <v>117</v>
      </c>
      <c r="H91" s="11">
        <v>15</v>
      </c>
    </row>
    <row r="92" spans="1:8" x14ac:dyDescent="0.3">
      <c r="A92" s="12">
        <v>70</v>
      </c>
      <c r="H92" s="11">
        <v>133</v>
      </c>
    </row>
    <row r="93" spans="1:8" x14ac:dyDescent="0.3">
      <c r="A93" s="12">
        <v>135</v>
      </c>
      <c r="H93" s="11">
        <v>2062</v>
      </c>
    </row>
    <row r="94" spans="1:8" x14ac:dyDescent="0.3">
      <c r="A94" s="12">
        <v>768</v>
      </c>
      <c r="H94" s="11">
        <v>29</v>
      </c>
    </row>
    <row r="95" spans="1:8" x14ac:dyDescent="0.3">
      <c r="A95" s="12">
        <v>199</v>
      </c>
      <c r="H95" s="11">
        <v>132</v>
      </c>
    </row>
    <row r="96" spans="1:8" x14ac:dyDescent="0.3">
      <c r="A96" s="12">
        <v>107</v>
      </c>
      <c r="H96" s="11">
        <v>137</v>
      </c>
    </row>
    <row r="97" spans="1:8" x14ac:dyDescent="0.3">
      <c r="A97" s="12">
        <v>195</v>
      </c>
      <c r="H97" s="11">
        <v>908</v>
      </c>
    </row>
    <row r="98" spans="1:8" x14ac:dyDescent="0.3">
      <c r="A98" s="12">
        <v>3376</v>
      </c>
      <c r="H98" s="11">
        <v>10</v>
      </c>
    </row>
    <row r="99" spans="1:8" x14ac:dyDescent="0.3">
      <c r="A99" s="12">
        <v>41</v>
      </c>
      <c r="H99" s="11">
        <v>1910</v>
      </c>
    </row>
    <row r="100" spans="1:8" x14ac:dyDescent="0.3">
      <c r="A100" s="12">
        <v>1821</v>
      </c>
      <c r="H100" s="11">
        <v>38</v>
      </c>
    </row>
    <row r="101" spans="1:8" x14ac:dyDescent="0.3">
      <c r="A101" s="12">
        <v>164</v>
      </c>
      <c r="H101" s="11">
        <v>104</v>
      </c>
    </row>
    <row r="102" spans="1:8" x14ac:dyDescent="0.3">
      <c r="A102" s="12">
        <v>157</v>
      </c>
      <c r="H102" s="11">
        <v>49</v>
      </c>
    </row>
    <row r="103" spans="1:8" x14ac:dyDescent="0.3">
      <c r="A103" s="12">
        <v>246</v>
      </c>
      <c r="H103" s="11">
        <v>1</v>
      </c>
    </row>
    <row r="104" spans="1:8" x14ac:dyDescent="0.3">
      <c r="A104" s="12">
        <v>1396</v>
      </c>
      <c r="H104" s="11">
        <v>245</v>
      </c>
    </row>
    <row r="105" spans="1:8" x14ac:dyDescent="0.3">
      <c r="A105" s="12">
        <v>2506</v>
      </c>
      <c r="H105" s="11">
        <v>32</v>
      </c>
    </row>
    <row r="106" spans="1:8" x14ac:dyDescent="0.3">
      <c r="A106" s="12">
        <v>244</v>
      </c>
      <c r="H106" s="11">
        <v>7</v>
      </c>
    </row>
    <row r="107" spans="1:8" x14ac:dyDescent="0.3">
      <c r="A107" s="12">
        <v>146</v>
      </c>
      <c r="H107" s="11">
        <v>803</v>
      </c>
    </row>
    <row r="108" spans="1:8" x14ac:dyDescent="0.3">
      <c r="A108" s="12">
        <v>1267</v>
      </c>
      <c r="H108" s="11">
        <v>16</v>
      </c>
    </row>
    <row r="109" spans="1:8" x14ac:dyDescent="0.3">
      <c r="A109" s="12">
        <v>1561</v>
      </c>
      <c r="H109" s="11">
        <v>31</v>
      </c>
    </row>
    <row r="110" spans="1:8" x14ac:dyDescent="0.3">
      <c r="A110" s="12">
        <v>48</v>
      </c>
      <c r="H110" s="11">
        <v>108</v>
      </c>
    </row>
    <row r="111" spans="1:8" x14ac:dyDescent="0.3">
      <c r="A111" s="12">
        <v>2739</v>
      </c>
      <c r="H111" s="11">
        <v>30</v>
      </c>
    </row>
    <row r="112" spans="1:8" x14ac:dyDescent="0.3">
      <c r="A112" s="12">
        <v>3537</v>
      </c>
      <c r="H112" s="11">
        <v>17</v>
      </c>
    </row>
    <row r="113" spans="1:8" x14ac:dyDescent="0.3">
      <c r="A113" s="12">
        <v>2107</v>
      </c>
      <c r="H113" s="11">
        <v>80</v>
      </c>
    </row>
    <row r="114" spans="1:8" x14ac:dyDescent="0.3">
      <c r="A114" s="12">
        <v>3318</v>
      </c>
      <c r="H114" s="11">
        <v>2468</v>
      </c>
    </row>
    <row r="115" spans="1:8" x14ac:dyDescent="0.3">
      <c r="A115" s="12">
        <v>340</v>
      </c>
      <c r="H115" s="11">
        <v>26</v>
      </c>
    </row>
    <row r="116" spans="1:8" x14ac:dyDescent="0.3">
      <c r="A116" s="12">
        <v>1442</v>
      </c>
      <c r="H116" s="11">
        <v>73</v>
      </c>
    </row>
    <row r="117" spans="1:8" x14ac:dyDescent="0.3">
      <c r="A117" s="12">
        <v>126</v>
      </c>
      <c r="H117" s="11">
        <v>128</v>
      </c>
    </row>
    <row r="118" spans="1:8" x14ac:dyDescent="0.3">
      <c r="A118" s="12">
        <v>524</v>
      </c>
      <c r="H118" s="11">
        <v>33</v>
      </c>
    </row>
    <row r="119" spans="1:8" x14ac:dyDescent="0.3">
      <c r="A119" s="12">
        <v>1989</v>
      </c>
      <c r="H119" s="11">
        <v>1072</v>
      </c>
    </row>
    <row r="120" spans="1:8" x14ac:dyDescent="0.3">
      <c r="A120" s="12">
        <v>157</v>
      </c>
      <c r="H120" s="11">
        <v>393</v>
      </c>
    </row>
    <row r="121" spans="1:8" x14ac:dyDescent="0.3">
      <c r="A121" s="12">
        <v>4498</v>
      </c>
      <c r="H121" s="11">
        <v>1257</v>
      </c>
    </row>
    <row r="122" spans="1:8" x14ac:dyDescent="0.3">
      <c r="A122" s="12">
        <v>80</v>
      </c>
      <c r="H122" s="11">
        <v>328</v>
      </c>
    </row>
    <row r="123" spans="1:8" x14ac:dyDescent="0.3">
      <c r="A123" s="12">
        <v>43</v>
      </c>
      <c r="H123" s="11">
        <v>147</v>
      </c>
    </row>
    <row r="124" spans="1:8" x14ac:dyDescent="0.3">
      <c r="A124" s="12">
        <v>2053</v>
      </c>
      <c r="H124" s="11">
        <v>830</v>
      </c>
    </row>
    <row r="125" spans="1:8" x14ac:dyDescent="0.3">
      <c r="A125" s="12">
        <v>168</v>
      </c>
      <c r="H125" s="11">
        <v>331</v>
      </c>
    </row>
    <row r="126" spans="1:8" x14ac:dyDescent="0.3">
      <c r="A126" s="12">
        <v>4289</v>
      </c>
      <c r="H126" s="11">
        <v>25</v>
      </c>
    </row>
    <row r="127" spans="1:8" x14ac:dyDescent="0.3">
      <c r="A127" s="12">
        <v>165</v>
      </c>
      <c r="H127" s="11">
        <v>3483</v>
      </c>
    </row>
    <row r="128" spans="1:8" x14ac:dyDescent="0.3">
      <c r="A128" s="12">
        <v>1815</v>
      </c>
      <c r="H128" s="11">
        <v>923</v>
      </c>
    </row>
    <row r="129" spans="1:8" x14ac:dyDescent="0.3">
      <c r="A129" s="12">
        <v>397</v>
      </c>
      <c r="H129" s="11">
        <v>1</v>
      </c>
    </row>
    <row r="130" spans="1:8" x14ac:dyDescent="0.3">
      <c r="A130" s="12">
        <v>1539</v>
      </c>
      <c r="H130" s="11">
        <v>33</v>
      </c>
    </row>
    <row r="131" spans="1:8" x14ac:dyDescent="0.3">
      <c r="A131" s="12">
        <v>138</v>
      </c>
      <c r="H131" s="11">
        <v>40</v>
      </c>
    </row>
    <row r="132" spans="1:8" x14ac:dyDescent="0.3">
      <c r="A132" s="12">
        <v>3594</v>
      </c>
      <c r="H132" s="11">
        <v>23</v>
      </c>
    </row>
    <row r="133" spans="1:8" x14ac:dyDescent="0.3">
      <c r="A133" s="12">
        <v>5880</v>
      </c>
      <c r="H133" s="11">
        <v>75</v>
      </c>
    </row>
    <row r="134" spans="1:8" x14ac:dyDescent="0.3">
      <c r="A134" s="12">
        <v>112</v>
      </c>
      <c r="H134" s="11">
        <v>2176</v>
      </c>
    </row>
    <row r="135" spans="1:8" x14ac:dyDescent="0.3">
      <c r="A135" s="12">
        <v>943</v>
      </c>
      <c r="H135" s="11">
        <v>441</v>
      </c>
    </row>
    <row r="136" spans="1:8" x14ac:dyDescent="0.3">
      <c r="A136" s="12">
        <v>2468</v>
      </c>
      <c r="H136" s="11">
        <v>25</v>
      </c>
    </row>
    <row r="137" spans="1:8" x14ac:dyDescent="0.3">
      <c r="A137" s="12">
        <v>2551</v>
      </c>
      <c r="H137" s="11">
        <v>127</v>
      </c>
    </row>
    <row r="138" spans="1:8" x14ac:dyDescent="0.3">
      <c r="A138" s="12">
        <v>101</v>
      </c>
      <c r="H138" s="11">
        <v>355</v>
      </c>
    </row>
    <row r="139" spans="1:8" x14ac:dyDescent="0.3">
      <c r="A139" s="12">
        <v>92</v>
      </c>
      <c r="H139" s="11">
        <v>44</v>
      </c>
    </row>
    <row r="140" spans="1:8" x14ac:dyDescent="0.3">
      <c r="A140" s="12">
        <v>62</v>
      </c>
      <c r="H140" s="11">
        <v>67</v>
      </c>
    </row>
    <row r="141" spans="1:8" x14ac:dyDescent="0.3">
      <c r="A141" s="12">
        <v>149</v>
      </c>
      <c r="H141" s="11">
        <v>1068</v>
      </c>
    </row>
    <row r="142" spans="1:8" x14ac:dyDescent="0.3">
      <c r="A142" s="12">
        <v>329</v>
      </c>
      <c r="H142" s="11">
        <v>424</v>
      </c>
    </row>
    <row r="143" spans="1:8" x14ac:dyDescent="0.3">
      <c r="A143" s="12">
        <v>97</v>
      </c>
      <c r="H143" s="11">
        <v>151</v>
      </c>
    </row>
    <row r="144" spans="1:8" x14ac:dyDescent="0.3">
      <c r="A144" s="12">
        <v>1784</v>
      </c>
      <c r="H144" s="11">
        <v>1608</v>
      </c>
    </row>
    <row r="145" spans="1:8" x14ac:dyDescent="0.3">
      <c r="A145" s="12">
        <v>1684</v>
      </c>
      <c r="H145" s="11">
        <v>941</v>
      </c>
    </row>
    <row r="146" spans="1:8" x14ac:dyDescent="0.3">
      <c r="A146" s="12">
        <v>250</v>
      </c>
      <c r="H146" s="11">
        <v>1</v>
      </c>
    </row>
    <row r="147" spans="1:8" x14ac:dyDescent="0.3">
      <c r="A147" s="12">
        <v>238</v>
      </c>
      <c r="H147" s="11">
        <v>40</v>
      </c>
    </row>
    <row r="148" spans="1:8" x14ac:dyDescent="0.3">
      <c r="A148" s="12">
        <v>53</v>
      </c>
      <c r="H148" s="11">
        <v>3015</v>
      </c>
    </row>
    <row r="149" spans="1:8" x14ac:dyDescent="0.3">
      <c r="A149" s="12">
        <v>214</v>
      </c>
      <c r="H149" s="11">
        <v>435</v>
      </c>
    </row>
    <row r="150" spans="1:8" x14ac:dyDescent="0.3">
      <c r="A150" s="12">
        <v>222</v>
      </c>
      <c r="H150" s="11">
        <v>714</v>
      </c>
    </row>
    <row r="151" spans="1:8" x14ac:dyDescent="0.3">
      <c r="A151" s="12">
        <v>1884</v>
      </c>
      <c r="H151" s="11">
        <v>5497</v>
      </c>
    </row>
    <row r="152" spans="1:8" x14ac:dyDescent="0.3">
      <c r="A152" s="12">
        <v>218</v>
      </c>
      <c r="H152" s="11">
        <v>418</v>
      </c>
    </row>
    <row r="153" spans="1:8" x14ac:dyDescent="0.3">
      <c r="A153" s="12">
        <v>6465</v>
      </c>
      <c r="H153" s="11">
        <v>1439</v>
      </c>
    </row>
    <row r="154" spans="1:8" x14ac:dyDescent="0.3">
      <c r="A154" s="12">
        <v>59</v>
      </c>
      <c r="H154" s="11">
        <v>15</v>
      </c>
    </row>
    <row r="155" spans="1:8" x14ac:dyDescent="0.3">
      <c r="A155" s="12">
        <v>88</v>
      </c>
      <c r="H155" s="11">
        <v>1999</v>
      </c>
    </row>
    <row r="156" spans="1:8" x14ac:dyDescent="0.3">
      <c r="A156" s="12">
        <v>1697</v>
      </c>
      <c r="H156" s="11">
        <v>118</v>
      </c>
    </row>
    <row r="157" spans="1:8" x14ac:dyDescent="0.3">
      <c r="A157" s="12">
        <v>92</v>
      </c>
      <c r="H157" s="11">
        <v>162</v>
      </c>
    </row>
    <row r="158" spans="1:8" x14ac:dyDescent="0.3">
      <c r="A158" s="12">
        <v>186</v>
      </c>
      <c r="H158" s="11">
        <v>83</v>
      </c>
    </row>
    <row r="159" spans="1:8" x14ac:dyDescent="0.3">
      <c r="A159" s="12">
        <v>138</v>
      </c>
      <c r="H159" s="11">
        <v>747</v>
      </c>
    </row>
    <row r="160" spans="1:8" x14ac:dyDescent="0.3">
      <c r="A160" s="12">
        <v>261</v>
      </c>
      <c r="H160" s="11">
        <v>84</v>
      </c>
    </row>
    <row r="161" spans="1:8" x14ac:dyDescent="0.3">
      <c r="A161" s="12">
        <v>107</v>
      </c>
      <c r="H161" s="11">
        <v>91</v>
      </c>
    </row>
    <row r="162" spans="1:8" x14ac:dyDescent="0.3">
      <c r="A162" s="12">
        <v>199</v>
      </c>
      <c r="H162" s="11">
        <v>792</v>
      </c>
    </row>
    <row r="163" spans="1:8" x14ac:dyDescent="0.3">
      <c r="A163" s="12">
        <v>5512</v>
      </c>
      <c r="H163" s="11">
        <v>32</v>
      </c>
    </row>
    <row r="164" spans="1:8" x14ac:dyDescent="0.3">
      <c r="A164" s="12">
        <v>86</v>
      </c>
      <c r="H164" s="11">
        <v>186</v>
      </c>
    </row>
    <row r="165" spans="1:8" x14ac:dyDescent="0.3">
      <c r="A165" s="12">
        <v>2768</v>
      </c>
      <c r="H165" s="11">
        <v>605</v>
      </c>
    </row>
    <row r="166" spans="1:8" x14ac:dyDescent="0.3">
      <c r="A166" s="12">
        <v>48</v>
      </c>
      <c r="H166" s="11">
        <v>1</v>
      </c>
    </row>
    <row r="167" spans="1:8" x14ac:dyDescent="0.3">
      <c r="A167" s="12">
        <v>87</v>
      </c>
      <c r="H167" s="11">
        <v>31</v>
      </c>
    </row>
    <row r="168" spans="1:8" x14ac:dyDescent="0.3">
      <c r="A168" s="12">
        <v>1894</v>
      </c>
      <c r="H168" s="11">
        <v>1181</v>
      </c>
    </row>
    <row r="169" spans="1:8" x14ac:dyDescent="0.3">
      <c r="A169" s="12">
        <v>282</v>
      </c>
      <c r="H169" s="11">
        <v>39</v>
      </c>
    </row>
    <row r="170" spans="1:8" x14ac:dyDescent="0.3">
      <c r="A170" s="12">
        <v>116</v>
      </c>
      <c r="H170" s="11">
        <v>46</v>
      </c>
    </row>
    <row r="171" spans="1:8" x14ac:dyDescent="0.3">
      <c r="A171" s="12">
        <v>83</v>
      </c>
      <c r="H171" s="11">
        <v>105</v>
      </c>
    </row>
    <row r="172" spans="1:8" x14ac:dyDescent="0.3">
      <c r="A172" s="12">
        <v>91</v>
      </c>
      <c r="H172" s="11">
        <v>535</v>
      </c>
    </row>
    <row r="173" spans="1:8" x14ac:dyDescent="0.3">
      <c r="A173" s="12">
        <v>546</v>
      </c>
      <c r="H173" s="11">
        <v>16</v>
      </c>
    </row>
    <row r="174" spans="1:8" x14ac:dyDescent="0.3">
      <c r="A174" s="12">
        <v>393</v>
      </c>
      <c r="H174" s="11">
        <v>575</v>
      </c>
    </row>
    <row r="175" spans="1:8" x14ac:dyDescent="0.3">
      <c r="A175" s="12">
        <v>133</v>
      </c>
      <c r="H175" s="11">
        <v>1120</v>
      </c>
    </row>
    <row r="176" spans="1:8" x14ac:dyDescent="0.3">
      <c r="A176" s="12">
        <v>254</v>
      </c>
      <c r="H176" s="11">
        <v>113</v>
      </c>
    </row>
    <row r="177" spans="1:8" x14ac:dyDescent="0.3">
      <c r="A177" s="12">
        <v>176</v>
      </c>
      <c r="H177" s="11">
        <v>1538</v>
      </c>
    </row>
    <row r="178" spans="1:8" x14ac:dyDescent="0.3">
      <c r="A178" s="12">
        <v>337</v>
      </c>
      <c r="H178" s="11">
        <v>9</v>
      </c>
    </row>
    <row r="179" spans="1:8" x14ac:dyDescent="0.3">
      <c r="A179" s="12">
        <v>107</v>
      </c>
      <c r="H179" s="11">
        <v>554</v>
      </c>
    </row>
    <row r="180" spans="1:8" x14ac:dyDescent="0.3">
      <c r="A180" s="12">
        <v>183</v>
      </c>
      <c r="H180" s="11">
        <v>648</v>
      </c>
    </row>
    <row r="181" spans="1:8" x14ac:dyDescent="0.3">
      <c r="A181" s="12">
        <v>72</v>
      </c>
      <c r="H181" s="11">
        <v>21</v>
      </c>
    </row>
    <row r="182" spans="1:8" x14ac:dyDescent="0.3">
      <c r="A182" s="12">
        <v>295</v>
      </c>
      <c r="H182" s="11">
        <v>54</v>
      </c>
    </row>
    <row r="183" spans="1:8" x14ac:dyDescent="0.3">
      <c r="A183" s="12">
        <v>142</v>
      </c>
      <c r="H183" s="11">
        <v>120</v>
      </c>
    </row>
    <row r="184" spans="1:8" x14ac:dyDescent="0.3">
      <c r="A184" s="12">
        <v>85</v>
      </c>
      <c r="H184" s="11">
        <v>579</v>
      </c>
    </row>
    <row r="185" spans="1:8" x14ac:dyDescent="0.3">
      <c r="A185" s="12">
        <v>659</v>
      </c>
      <c r="H185" s="11">
        <v>2072</v>
      </c>
    </row>
    <row r="186" spans="1:8" x14ac:dyDescent="0.3">
      <c r="A186" s="12">
        <v>121</v>
      </c>
      <c r="H186" s="11">
        <v>0</v>
      </c>
    </row>
    <row r="187" spans="1:8" x14ac:dyDescent="0.3">
      <c r="A187" s="12">
        <v>3742</v>
      </c>
      <c r="H187" s="11">
        <v>1796</v>
      </c>
    </row>
    <row r="188" spans="1:8" x14ac:dyDescent="0.3">
      <c r="A188" s="12">
        <v>223</v>
      </c>
      <c r="H188" s="11">
        <v>62</v>
      </c>
    </row>
    <row r="189" spans="1:8" x14ac:dyDescent="0.3">
      <c r="A189" s="12">
        <v>133</v>
      </c>
      <c r="H189" s="11">
        <v>347</v>
      </c>
    </row>
    <row r="190" spans="1:8" x14ac:dyDescent="0.3">
      <c r="A190" s="12">
        <v>5168</v>
      </c>
      <c r="H190" s="11">
        <v>19</v>
      </c>
    </row>
    <row r="191" spans="1:8" x14ac:dyDescent="0.3">
      <c r="A191" s="12">
        <v>307</v>
      </c>
      <c r="H191" s="11">
        <v>1258</v>
      </c>
    </row>
    <row r="192" spans="1:8" x14ac:dyDescent="0.3">
      <c r="A192" s="12">
        <v>2441</v>
      </c>
      <c r="H192" s="11">
        <v>362</v>
      </c>
    </row>
    <row r="193" spans="1:8" x14ac:dyDescent="0.3">
      <c r="A193" s="12">
        <v>1385</v>
      </c>
      <c r="H193" s="11">
        <v>133</v>
      </c>
    </row>
    <row r="194" spans="1:8" x14ac:dyDescent="0.3">
      <c r="A194" s="12">
        <v>190</v>
      </c>
      <c r="H194" s="11">
        <v>846</v>
      </c>
    </row>
    <row r="195" spans="1:8" x14ac:dyDescent="0.3">
      <c r="A195" s="12">
        <v>470</v>
      </c>
      <c r="H195" s="11">
        <v>10</v>
      </c>
    </row>
    <row r="196" spans="1:8" x14ac:dyDescent="0.3">
      <c r="A196" s="12">
        <v>253</v>
      </c>
      <c r="H196" s="11">
        <v>191</v>
      </c>
    </row>
    <row r="197" spans="1:8" x14ac:dyDescent="0.3">
      <c r="A197" s="12">
        <v>1113</v>
      </c>
      <c r="H197" s="11">
        <v>1979</v>
      </c>
    </row>
    <row r="198" spans="1:8" x14ac:dyDescent="0.3">
      <c r="A198" s="12">
        <v>2283</v>
      </c>
      <c r="H198" s="11">
        <v>63</v>
      </c>
    </row>
    <row r="199" spans="1:8" x14ac:dyDescent="0.3">
      <c r="A199" s="12">
        <v>1095</v>
      </c>
      <c r="H199" s="11">
        <v>6080</v>
      </c>
    </row>
    <row r="200" spans="1:8" x14ac:dyDescent="0.3">
      <c r="A200" s="12">
        <v>1690</v>
      </c>
      <c r="H200" s="11">
        <v>80</v>
      </c>
    </row>
    <row r="201" spans="1:8" x14ac:dyDescent="0.3">
      <c r="A201" s="12">
        <v>191</v>
      </c>
      <c r="H201" s="11">
        <v>9</v>
      </c>
    </row>
    <row r="202" spans="1:8" x14ac:dyDescent="0.3">
      <c r="A202" s="12">
        <v>2013</v>
      </c>
      <c r="H202" s="11">
        <v>1784</v>
      </c>
    </row>
    <row r="203" spans="1:8" x14ac:dyDescent="0.3">
      <c r="A203" s="12">
        <v>1703</v>
      </c>
      <c r="H203" s="11">
        <v>243</v>
      </c>
    </row>
    <row r="204" spans="1:8" x14ac:dyDescent="0.3">
      <c r="A204" s="12">
        <v>80</v>
      </c>
      <c r="H204" s="11">
        <v>1296</v>
      </c>
    </row>
    <row r="205" spans="1:8" x14ac:dyDescent="0.3">
      <c r="A205" s="12">
        <v>41</v>
      </c>
      <c r="H205" s="11">
        <v>77</v>
      </c>
    </row>
    <row r="206" spans="1:8" x14ac:dyDescent="0.3">
      <c r="A206" s="12">
        <v>187</v>
      </c>
      <c r="H206" s="11">
        <v>395</v>
      </c>
    </row>
    <row r="207" spans="1:8" x14ac:dyDescent="0.3">
      <c r="A207" s="12">
        <v>2875</v>
      </c>
      <c r="H207" s="11">
        <v>49</v>
      </c>
    </row>
    <row r="208" spans="1:8" x14ac:dyDescent="0.3">
      <c r="A208" s="12">
        <v>88</v>
      </c>
      <c r="H208" s="11">
        <v>180</v>
      </c>
    </row>
    <row r="209" spans="1:8" x14ac:dyDescent="0.3">
      <c r="A209" s="12">
        <v>191</v>
      </c>
      <c r="H209" s="11">
        <v>2690</v>
      </c>
    </row>
    <row r="210" spans="1:8" x14ac:dyDescent="0.3">
      <c r="A210" s="12">
        <v>139</v>
      </c>
      <c r="H210" s="11">
        <v>2779</v>
      </c>
    </row>
    <row r="211" spans="1:8" x14ac:dyDescent="0.3">
      <c r="A211" s="12">
        <v>186</v>
      </c>
      <c r="H211" s="11">
        <v>92</v>
      </c>
    </row>
    <row r="212" spans="1:8" x14ac:dyDescent="0.3">
      <c r="A212" s="12">
        <v>112</v>
      </c>
      <c r="H212" s="11">
        <v>1028</v>
      </c>
    </row>
    <row r="213" spans="1:8" x14ac:dyDescent="0.3">
      <c r="A213" s="12">
        <v>101</v>
      </c>
      <c r="H213" s="11">
        <v>26</v>
      </c>
    </row>
    <row r="214" spans="1:8" x14ac:dyDescent="0.3">
      <c r="A214" s="12">
        <v>206</v>
      </c>
      <c r="H214" s="11">
        <v>1790</v>
      </c>
    </row>
    <row r="215" spans="1:8" x14ac:dyDescent="0.3">
      <c r="A215" s="12">
        <v>154</v>
      </c>
      <c r="H215" s="11">
        <v>37</v>
      </c>
    </row>
    <row r="216" spans="1:8" x14ac:dyDescent="0.3">
      <c r="A216" s="12">
        <v>5966</v>
      </c>
      <c r="H216" s="11">
        <v>35</v>
      </c>
    </row>
    <row r="217" spans="1:8" x14ac:dyDescent="0.3">
      <c r="A217" s="12">
        <v>169</v>
      </c>
      <c r="H217" s="11">
        <v>558</v>
      </c>
    </row>
    <row r="218" spans="1:8" x14ac:dyDescent="0.3">
      <c r="A218" s="12">
        <v>2106</v>
      </c>
      <c r="H218" s="11">
        <v>64</v>
      </c>
    </row>
    <row r="219" spans="1:8" x14ac:dyDescent="0.3">
      <c r="A219" s="12">
        <v>131</v>
      </c>
      <c r="H219" s="11">
        <v>245</v>
      </c>
    </row>
    <row r="220" spans="1:8" x14ac:dyDescent="0.3">
      <c r="A220" s="12">
        <v>84</v>
      </c>
      <c r="H220" s="11">
        <v>71</v>
      </c>
    </row>
    <row r="221" spans="1:8" x14ac:dyDescent="0.3">
      <c r="A221" s="12">
        <v>155</v>
      </c>
      <c r="H221" s="11">
        <v>42</v>
      </c>
    </row>
    <row r="222" spans="1:8" x14ac:dyDescent="0.3">
      <c r="A222" s="12">
        <v>189</v>
      </c>
      <c r="H222" s="11">
        <v>156</v>
      </c>
    </row>
    <row r="223" spans="1:8" x14ac:dyDescent="0.3">
      <c r="A223" s="12">
        <v>4799</v>
      </c>
      <c r="H223" s="11">
        <v>1368</v>
      </c>
    </row>
    <row r="224" spans="1:8" x14ac:dyDescent="0.3">
      <c r="A224" s="12">
        <v>1137</v>
      </c>
      <c r="H224" s="11">
        <v>102</v>
      </c>
    </row>
    <row r="225" spans="1:8" x14ac:dyDescent="0.3">
      <c r="A225" s="12">
        <v>1152</v>
      </c>
      <c r="H225" s="11">
        <v>86</v>
      </c>
    </row>
    <row r="226" spans="1:8" x14ac:dyDescent="0.3">
      <c r="A226" s="12">
        <v>50</v>
      </c>
      <c r="H226" s="11">
        <v>253</v>
      </c>
    </row>
    <row r="227" spans="1:8" x14ac:dyDescent="0.3">
      <c r="A227" s="12">
        <v>3059</v>
      </c>
      <c r="H227" s="11">
        <v>157</v>
      </c>
    </row>
    <row r="228" spans="1:8" x14ac:dyDescent="0.3">
      <c r="A228" s="12">
        <v>34</v>
      </c>
      <c r="H228" s="11">
        <v>183</v>
      </c>
    </row>
    <row r="229" spans="1:8" x14ac:dyDescent="0.3">
      <c r="A229" s="12">
        <v>220</v>
      </c>
      <c r="H229" s="11">
        <v>82</v>
      </c>
    </row>
    <row r="230" spans="1:8" x14ac:dyDescent="0.3">
      <c r="A230" s="12">
        <v>1604</v>
      </c>
      <c r="H230" s="11">
        <v>1</v>
      </c>
    </row>
    <row r="231" spans="1:8" x14ac:dyDescent="0.3">
      <c r="A231" s="12">
        <v>454</v>
      </c>
      <c r="H231" s="11">
        <v>1198</v>
      </c>
    </row>
    <row r="232" spans="1:8" x14ac:dyDescent="0.3">
      <c r="A232" s="12">
        <v>123</v>
      </c>
      <c r="H232" s="11">
        <v>648</v>
      </c>
    </row>
    <row r="233" spans="1:8" x14ac:dyDescent="0.3">
      <c r="A233" s="12">
        <v>299</v>
      </c>
      <c r="H233" s="11">
        <v>64</v>
      </c>
    </row>
    <row r="234" spans="1:8" x14ac:dyDescent="0.3">
      <c r="A234" s="12">
        <v>2237</v>
      </c>
      <c r="H234" s="11">
        <v>62</v>
      </c>
    </row>
    <row r="235" spans="1:8" x14ac:dyDescent="0.3">
      <c r="A235" s="12">
        <v>645</v>
      </c>
      <c r="H235" s="11">
        <v>750</v>
      </c>
    </row>
    <row r="236" spans="1:8" x14ac:dyDescent="0.3">
      <c r="A236" s="12">
        <v>484</v>
      </c>
      <c r="H236" s="11">
        <v>105</v>
      </c>
    </row>
    <row r="237" spans="1:8" x14ac:dyDescent="0.3">
      <c r="A237" s="12">
        <v>154</v>
      </c>
      <c r="H237" s="11">
        <v>2604</v>
      </c>
    </row>
    <row r="238" spans="1:8" x14ac:dyDescent="0.3">
      <c r="A238" s="12">
        <v>82</v>
      </c>
      <c r="H238" s="11">
        <v>65</v>
      </c>
    </row>
    <row r="239" spans="1:8" x14ac:dyDescent="0.3">
      <c r="A239" s="12">
        <v>134</v>
      </c>
      <c r="H239" s="11">
        <v>94</v>
      </c>
    </row>
    <row r="240" spans="1:8" x14ac:dyDescent="0.3">
      <c r="A240" s="12">
        <v>5203</v>
      </c>
      <c r="H240" s="11">
        <v>257</v>
      </c>
    </row>
    <row r="241" spans="1:8" x14ac:dyDescent="0.3">
      <c r="A241" s="12">
        <v>94</v>
      </c>
      <c r="H241" s="11">
        <v>2928</v>
      </c>
    </row>
    <row r="242" spans="1:8" x14ac:dyDescent="0.3">
      <c r="A242" s="12">
        <v>205</v>
      </c>
      <c r="H242" s="11">
        <v>4697</v>
      </c>
    </row>
    <row r="243" spans="1:8" x14ac:dyDescent="0.3">
      <c r="A243" s="12">
        <v>92</v>
      </c>
      <c r="H243" s="11">
        <v>2915</v>
      </c>
    </row>
    <row r="244" spans="1:8" x14ac:dyDescent="0.3">
      <c r="A244" s="12">
        <v>219</v>
      </c>
      <c r="H244" s="11">
        <v>18</v>
      </c>
    </row>
    <row r="245" spans="1:8" x14ac:dyDescent="0.3">
      <c r="A245" s="12">
        <v>2526</v>
      </c>
      <c r="H245" s="11">
        <v>602</v>
      </c>
    </row>
    <row r="246" spans="1:8" x14ac:dyDescent="0.3">
      <c r="A246" s="12">
        <v>94</v>
      </c>
      <c r="H246" s="11">
        <v>1</v>
      </c>
    </row>
    <row r="247" spans="1:8" x14ac:dyDescent="0.3">
      <c r="A247" s="12">
        <v>1713</v>
      </c>
      <c r="H247" s="11">
        <v>3868</v>
      </c>
    </row>
    <row r="248" spans="1:8" x14ac:dyDescent="0.3">
      <c r="A248" s="12">
        <v>249</v>
      </c>
      <c r="H248" s="11">
        <v>504</v>
      </c>
    </row>
    <row r="249" spans="1:8" x14ac:dyDescent="0.3">
      <c r="A249" s="12">
        <v>192</v>
      </c>
      <c r="H249" s="11">
        <v>14</v>
      </c>
    </row>
    <row r="250" spans="1:8" x14ac:dyDescent="0.3">
      <c r="A250" s="12">
        <v>247</v>
      </c>
      <c r="H250" s="11">
        <v>750</v>
      </c>
    </row>
    <row r="251" spans="1:8" x14ac:dyDescent="0.3">
      <c r="A251" s="12">
        <v>2293</v>
      </c>
      <c r="H251" s="11">
        <v>77</v>
      </c>
    </row>
    <row r="252" spans="1:8" x14ac:dyDescent="0.3">
      <c r="A252" s="12">
        <v>3131</v>
      </c>
      <c r="H252" s="11">
        <v>752</v>
      </c>
    </row>
    <row r="253" spans="1:8" x14ac:dyDescent="0.3">
      <c r="A253" s="12">
        <v>143</v>
      </c>
      <c r="H253" s="11">
        <v>131</v>
      </c>
    </row>
    <row r="254" spans="1:8" x14ac:dyDescent="0.3">
      <c r="A254" s="12">
        <v>296</v>
      </c>
      <c r="H254" s="11">
        <v>87</v>
      </c>
    </row>
    <row r="255" spans="1:8" x14ac:dyDescent="0.3">
      <c r="A255" s="12">
        <v>170</v>
      </c>
      <c r="H255" s="11">
        <v>1063</v>
      </c>
    </row>
    <row r="256" spans="1:8" x14ac:dyDescent="0.3">
      <c r="A256" s="12">
        <v>86</v>
      </c>
      <c r="H256" s="11">
        <v>76</v>
      </c>
    </row>
    <row r="257" spans="1:8" x14ac:dyDescent="0.3">
      <c r="A257" s="12">
        <v>6286</v>
      </c>
      <c r="H257" s="11">
        <v>4428</v>
      </c>
    </row>
    <row r="258" spans="1:8" x14ac:dyDescent="0.3">
      <c r="A258" s="12">
        <v>3727</v>
      </c>
      <c r="H258" s="11">
        <v>58</v>
      </c>
    </row>
    <row r="259" spans="1:8" x14ac:dyDescent="0.3">
      <c r="A259" s="12">
        <v>1605</v>
      </c>
      <c r="H259" s="11">
        <v>111</v>
      </c>
    </row>
    <row r="260" spans="1:8" x14ac:dyDescent="0.3">
      <c r="A260" s="12">
        <v>2120</v>
      </c>
      <c r="H260" s="11">
        <v>2955</v>
      </c>
    </row>
    <row r="261" spans="1:8" x14ac:dyDescent="0.3">
      <c r="A261" s="12">
        <v>50</v>
      </c>
      <c r="H261" s="11">
        <v>1657</v>
      </c>
    </row>
    <row r="262" spans="1:8" x14ac:dyDescent="0.3">
      <c r="A262" s="12">
        <v>2080</v>
      </c>
      <c r="H262" s="11">
        <v>926</v>
      </c>
    </row>
    <row r="263" spans="1:8" x14ac:dyDescent="0.3">
      <c r="A263" s="12">
        <v>2105</v>
      </c>
      <c r="H263" s="11">
        <v>77</v>
      </c>
    </row>
    <row r="264" spans="1:8" x14ac:dyDescent="0.3">
      <c r="A264" s="12">
        <v>2436</v>
      </c>
      <c r="H264" s="11">
        <v>1748</v>
      </c>
    </row>
    <row r="265" spans="1:8" x14ac:dyDescent="0.3">
      <c r="A265" s="12">
        <v>80</v>
      </c>
      <c r="H265" s="11">
        <v>79</v>
      </c>
    </row>
    <row r="266" spans="1:8" x14ac:dyDescent="0.3">
      <c r="A266" s="12">
        <v>42</v>
      </c>
      <c r="H266" s="11">
        <v>889</v>
      </c>
    </row>
    <row r="267" spans="1:8" x14ac:dyDescent="0.3">
      <c r="A267" s="12">
        <v>139</v>
      </c>
      <c r="H267" s="11">
        <v>56</v>
      </c>
    </row>
    <row r="268" spans="1:8" x14ac:dyDescent="0.3">
      <c r="A268" s="12">
        <v>159</v>
      </c>
      <c r="H268" s="11">
        <v>1</v>
      </c>
    </row>
    <row r="269" spans="1:8" x14ac:dyDescent="0.3">
      <c r="A269" s="12">
        <v>381</v>
      </c>
      <c r="H269" s="11">
        <v>83</v>
      </c>
    </row>
    <row r="270" spans="1:8" x14ac:dyDescent="0.3">
      <c r="A270" s="12">
        <v>194</v>
      </c>
      <c r="H270" s="11">
        <v>2025</v>
      </c>
    </row>
    <row r="271" spans="1:8" x14ac:dyDescent="0.3">
      <c r="A271" s="12">
        <v>106</v>
      </c>
      <c r="H271" s="11">
        <v>14</v>
      </c>
    </row>
    <row r="272" spans="1:8" x14ac:dyDescent="0.3">
      <c r="A272" s="12">
        <v>142</v>
      </c>
      <c r="H272" s="11">
        <v>656</v>
      </c>
    </row>
    <row r="273" spans="1:8" x14ac:dyDescent="0.3">
      <c r="A273" s="12">
        <v>211</v>
      </c>
      <c r="H273" s="11">
        <v>1596</v>
      </c>
    </row>
    <row r="274" spans="1:8" x14ac:dyDescent="0.3">
      <c r="A274" s="12">
        <v>2756</v>
      </c>
      <c r="H274" s="11">
        <v>10</v>
      </c>
    </row>
    <row r="275" spans="1:8" x14ac:dyDescent="0.3">
      <c r="A275" s="12">
        <v>173</v>
      </c>
      <c r="H275" s="11">
        <v>1121</v>
      </c>
    </row>
    <row r="276" spans="1:8" x14ac:dyDescent="0.3">
      <c r="A276" s="12">
        <v>87</v>
      </c>
      <c r="H276" s="11">
        <v>15</v>
      </c>
    </row>
    <row r="277" spans="1:8" x14ac:dyDescent="0.3">
      <c r="A277" s="12">
        <v>1572</v>
      </c>
      <c r="H277" s="11">
        <v>191</v>
      </c>
    </row>
    <row r="278" spans="1:8" x14ac:dyDescent="0.3">
      <c r="A278" s="12">
        <v>2346</v>
      </c>
      <c r="H278" s="11">
        <v>16</v>
      </c>
    </row>
    <row r="279" spans="1:8" x14ac:dyDescent="0.3">
      <c r="A279" s="12">
        <v>115</v>
      </c>
      <c r="H279" s="11">
        <v>17</v>
      </c>
    </row>
    <row r="280" spans="1:8" x14ac:dyDescent="0.3">
      <c r="A280" s="12">
        <v>85</v>
      </c>
      <c r="H280" s="11">
        <v>34</v>
      </c>
    </row>
    <row r="281" spans="1:8" x14ac:dyDescent="0.3">
      <c r="A281" s="12">
        <v>144</v>
      </c>
      <c r="H281" s="11">
        <v>1</v>
      </c>
    </row>
    <row r="282" spans="1:8" x14ac:dyDescent="0.3">
      <c r="A282" s="12">
        <v>2443</v>
      </c>
      <c r="H282" s="11">
        <v>1274</v>
      </c>
    </row>
    <row r="283" spans="1:8" x14ac:dyDescent="0.3">
      <c r="A283" s="12">
        <v>64</v>
      </c>
      <c r="H283" s="11">
        <v>210</v>
      </c>
    </row>
    <row r="284" spans="1:8" x14ac:dyDescent="0.3">
      <c r="A284" s="12">
        <v>268</v>
      </c>
      <c r="H284" s="11">
        <v>248</v>
      </c>
    </row>
    <row r="285" spans="1:8" x14ac:dyDescent="0.3">
      <c r="A285" s="12">
        <v>195</v>
      </c>
      <c r="H285" s="11">
        <v>513</v>
      </c>
    </row>
    <row r="286" spans="1:8" x14ac:dyDescent="0.3">
      <c r="A286" s="12">
        <v>186</v>
      </c>
      <c r="H286" s="11">
        <v>3410</v>
      </c>
    </row>
    <row r="287" spans="1:8" x14ac:dyDescent="0.3">
      <c r="A287" s="12">
        <v>460</v>
      </c>
      <c r="H287" s="11">
        <v>10</v>
      </c>
    </row>
    <row r="288" spans="1:8" x14ac:dyDescent="0.3">
      <c r="A288" s="12">
        <v>2528</v>
      </c>
      <c r="H288" s="11">
        <v>2201</v>
      </c>
    </row>
    <row r="289" spans="1:8" x14ac:dyDescent="0.3">
      <c r="A289" s="12">
        <v>3657</v>
      </c>
      <c r="H289" s="11">
        <v>676</v>
      </c>
    </row>
    <row r="290" spans="1:8" x14ac:dyDescent="0.3">
      <c r="A290" s="12">
        <v>131</v>
      </c>
      <c r="H290" s="11">
        <v>831</v>
      </c>
    </row>
    <row r="291" spans="1:8" x14ac:dyDescent="0.3">
      <c r="A291" s="12">
        <v>239</v>
      </c>
      <c r="H291" s="11">
        <v>859</v>
      </c>
    </row>
    <row r="292" spans="1:8" x14ac:dyDescent="0.3">
      <c r="A292" s="12">
        <v>78</v>
      </c>
      <c r="H292" s="11">
        <v>45</v>
      </c>
    </row>
    <row r="293" spans="1:8" x14ac:dyDescent="0.3">
      <c r="A293" s="12">
        <v>1773</v>
      </c>
      <c r="H293" s="11">
        <v>6</v>
      </c>
    </row>
    <row r="294" spans="1:8" x14ac:dyDescent="0.3">
      <c r="A294" s="12">
        <v>32</v>
      </c>
      <c r="H294" s="11">
        <v>7</v>
      </c>
    </row>
    <row r="295" spans="1:8" x14ac:dyDescent="0.3">
      <c r="A295" s="12">
        <v>369</v>
      </c>
      <c r="H295" s="11">
        <v>31</v>
      </c>
    </row>
    <row r="296" spans="1:8" x14ac:dyDescent="0.3">
      <c r="A296" s="12">
        <v>89</v>
      </c>
      <c r="H296" s="11">
        <v>78</v>
      </c>
    </row>
    <row r="297" spans="1:8" x14ac:dyDescent="0.3">
      <c r="A297" s="12">
        <v>147</v>
      </c>
      <c r="H297" s="11">
        <v>1225</v>
      </c>
    </row>
    <row r="298" spans="1:8" x14ac:dyDescent="0.3">
      <c r="A298" s="12">
        <v>126</v>
      </c>
      <c r="H298" s="11">
        <v>1</v>
      </c>
    </row>
    <row r="299" spans="1:8" x14ac:dyDescent="0.3">
      <c r="A299" s="12">
        <v>2218</v>
      </c>
      <c r="H299" s="11">
        <v>67</v>
      </c>
    </row>
    <row r="300" spans="1:8" x14ac:dyDescent="0.3">
      <c r="A300" s="12">
        <v>202</v>
      </c>
      <c r="H300" s="11">
        <v>19</v>
      </c>
    </row>
    <row r="301" spans="1:8" x14ac:dyDescent="0.3">
      <c r="A301" s="12">
        <v>140</v>
      </c>
      <c r="H301" s="11">
        <v>2108</v>
      </c>
    </row>
    <row r="302" spans="1:8" x14ac:dyDescent="0.3">
      <c r="A302" s="12">
        <v>1052</v>
      </c>
      <c r="H302" s="11">
        <v>679</v>
      </c>
    </row>
    <row r="303" spans="1:8" x14ac:dyDescent="0.3">
      <c r="A303" s="12">
        <v>247</v>
      </c>
      <c r="H303" s="11">
        <v>36</v>
      </c>
    </row>
    <row r="304" spans="1:8" x14ac:dyDescent="0.3">
      <c r="A304" s="12">
        <v>84</v>
      </c>
      <c r="H304" s="11">
        <v>47</v>
      </c>
    </row>
    <row r="305" spans="1:8" x14ac:dyDescent="0.3">
      <c r="A305" s="12">
        <v>88</v>
      </c>
      <c r="H305" s="11">
        <v>70</v>
      </c>
    </row>
    <row r="306" spans="1:8" x14ac:dyDescent="0.3">
      <c r="A306" s="12">
        <v>156</v>
      </c>
      <c r="H306" s="11">
        <v>154</v>
      </c>
    </row>
    <row r="307" spans="1:8" x14ac:dyDescent="0.3">
      <c r="A307" s="12">
        <v>2985</v>
      </c>
      <c r="H307" s="11">
        <v>22</v>
      </c>
    </row>
    <row r="308" spans="1:8" x14ac:dyDescent="0.3">
      <c r="A308" s="12">
        <v>762</v>
      </c>
      <c r="H308" s="11">
        <v>1758</v>
      </c>
    </row>
    <row r="309" spans="1:8" x14ac:dyDescent="0.3">
      <c r="A309" s="12">
        <v>554</v>
      </c>
      <c r="H309" s="11">
        <v>94</v>
      </c>
    </row>
    <row r="310" spans="1:8" x14ac:dyDescent="0.3">
      <c r="A310" s="12">
        <v>135</v>
      </c>
      <c r="H310" s="11">
        <v>33</v>
      </c>
    </row>
    <row r="311" spans="1:8" x14ac:dyDescent="0.3">
      <c r="A311" s="12">
        <v>122</v>
      </c>
      <c r="H311" s="11">
        <v>1</v>
      </c>
    </row>
    <row r="312" spans="1:8" x14ac:dyDescent="0.3">
      <c r="A312" s="12">
        <v>221</v>
      </c>
      <c r="H312" s="11">
        <v>31</v>
      </c>
    </row>
    <row r="313" spans="1:8" x14ac:dyDescent="0.3">
      <c r="A313" s="12">
        <v>126</v>
      </c>
      <c r="H313" s="11">
        <v>35</v>
      </c>
    </row>
    <row r="314" spans="1:8" x14ac:dyDescent="0.3">
      <c r="A314" s="12">
        <v>1022</v>
      </c>
      <c r="H314" s="11">
        <v>63</v>
      </c>
    </row>
    <row r="315" spans="1:8" x14ac:dyDescent="0.3">
      <c r="A315" s="12">
        <v>3177</v>
      </c>
      <c r="H315" s="11">
        <v>526</v>
      </c>
    </row>
    <row r="316" spans="1:8" x14ac:dyDescent="0.3">
      <c r="A316" s="12">
        <v>198</v>
      </c>
      <c r="H316" s="11">
        <v>121</v>
      </c>
    </row>
    <row r="317" spans="1:8" x14ac:dyDescent="0.3">
      <c r="A317" s="12">
        <v>85</v>
      </c>
      <c r="H317" s="11">
        <v>67</v>
      </c>
    </row>
    <row r="318" spans="1:8" x14ac:dyDescent="0.3">
      <c r="A318" s="12">
        <v>3596</v>
      </c>
      <c r="H318" s="11">
        <v>57</v>
      </c>
    </row>
    <row r="319" spans="1:8" x14ac:dyDescent="0.3">
      <c r="A319" s="12">
        <v>244</v>
      </c>
      <c r="H319" s="11">
        <v>1229</v>
      </c>
    </row>
    <row r="320" spans="1:8" x14ac:dyDescent="0.3">
      <c r="A320" s="12">
        <v>5180</v>
      </c>
      <c r="H320" s="11">
        <v>12</v>
      </c>
    </row>
    <row r="321" spans="1:8" x14ac:dyDescent="0.3">
      <c r="A321" s="12">
        <v>589</v>
      </c>
      <c r="H321" s="11">
        <v>452</v>
      </c>
    </row>
    <row r="322" spans="1:8" x14ac:dyDescent="0.3">
      <c r="A322" s="12">
        <v>2725</v>
      </c>
      <c r="H322" s="11">
        <v>1886</v>
      </c>
    </row>
    <row r="323" spans="1:8" x14ac:dyDescent="0.3">
      <c r="A323" s="12">
        <v>300</v>
      </c>
      <c r="H323" s="11">
        <v>1825</v>
      </c>
    </row>
    <row r="324" spans="1:8" x14ac:dyDescent="0.3">
      <c r="A324" s="12">
        <v>144</v>
      </c>
      <c r="H324" s="11">
        <v>31</v>
      </c>
    </row>
    <row r="325" spans="1:8" x14ac:dyDescent="0.3">
      <c r="A325" s="12">
        <v>87</v>
      </c>
      <c r="H325" s="11">
        <v>107</v>
      </c>
    </row>
    <row r="326" spans="1:8" x14ac:dyDescent="0.3">
      <c r="A326" s="12">
        <v>3116</v>
      </c>
      <c r="H326" s="11">
        <v>27</v>
      </c>
    </row>
    <row r="327" spans="1:8" x14ac:dyDescent="0.3">
      <c r="A327" s="12">
        <v>909</v>
      </c>
      <c r="H327" s="11">
        <v>1221</v>
      </c>
    </row>
    <row r="328" spans="1:8" x14ac:dyDescent="0.3">
      <c r="A328" s="12">
        <v>1613</v>
      </c>
      <c r="H328" s="11">
        <v>1</v>
      </c>
    </row>
    <row r="329" spans="1:8" x14ac:dyDescent="0.3">
      <c r="A329" s="12">
        <v>136</v>
      </c>
      <c r="H329" s="11">
        <v>16</v>
      </c>
    </row>
    <row r="330" spans="1:8" x14ac:dyDescent="0.3">
      <c r="A330" s="12">
        <v>130</v>
      </c>
      <c r="H330" s="11">
        <v>41</v>
      </c>
    </row>
    <row r="331" spans="1:8" x14ac:dyDescent="0.3">
      <c r="A331" s="12">
        <v>102</v>
      </c>
      <c r="H331" s="11">
        <v>523</v>
      </c>
    </row>
    <row r="332" spans="1:8" x14ac:dyDescent="0.3">
      <c r="A332" s="12">
        <v>4006</v>
      </c>
      <c r="H332" s="11">
        <v>141</v>
      </c>
    </row>
    <row r="333" spans="1:8" x14ac:dyDescent="0.3">
      <c r="A333" s="12">
        <v>1629</v>
      </c>
      <c r="H333" s="11">
        <v>52</v>
      </c>
    </row>
    <row r="334" spans="1:8" x14ac:dyDescent="0.3">
      <c r="A334" s="12">
        <v>2188</v>
      </c>
      <c r="H334" s="11">
        <v>225</v>
      </c>
    </row>
    <row r="335" spans="1:8" x14ac:dyDescent="0.3">
      <c r="A335" s="12">
        <v>2409</v>
      </c>
      <c r="H335" s="11">
        <v>38</v>
      </c>
    </row>
    <row r="336" spans="1:8" x14ac:dyDescent="0.3">
      <c r="A336" s="12">
        <v>194</v>
      </c>
      <c r="H336" s="11">
        <v>15</v>
      </c>
    </row>
    <row r="337" spans="1:8" x14ac:dyDescent="0.3">
      <c r="A337" s="12">
        <v>1140</v>
      </c>
      <c r="H337" s="11">
        <v>37</v>
      </c>
    </row>
    <row r="338" spans="1:8" x14ac:dyDescent="0.3">
      <c r="A338" s="12">
        <v>102</v>
      </c>
      <c r="H338" s="11">
        <v>112</v>
      </c>
    </row>
    <row r="339" spans="1:8" x14ac:dyDescent="0.3">
      <c r="A339" s="12">
        <v>2857</v>
      </c>
      <c r="H339" s="11">
        <v>21</v>
      </c>
    </row>
    <row r="340" spans="1:8" x14ac:dyDescent="0.3">
      <c r="A340" s="12">
        <v>107</v>
      </c>
      <c r="H340" s="11">
        <v>67</v>
      </c>
    </row>
    <row r="341" spans="1:8" x14ac:dyDescent="0.3">
      <c r="A341" s="12">
        <v>160</v>
      </c>
      <c r="H341" s="11">
        <v>78</v>
      </c>
    </row>
    <row r="342" spans="1:8" x14ac:dyDescent="0.3">
      <c r="A342" s="12">
        <v>2230</v>
      </c>
      <c r="H342" s="11">
        <v>67</v>
      </c>
    </row>
    <row r="343" spans="1:8" x14ac:dyDescent="0.3">
      <c r="A343" s="12">
        <v>316</v>
      </c>
      <c r="H343" s="11">
        <v>263</v>
      </c>
    </row>
    <row r="344" spans="1:8" x14ac:dyDescent="0.3">
      <c r="A344" s="12">
        <v>117</v>
      </c>
      <c r="H344" s="11">
        <v>1691</v>
      </c>
    </row>
    <row r="345" spans="1:8" x14ac:dyDescent="0.3">
      <c r="A345" s="12">
        <v>6406</v>
      </c>
      <c r="H345" s="11">
        <v>181</v>
      </c>
    </row>
    <row r="346" spans="1:8" x14ac:dyDescent="0.3">
      <c r="A346" s="12">
        <v>192</v>
      </c>
      <c r="H346" s="11">
        <v>13</v>
      </c>
    </row>
    <row r="347" spans="1:8" x14ac:dyDescent="0.3">
      <c r="A347" s="12">
        <v>26</v>
      </c>
      <c r="H347" s="11">
        <v>1</v>
      </c>
    </row>
    <row r="348" spans="1:8" x14ac:dyDescent="0.3">
      <c r="A348" s="12">
        <v>723</v>
      </c>
      <c r="H348" s="11">
        <v>21</v>
      </c>
    </row>
    <row r="349" spans="1:8" x14ac:dyDescent="0.3">
      <c r="A349" s="12">
        <v>170</v>
      </c>
      <c r="H349" s="11">
        <v>830</v>
      </c>
    </row>
    <row r="350" spans="1:8" x14ac:dyDescent="0.3">
      <c r="A350" s="12">
        <v>238</v>
      </c>
      <c r="H350" s="11">
        <v>130</v>
      </c>
    </row>
    <row r="351" spans="1:8" x14ac:dyDescent="0.3">
      <c r="A351" s="12">
        <v>55</v>
      </c>
      <c r="H351" s="11">
        <v>55</v>
      </c>
    </row>
    <row r="352" spans="1:8" x14ac:dyDescent="0.3">
      <c r="A352" s="12">
        <v>128</v>
      </c>
      <c r="H352" s="11">
        <v>114</v>
      </c>
    </row>
    <row r="353" spans="1:8" x14ac:dyDescent="0.3">
      <c r="A353" s="12">
        <v>2144</v>
      </c>
      <c r="H353" s="11">
        <v>594</v>
      </c>
    </row>
    <row r="354" spans="1:8" x14ac:dyDescent="0.3">
      <c r="A354" s="12">
        <v>2693</v>
      </c>
      <c r="H354" s="11">
        <v>24</v>
      </c>
    </row>
    <row r="355" spans="1:8" x14ac:dyDescent="0.3">
      <c r="A355" s="12">
        <v>432</v>
      </c>
      <c r="H355" s="11">
        <v>252</v>
      </c>
    </row>
    <row r="356" spans="1:8" x14ac:dyDescent="0.3">
      <c r="A356" s="12">
        <v>189</v>
      </c>
      <c r="H356" s="11">
        <v>67</v>
      </c>
    </row>
    <row r="357" spans="1:8" x14ac:dyDescent="0.3">
      <c r="A357" s="12">
        <v>154</v>
      </c>
      <c r="H357" s="11">
        <v>742</v>
      </c>
    </row>
    <row r="358" spans="1:8" x14ac:dyDescent="0.3">
      <c r="A358" s="12">
        <v>96</v>
      </c>
      <c r="H358" s="11">
        <v>75</v>
      </c>
    </row>
    <row r="359" spans="1:8" x14ac:dyDescent="0.3">
      <c r="A359" s="12">
        <v>3063</v>
      </c>
      <c r="H359" s="11">
        <v>4405</v>
      </c>
    </row>
    <row r="360" spans="1:8" x14ac:dyDescent="0.3">
      <c r="A360" s="12">
        <v>2266</v>
      </c>
      <c r="H360" s="11">
        <v>92</v>
      </c>
    </row>
    <row r="361" spans="1:8" x14ac:dyDescent="0.3">
      <c r="A361" s="12">
        <v>194</v>
      </c>
      <c r="H361" s="11">
        <v>64</v>
      </c>
    </row>
    <row r="362" spans="1:8" x14ac:dyDescent="0.3">
      <c r="A362" s="12">
        <v>129</v>
      </c>
      <c r="H362" s="11">
        <v>64</v>
      </c>
    </row>
    <row r="363" spans="1:8" x14ac:dyDescent="0.3">
      <c r="A363" s="12">
        <v>375</v>
      </c>
      <c r="H363" s="11">
        <v>842</v>
      </c>
    </row>
    <row r="364" spans="1:8" x14ac:dyDescent="0.3">
      <c r="A364" s="12">
        <v>409</v>
      </c>
      <c r="H364" s="11">
        <v>112</v>
      </c>
    </row>
    <row r="365" spans="1:8" x14ac:dyDescent="0.3">
      <c r="A365" s="12">
        <v>234</v>
      </c>
      <c r="H365" s="11">
        <v>374</v>
      </c>
    </row>
    <row r="366" spans="1:8" x14ac:dyDescent="0.3">
      <c r="A366" s="12">
        <v>3016</v>
      </c>
    </row>
    <row r="367" spans="1:8" x14ac:dyDescent="0.3">
      <c r="A367" s="12">
        <v>264</v>
      </c>
    </row>
    <row r="368" spans="1:8" x14ac:dyDescent="0.3">
      <c r="A368" s="12">
        <v>272</v>
      </c>
    </row>
    <row r="369" spans="1:1" x14ac:dyDescent="0.3">
      <c r="A369" s="12">
        <v>419</v>
      </c>
    </row>
    <row r="370" spans="1:1" x14ac:dyDescent="0.3">
      <c r="A370" s="12">
        <v>1621</v>
      </c>
    </row>
    <row r="371" spans="1:1" x14ac:dyDescent="0.3">
      <c r="A371" s="12">
        <v>1101</v>
      </c>
    </row>
    <row r="372" spans="1:1" x14ac:dyDescent="0.3">
      <c r="A372" s="12">
        <v>1073</v>
      </c>
    </row>
    <row r="373" spans="1:1" x14ac:dyDescent="0.3">
      <c r="A373" s="12">
        <v>331</v>
      </c>
    </row>
    <row r="374" spans="1:1" x14ac:dyDescent="0.3">
      <c r="A374" s="12">
        <v>1170</v>
      </c>
    </row>
    <row r="375" spans="1:1" x14ac:dyDescent="0.3">
      <c r="A375" s="12">
        <v>363</v>
      </c>
    </row>
    <row r="376" spans="1:1" x14ac:dyDescent="0.3">
      <c r="A376" s="12">
        <v>103</v>
      </c>
    </row>
    <row r="377" spans="1:1" x14ac:dyDescent="0.3">
      <c r="A377" s="12">
        <v>147</v>
      </c>
    </row>
    <row r="378" spans="1:1" x14ac:dyDescent="0.3">
      <c r="A378" s="12">
        <v>110</v>
      </c>
    </row>
    <row r="379" spans="1:1" x14ac:dyDescent="0.3">
      <c r="A379" s="12">
        <v>134</v>
      </c>
    </row>
    <row r="380" spans="1:1" x14ac:dyDescent="0.3">
      <c r="A380" s="12">
        <v>269</v>
      </c>
    </row>
    <row r="381" spans="1:1" x14ac:dyDescent="0.3">
      <c r="A381" s="12">
        <v>175</v>
      </c>
    </row>
    <row r="382" spans="1:1" x14ac:dyDescent="0.3">
      <c r="A382" s="12">
        <v>69</v>
      </c>
    </row>
    <row r="383" spans="1:1" x14ac:dyDescent="0.3">
      <c r="A383" s="12">
        <v>190</v>
      </c>
    </row>
    <row r="384" spans="1:1" x14ac:dyDescent="0.3">
      <c r="A384" s="12">
        <v>237</v>
      </c>
    </row>
    <row r="385" spans="1:1" x14ac:dyDescent="0.3">
      <c r="A385" s="12">
        <v>196</v>
      </c>
    </row>
    <row r="386" spans="1:1" x14ac:dyDescent="0.3">
      <c r="A386" s="12">
        <v>7295</v>
      </c>
    </row>
    <row r="387" spans="1:1" x14ac:dyDescent="0.3">
      <c r="A387" s="12">
        <v>2893</v>
      </c>
    </row>
    <row r="388" spans="1:1" x14ac:dyDescent="0.3">
      <c r="A388" s="12">
        <v>820</v>
      </c>
    </row>
    <row r="389" spans="1:1" x14ac:dyDescent="0.3">
      <c r="A389" s="12">
        <v>2038</v>
      </c>
    </row>
    <row r="390" spans="1:1" x14ac:dyDescent="0.3">
      <c r="A390" s="12">
        <v>116</v>
      </c>
    </row>
    <row r="391" spans="1:1" x14ac:dyDescent="0.3">
      <c r="A391" s="12">
        <v>1345</v>
      </c>
    </row>
    <row r="392" spans="1:1" x14ac:dyDescent="0.3">
      <c r="A392" s="12">
        <v>168</v>
      </c>
    </row>
    <row r="393" spans="1:1" x14ac:dyDescent="0.3">
      <c r="A393" s="12">
        <v>137</v>
      </c>
    </row>
    <row r="394" spans="1:1" x14ac:dyDescent="0.3">
      <c r="A394" s="12">
        <v>186</v>
      </c>
    </row>
    <row r="395" spans="1:1" x14ac:dyDescent="0.3">
      <c r="A395" s="12">
        <v>125</v>
      </c>
    </row>
    <row r="396" spans="1:1" x14ac:dyDescent="0.3">
      <c r="A396" s="12">
        <v>202</v>
      </c>
    </row>
    <row r="397" spans="1:1" x14ac:dyDescent="0.3">
      <c r="A397" s="12">
        <v>103</v>
      </c>
    </row>
    <row r="398" spans="1:1" x14ac:dyDescent="0.3">
      <c r="A398" s="12">
        <v>1785</v>
      </c>
    </row>
    <row r="399" spans="1:1" x14ac:dyDescent="0.3">
      <c r="A399" s="12">
        <v>157</v>
      </c>
    </row>
    <row r="400" spans="1:1" x14ac:dyDescent="0.3">
      <c r="A400" s="12">
        <v>555</v>
      </c>
    </row>
    <row r="401" spans="1:1" x14ac:dyDescent="0.3">
      <c r="A401" s="12">
        <v>297</v>
      </c>
    </row>
    <row r="402" spans="1:1" x14ac:dyDescent="0.3">
      <c r="A402" s="12">
        <v>123</v>
      </c>
    </row>
    <row r="403" spans="1:1" x14ac:dyDescent="0.3">
      <c r="A403" s="12">
        <v>3036</v>
      </c>
    </row>
    <row r="404" spans="1:1" x14ac:dyDescent="0.3">
      <c r="A404" s="12">
        <v>144</v>
      </c>
    </row>
    <row r="405" spans="1:1" x14ac:dyDescent="0.3">
      <c r="A405" s="12">
        <v>121</v>
      </c>
    </row>
    <row r="406" spans="1:1" x14ac:dyDescent="0.3">
      <c r="A406" s="12">
        <v>181</v>
      </c>
    </row>
    <row r="407" spans="1:1" x14ac:dyDescent="0.3">
      <c r="A407" s="12">
        <v>122</v>
      </c>
    </row>
    <row r="408" spans="1:1" x14ac:dyDescent="0.3">
      <c r="A408" s="12">
        <v>1071</v>
      </c>
    </row>
    <row r="409" spans="1:1" x14ac:dyDescent="0.3">
      <c r="A409" s="12">
        <v>980</v>
      </c>
    </row>
    <row r="410" spans="1:1" x14ac:dyDescent="0.3">
      <c r="A410" s="12">
        <v>536</v>
      </c>
    </row>
    <row r="411" spans="1:1" x14ac:dyDescent="0.3">
      <c r="A411" s="12">
        <v>1991</v>
      </c>
    </row>
    <row r="412" spans="1:1" x14ac:dyDescent="0.3">
      <c r="A412" s="12">
        <v>180</v>
      </c>
    </row>
    <row r="413" spans="1:1" x14ac:dyDescent="0.3">
      <c r="A413" s="12">
        <v>130</v>
      </c>
    </row>
    <row r="414" spans="1:1" x14ac:dyDescent="0.3">
      <c r="A414" s="12">
        <v>122</v>
      </c>
    </row>
    <row r="415" spans="1:1" x14ac:dyDescent="0.3">
      <c r="A415" s="12">
        <v>140</v>
      </c>
    </row>
    <row r="416" spans="1:1" x14ac:dyDescent="0.3">
      <c r="A416" s="12">
        <v>3388</v>
      </c>
    </row>
    <row r="417" spans="1:1" x14ac:dyDescent="0.3">
      <c r="A417" s="12">
        <v>280</v>
      </c>
    </row>
    <row r="418" spans="1:1" x14ac:dyDescent="0.3">
      <c r="A418" s="12">
        <v>366</v>
      </c>
    </row>
    <row r="419" spans="1:1" x14ac:dyDescent="0.3">
      <c r="A419" s="12">
        <v>270</v>
      </c>
    </row>
    <row r="420" spans="1:1" x14ac:dyDescent="0.3">
      <c r="A420" s="12">
        <v>137</v>
      </c>
    </row>
    <row r="421" spans="1:1" x14ac:dyDescent="0.3">
      <c r="A421" s="12">
        <v>3205</v>
      </c>
    </row>
    <row r="422" spans="1:1" x14ac:dyDescent="0.3">
      <c r="A422" s="12">
        <v>288</v>
      </c>
    </row>
    <row r="423" spans="1:1" x14ac:dyDescent="0.3">
      <c r="A423" s="12">
        <v>148</v>
      </c>
    </row>
    <row r="424" spans="1:1" x14ac:dyDescent="0.3">
      <c r="A424" s="12">
        <v>114</v>
      </c>
    </row>
    <row r="425" spans="1:1" x14ac:dyDescent="0.3">
      <c r="A425" s="12">
        <v>1518</v>
      </c>
    </row>
    <row r="426" spans="1:1" x14ac:dyDescent="0.3">
      <c r="A426" s="12">
        <v>166</v>
      </c>
    </row>
    <row r="427" spans="1:1" x14ac:dyDescent="0.3">
      <c r="A427" s="12">
        <v>100</v>
      </c>
    </row>
    <row r="428" spans="1:1" x14ac:dyDescent="0.3">
      <c r="A428" s="12">
        <v>235</v>
      </c>
    </row>
    <row r="429" spans="1:1" x14ac:dyDescent="0.3">
      <c r="A429" s="12">
        <v>148</v>
      </c>
    </row>
    <row r="430" spans="1:1" x14ac:dyDescent="0.3">
      <c r="A430" s="12">
        <v>198</v>
      </c>
    </row>
    <row r="431" spans="1:1" x14ac:dyDescent="0.3">
      <c r="A431" s="12">
        <v>150</v>
      </c>
    </row>
    <row r="432" spans="1:1" x14ac:dyDescent="0.3">
      <c r="A432" s="12">
        <v>216</v>
      </c>
    </row>
    <row r="433" spans="1:1" x14ac:dyDescent="0.3">
      <c r="A433" s="12">
        <v>5139</v>
      </c>
    </row>
    <row r="434" spans="1:1" x14ac:dyDescent="0.3">
      <c r="A434" s="12">
        <v>2353</v>
      </c>
    </row>
    <row r="435" spans="1:1" x14ac:dyDescent="0.3">
      <c r="A435" s="12">
        <v>78</v>
      </c>
    </row>
    <row r="436" spans="1:1" x14ac:dyDescent="0.3">
      <c r="A436" s="12">
        <v>174</v>
      </c>
    </row>
    <row r="437" spans="1:1" x14ac:dyDescent="0.3">
      <c r="A437" s="12">
        <v>164</v>
      </c>
    </row>
    <row r="438" spans="1:1" x14ac:dyDescent="0.3">
      <c r="A438" s="12">
        <v>161</v>
      </c>
    </row>
    <row r="439" spans="1:1" x14ac:dyDescent="0.3">
      <c r="A439" s="12">
        <v>138</v>
      </c>
    </row>
    <row r="440" spans="1:1" x14ac:dyDescent="0.3">
      <c r="A440" s="12">
        <v>3308</v>
      </c>
    </row>
    <row r="441" spans="1:1" x14ac:dyDescent="0.3">
      <c r="A441" s="12">
        <v>127</v>
      </c>
    </row>
    <row r="442" spans="1:1" x14ac:dyDescent="0.3">
      <c r="A442" s="12">
        <v>207</v>
      </c>
    </row>
    <row r="443" spans="1:1" x14ac:dyDescent="0.3">
      <c r="A443" s="12">
        <v>181</v>
      </c>
    </row>
    <row r="444" spans="1:1" x14ac:dyDescent="0.3">
      <c r="A444" s="12">
        <v>110</v>
      </c>
    </row>
    <row r="445" spans="1:1" x14ac:dyDescent="0.3">
      <c r="A445" s="12">
        <v>185</v>
      </c>
    </row>
    <row r="446" spans="1:1" x14ac:dyDescent="0.3">
      <c r="A446" s="12">
        <v>121</v>
      </c>
    </row>
    <row r="447" spans="1:1" x14ac:dyDescent="0.3">
      <c r="A447" s="12">
        <v>106</v>
      </c>
    </row>
    <row r="448" spans="1:1" x14ac:dyDescent="0.3">
      <c r="A448" s="12">
        <v>142</v>
      </c>
    </row>
    <row r="449" spans="1:1" x14ac:dyDescent="0.3">
      <c r="A449" s="12">
        <v>233</v>
      </c>
    </row>
    <row r="450" spans="1:1" x14ac:dyDescent="0.3">
      <c r="A450" s="12">
        <v>218</v>
      </c>
    </row>
    <row r="451" spans="1:1" x14ac:dyDescent="0.3">
      <c r="A451" s="12">
        <v>76</v>
      </c>
    </row>
    <row r="452" spans="1:1" x14ac:dyDescent="0.3">
      <c r="A452" s="12">
        <v>43</v>
      </c>
    </row>
    <row r="453" spans="1:1" x14ac:dyDescent="0.3">
      <c r="A453" s="12">
        <v>221</v>
      </c>
    </row>
    <row r="454" spans="1:1" x14ac:dyDescent="0.3">
      <c r="A454" s="12">
        <v>2805</v>
      </c>
    </row>
    <row r="455" spans="1:1" x14ac:dyDescent="0.3">
      <c r="A455" s="12">
        <v>68</v>
      </c>
    </row>
    <row r="456" spans="1:1" x14ac:dyDescent="0.3">
      <c r="A456" s="12">
        <v>183</v>
      </c>
    </row>
    <row r="457" spans="1:1" x14ac:dyDescent="0.3">
      <c r="A457" s="12">
        <v>133</v>
      </c>
    </row>
    <row r="458" spans="1:1" x14ac:dyDescent="0.3">
      <c r="A458" s="12">
        <v>2489</v>
      </c>
    </row>
    <row r="459" spans="1:1" x14ac:dyDescent="0.3">
      <c r="A459" s="12">
        <v>69</v>
      </c>
    </row>
    <row r="460" spans="1:1" x14ac:dyDescent="0.3">
      <c r="A460" s="12">
        <v>279</v>
      </c>
    </row>
    <row r="461" spans="1:1" x14ac:dyDescent="0.3">
      <c r="A461" s="12">
        <v>210</v>
      </c>
    </row>
    <row r="462" spans="1:1" x14ac:dyDescent="0.3">
      <c r="A462" s="12">
        <v>2100</v>
      </c>
    </row>
    <row r="463" spans="1:1" x14ac:dyDescent="0.3">
      <c r="A463" s="12">
        <v>252</v>
      </c>
    </row>
    <row r="464" spans="1:1" x14ac:dyDescent="0.3">
      <c r="A464" s="12">
        <v>1280</v>
      </c>
    </row>
    <row r="465" spans="1:1" x14ac:dyDescent="0.3">
      <c r="A465" s="12">
        <v>157</v>
      </c>
    </row>
    <row r="466" spans="1:1" x14ac:dyDescent="0.3">
      <c r="A466" s="12">
        <v>194</v>
      </c>
    </row>
    <row r="467" spans="1:1" x14ac:dyDescent="0.3">
      <c r="A467" s="12">
        <v>82</v>
      </c>
    </row>
    <row r="468" spans="1:1" x14ac:dyDescent="0.3">
      <c r="A468" s="12">
        <v>4233</v>
      </c>
    </row>
    <row r="469" spans="1:1" x14ac:dyDescent="0.3">
      <c r="A469" s="12">
        <v>1297</v>
      </c>
    </row>
    <row r="470" spans="1:1" x14ac:dyDescent="0.3">
      <c r="A470" s="12">
        <v>165</v>
      </c>
    </row>
    <row r="471" spans="1:1" x14ac:dyDescent="0.3">
      <c r="A471" s="12">
        <v>119</v>
      </c>
    </row>
    <row r="472" spans="1:1" x14ac:dyDescent="0.3">
      <c r="A472" s="12">
        <v>1797</v>
      </c>
    </row>
    <row r="473" spans="1:1" x14ac:dyDescent="0.3">
      <c r="A473" s="12">
        <v>261</v>
      </c>
    </row>
    <row r="474" spans="1:1" x14ac:dyDescent="0.3">
      <c r="A474" s="12">
        <v>157</v>
      </c>
    </row>
    <row r="475" spans="1:1" x14ac:dyDescent="0.3">
      <c r="A475" s="12">
        <v>3533</v>
      </c>
    </row>
    <row r="476" spans="1:1" x14ac:dyDescent="0.3">
      <c r="A476" s="12">
        <v>155</v>
      </c>
    </row>
    <row r="477" spans="1:1" x14ac:dyDescent="0.3">
      <c r="A477" s="12">
        <v>132</v>
      </c>
    </row>
    <row r="478" spans="1:1" x14ac:dyDescent="0.3">
      <c r="A478" s="12">
        <v>1354</v>
      </c>
    </row>
    <row r="479" spans="1:1" x14ac:dyDescent="0.3">
      <c r="A479" s="12">
        <v>48</v>
      </c>
    </row>
    <row r="480" spans="1:1" x14ac:dyDescent="0.3">
      <c r="A480" s="12">
        <v>110</v>
      </c>
    </row>
    <row r="481" spans="1:1" x14ac:dyDescent="0.3">
      <c r="A481" s="12">
        <v>172</v>
      </c>
    </row>
    <row r="482" spans="1:1" x14ac:dyDescent="0.3">
      <c r="A482" s="12">
        <v>307</v>
      </c>
    </row>
    <row r="483" spans="1:1" x14ac:dyDescent="0.3">
      <c r="A483" s="12">
        <v>160</v>
      </c>
    </row>
    <row r="484" spans="1:1" x14ac:dyDescent="0.3">
      <c r="A484" s="12">
        <v>1467</v>
      </c>
    </row>
    <row r="485" spans="1:1" x14ac:dyDescent="0.3">
      <c r="A485" s="12">
        <v>2662</v>
      </c>
    </row>
    <row r="486" spans="1:1" x14ac:dyDescent="0.3">
      <c r="A486" s="12">
        <v>452</v>
      </c>
    </row>
    <row r="487" spans="1:1" x14ac:dyDescent="0.3">
      <c r="A487" s="12">
        <v>158</v>
      </c>
    </row>
    <row r="488" spans="1:1" x14ac:dyDescent="0.3">
      <c r="A488" s="12">
        <v>225</v>
      </c>
    </row>
    <row r="489" spans="1:1" x14ac:dyDescent="0.3">
      <c r="A489" s="12">
        <v>65</v>
      </c>
    </row>
    <row r="490" spans="1:1" x14ac:dyDescent="0.3">
      <c r="A490" s="12">
        <v>163</v>
      </c>
    </row>
    <row r="491" spans="1:1" x14ac:dyDescent="0.3">
      <c r="A491" s="12">
        <v>85</v>
      </c>
    </row>
    <row r="492" spans="1:1" x14ac:dyDescent="0.3">
      <c r="A492" s="12">
        <v>217</v>
      </c>
    </row>
    <row r="493" spans="1:1" x14ac:dyDescent="0.3">
      <c r="A493" s="12">
        <v>150</v>
      </c>
    </row>
    <row r="494" spans="1:1" x14ac:dyDescent="0.3">
      <c r="A494" s="12">
        <v>3272</v>
      </c>
    </row>
    <row r="495" spans="1:1" x14ac:dyDescent="0.3">
      <c r="A495" s="12">
        <v>300</v>
      </c>
    </row>
    <row r="496" spans="1:1" x14ac:dyDescent="0.3">
      <c r="A496" s="12">
        <v>126</v>
      </c>
    </row>
    <row r="497" spans="1:1" x14ac:dyDescent="0.3">
      <c r="A497" s="12">
        <v>2320</v>
      </c>
    </row>
    <row r="498" spans="1:1" x14ac:dyDescent="0.3">
      <c r="A498" s="12">
        <v>81</v>
      </c>
    </row>
    <row r="499" spans="1:1" x14ac:dyDescent="0.3">
      <c r="A499" s="12">
        <v>1887</v>
      </c>
    </row>
    <row r="500" spans="1:1" x14ac:dyDescent="0.3">
      <c r="A500" s="12">
        <v>4358</v>
      </c>
    </row>
    <row r="501" spans="1:1" x14ac:dyDescent="0.3">
      <c r="A501" s="12">
        <v>53</v>
      </c>
    </row>
    <row r="502" spans="1:1" x14ac:dyDescent="0.3">
      <c r="A502" s="12">
        <v>2414</v>
      </c>
    </row>
    <row r="503" spans="1:1" x14ac:dyDescent="0.3">
      <c r="A503" s="12">
        <v>80</v>
      </c>
    </row>
    <row r="504" spans="1:1" x14ac:dyDescent="0.3">
      <c r="A504" s="12">
        <v>193</v>
      </c>
    </row>
    <row r="505" spans="1:1" x14ac:dyDescent="0.3">
      <c r="A505" s="12">
        <v>52</v>
      </c>
    </row>
    <row r="506" spans="1:1" x14ac:dyDescent="0.3">
      <c r="A506" s="12">
        <v>290</v>
      </c>
    </row>
    <row r="507" spans="1:1" x14ac:dyDescent="0.3">
      <c r="A507" s="12">
        <v>122</v>
      </c>
    </row>
    <row r="508" spans="1:1" x14ac:dyDescent="0.3">
      <c r="A508" s="12">
        <v>1470</v>
      </c>
    </row>
    <row r="509" spans="1:1" x14ac:dyDescent="0.3">
      <c r="A509" s="12">
        <v>165</v>
      </c>
    </row>
    <row r="510" spans="1:1" x14ac:dyDescent="0.3">
      <c r="A510" s="12">
        <v>182</v>
      </c>
    </row>
    <row r="511" spans="1:1" x14ac:dyDescent="0.3">
      <c r="A511" s="12">
        <v>199</v>
      </c>
    </row>
    <row r="512" spans="1:1" x14ac:dyDescent="0.3">
      <c r="A512" s="12">
        <v>56</v>
      </c>
    </row>
    <row r="513" spans="1:1" x14ac:dyDescent="0.3">
      <c r="A513" s="12">
        <v>1460</v>
      </c>
    </row>
    <row r="514" spans="1:1" x14ac:dyDescent="0.3">
      <c r="A514" s="12">
        <v>123</v>
      </c>
    </row>
    <row r="515" spans="1:1" x14ac:dyDescent="0.3">
      <c r="A515" s="12">
        <v>159</v>
      </c>
    </row>
    <row r="516" spans="1:1" x14ac:dyDescent="0.3">
      <c r="A516" s="12">
        <v>110</v>
      </c>
    </row>
    <row r="517" spans="1:1" x14ac:dyDescent="0.3">
      <c r="A517" s="12">
        <v>236</v>
      </c>
    </row>
    <row r="518" spans="1:1" x14ac:dyDescent="0.3">
      <c r="A518" s="12">
        <v>191</v>
      </c>
    </row>
    <row r="519" spans="1:1" x14ac:dyDescent="0.3">
      <c r="A519" s="12">
        <v>3934</v>
      </c>
    </row>
    <row r="520" spans="1:1" x14ac:dyDescent="0.3">
      <c r="A520" s="12">
        <v>80</v>
      </c>
    </row>
    <row r="521" spans="1:1" x14ac:dyDescent="0.3">
      <c r="A521" s="12">
        <v>462</v>
      </c>
    </row>
    <row r="522" spans="1:1" x14ac:dyDescent="0.3">
      <c r="A522" s="12">
        <v>179</v>
      </c>
    </row>
    <row r="523" spans="1:1" x14ac:dyDescent="0.3">
      <c r="A523" s="12">
        <v>1866</v>
      </c>
    </row>
    <row r="524" spans="1:1" x14ac:dyDescent="0.3">
      <c r="A524" s="12">
        <v>156</v>
      </c>
    </row>
    <row r="525" spans="1:1" x14ac:dyDescent="0.3">
      <c r="A525" s="12">
        <v>255</v>
      </c>
    </row>
    <row r="526" spans="1:1" x14ac:dyDescent="0.3">
      <c r="A526" s="12">
        <v>2261</v>
      </c>
    </row>
    <row r="527" spans="1:1" x14ac:dyDescent="0.3">
      <c r="A527" s="12">
        <v>40</v>
      </c>
    </row>
    <row r="528" spans="1:1" x14ac:dyDescent="0.3">
      <c r="A528" s="12">
        <v>2289</v>
      </c>
    </row>
    <row r="529" spans="1:1" x14ac:dyDescent="0.3">
      <c r="A529" s="12">
        <v>65</v>
      </c>
    </row>
    <row r="530" spans="1:1" x14ac:dyDescent="0.3">
      <c r="A530" s="12">
        <v>3777</v>
      </c>
    </row>
    <row r="531" spans="1:1" x14ac:dyDescent="0.3">
      <c r="A531" s="12">
        <v>184</v>
      </c>
    </row>
    <row r="532" spans="1:1" x14ac:dyDescent="0.3">
      <c r="A532" s="12">
        <v>85</v>
      </c>
    </row>
    <row r="533" spans="1:1" x14ac:dyDescent="0.3">
      <c r="A533" s="12">
        <v>144</v>
      </c>
    </row>
    <row r="534" spans="1:1" x14ac:dyDescent="0.3">
      <c r="A534" s="12">
        <v>1902</v>
      </c>
    </row>
    <row r="535" spans="1:1" x14ac:dyDescent="0.3">
      <c r="A535" s="12">
        <v>105</v>
      </c>
    </row>
    <row r="536" spans="1:1" x14ac:dyDescent="0.3">
      <c r="A536" s="12">
        <v>132</v>
      </c>
    </row>
    <row r="537" spans="1:1" x14ac:dyDescent="0.3">
      <c r="A537" s="12">
        <v>96</v>
      </c>
    </row>
    <row r="538" spans="1:1" x14ac:dyDescent="0.3">
      <c r="A538" s="12">
        <v>114</v>
      </c>
    </row>
    <row r="539" spans="1:1" x14ac:dyDescent="0.3">
      <c r="A539" s="12">
        <v>203</v>
      </c>
    </row>
    <row r="540" spans="1:1" x14ac:dyDescent="0.3">
      <c r="A540" s="12">
        <v>1559</v>
      </c>
    </row>
    <row r="541" spans="1:1" x14ac:dyDescent="0.3">
      <c r="A541" s="12">
        <v>1548</v>
      </c>
    </row>
    <row r="542" spans="1:1" x14ac:dyDescent="0.3">
      <c r="A542" s="12">
        <v>80</v>
      </c>
    </row>
    <row r="543" spans="1:1" x14ac:dyDescent="0.3">
      <c r="A543" s="12">
        <v>131</v>
      </c>
    </row>
    <row r="544" spans="1:1" x14ac:dyDescent="0.3">
      <c r="A544" s="12">
        <v>112</v>
      </c>
    </row>
    <row r="545" spans="1:1" x14ac:dyDescent="0.3">
      <c r="A545" s="12">
        <v>155</v>
      </c>
    </row>
    <row r="546" spans="1:1" x14ac:dyDescent="0.3">
      <c r="A546" s="12">
        <v>266</v>
      </c>
    </row>
    <row r="547" spans="1:1" x14ac:dyDescent="0.3">
      <c r="A547" s="12">
        <v>155</v>
      </c>
    </row>
    <row r="548" spans="1:1" x14ac:dyDescent="0.3">
      <c r="A548" s="12">
        <v>207</v>
      </c>
    </row>
    <row r="549" spans="1:1" x14ac:dyDescent="0.3">
      <c r="A549" s="12">
        <v>245</v>
      </c>
    </row>
    <row r="550" spans="1:1" x14ac:dyDescent="0.3">
      <c r="A550" s="12">
        <v>1573</v>
      </c>
    </row>
    <row r="551" spans="1:1" x14ac:dyDescent="0.3">
      <c r="A551" s="12">
        <v>114</v>
      </c>
    </row>
    <row r="552" spans="1:1" x14ac:dyDescent="0.3">
      <c r="A552" s="12">
        <v>93</v>
      </c>
    </row>
    <row r="553" spans="1:1" x14ac:dyDescent="0.3">
      <c r="A553" s="12">
        <v>1681</v>
      </c>
    </row>
    <row r="554" spans="1:1" x14ac:dyDescent="0.3">
      <c r="A554" s="12">
        <v>32</v>
      </c>
    </row>
    <row r="555" spans="1:1" x14ac:dyDescent="0.3">
      <c r="A555" s="12">
        <v>135</v>
      </c>
    </row>
    <row r="556" spans="1:1" x14ac:dyDescent="0.3">
      <c r="A556" s="12">
        <v>140</v>
      </c>
    </row>
    <row r="557" spans="1:1" x14ac:dyDescent="0.3">
      <c r="A557" s="12">
        <v>92</v>
      </c>
    </row>
    <row r="558" spans="1:1" x14ac:dyDescent="0.3">
      <c r="A558" s="12">
        <v>1015</v>
      </c>
    </row>
    <row r="559" spans="1:1" x14ac:dyDescent="0.3">
      <c r="A559" s="12">
        <v>323</v>
      </c>
    </row>
    <row r="560" spans="1:1" x14ac:dyDescent="0.3">
      <c r="A560" s="12">
        <v>2326</v>
      </c>
    </row>
    <row r="561" spans="1:1" x14ac:dyDescent="0.3">
      <c r="A561" s="12">
        <v>381</v>
      </c>
    </row>
    <row r="562" spans="1:1" x14ac:dyDescent="0.3">
      <c r="A562" s="12">
        <v>480</v>
      </c>
    </row>
    <row r="563" spans="1:1" x14ac:dyDescent="0.3">
      <c r="A563" s="12">
        <v>226</v>
      </c>
    </row>
    <row r="564" spans="1:1" x14ac:dyDescent="0.3">
      <c r="A564" s="12">
        <v>241</v>
      </c>
    </row>
    <row r="565" spans="1:1" x14ac:dyDescent="0.3">
      <c r="A565" s="12">
        <v>132</v>
      </c>
    </row>
    <row r="566" spans="1:1" x14ac:dyDescent="0.3">
      <c r="A566" s="12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Progress by Category</vt:lpstr>
      <vt:lpstr>Progress by Sub-Category</vt:lpstr>
      <vt:lpstr>Progress over Time</vt:lpstr>
      <vt:lpstr>Analysis</vt:lpstr>
      <vt:lpstr>Statistic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Nathan Rosenberg</cp:lastModifiedBy>
  <dcterms:created xsi:type="dcterms:W3CDTF">2021-09-29T18:52:28Z</dcterms:created>
  <dcterms:modified xsi:type="dcterms:W3CDTF">2023-09-03T22:51:13Z</dcterms:modified>
</cp:coreProperties>
</file>