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f32c72df7b7041/Documents/"/>
    </mc:Choice>
  </mc:AlternateContent>
  <xr:revisionPtr revIDLastSave="0" documentId="8_{3D144B21-DFB7-1542-81EF-D91AFFB5336C}" xr6:coauthVersionLast="47" xr6:coauthVersionMax="47" xr10:uidLastSave="{00000000-0000-0000-0000-000000000000}"/>
  <bookViews>
    <workbookView xWindow="1200" yWindow="620" windowWidth="26900" windowHeight="16180" activeTab="5" xr2:uid="{00000000-000D-0000-FFFF-FFFF00000000}"/>
  </bookViews>
  <sheets>
    <sheet name="Crowdfunding" sheetId="1" r:id="rId1"/>
    <sheet name="ParentCategory Graph" sheetId="2" r:id="rId2"/>
    <sheet name="Sub-Category Graph" sheetId="3" r:id="rId3"/>
    <sheet name="Line Graph" sheetId="6" r:id="rId4"/>
    <sheet name="CrowdFunding Goal Analysis" sheetId="7" r:id="rId5"/>
    <sheet name="Statistical Analysis" sheetId="8" r:id="rId6"/>
  </sheets>
  <definedNames>
    <definedName name="_xlnm._FilterDatabase" localSheetId="0" hidden="1">Crowdfunding!$A$1:$T$1</definedName>
    <definedName name="_xlnm._FilterDatabase" localSheetId="5" hidden="1">'Statistical Analysis'!$A$1:$E$1001</definedName>
  </definedNames>
  <calcPr calcId="191029"/>
  <pivotCaches>
    <pivotCache cacheId="57" r:id="rId7"/>
    <pivotCache cacheId="5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8" l="1"/>
  <c r="K6" i="8"/>
  <c r="K5" i="8"/>
  <c r="K4" i="8"/>
  <c r="K3" i="8"/>
  <c r="K2" i="8"/>
  <c r="H7" i="8"/>
  <c r="H6" i="8"/>
  <c r="H5" i="8"/>
  <c r="H4" i="8"/>
  <c r="H3" i="8"/>
  <c r="H2" i="8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D4" i="7"/>
  <c r="C4" i="7"/>
  <c r="D3" i="7"/>
  <c r="C3" i="7"/>
  <c r="B13" i="7"/>
  <c r="B12" i="7"/>
  <c r="B11" i="7"/>
  <c r="B10" i="7"/>
  <c r="B9" i="7"/>
  <c r="B8" i="7"/>
  <c r="B7" i="7"/>
  <c r="B6" i="7"/>
  <c r="B5" i="7"/>
  <c r="B4" i="7"/>
  <c r="B3" i="7"/>
  <c r="D2" i="7"/>
  <c r="C2" i="7"/>
  <c r="B2" i="7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2" i="1"/>
  <c r="N1000" i="1"/>
  <c r="N1001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2" i="1"/>
  <c r="O996" i="1"/>
  <c r="O997" i="1"/>
  <c r="O998" i="1"/>
  <c r="O999" i="1"/>
  <c r="O1000" i="1"/>
  <c r="O1001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" i="1"/>
  <c r="E2" i="7" l="1"/>
  <c r="H2" i="7" s="1"/>
  <c r="E13" i="7"/>
  <c r="H13" i="7" s="1"/>
  <c r="E12" i="7"/>
  <c r="F12" i="7" s="1"/>
  <c r="E11" i="7"/>
  <c r="F11" i="7" s="1"/>
  <c r="E10" i="7"/>
  <c r="G10" i="7" s="1"/>
  <c r="E9" i="7"/>
  <c r="G9" i="7" s="1"/>
  <c r="E8" i="7"/>
  <c r="F8" i="7" s="1"/>
  <c r="E7" i="7"/>
  <c r="G7" i="7" s="1"/>
  <c r="E6" i="7"/>
  <c r="F6" i="7" s="1"/>
  <c r="E5" i="7"/>
  <c r="H5" i="7" s="1"/>
  <c r="E4" i="7"/>
  <c r="F4" i="7" s="1"/>
  <c r="E3" i="7"/>
  <c r="F3" i="7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13" i="7" l="1"/>
  <c r="H10" i="7"/>
  <c r="H4" i="7"/>
  <c r="F9" i="7"/>
  <c r="H7" i="7"/>
  <c r="H9" i="7"/>
  <c r="F2" i="7"/>
  <c r="F7" i="7"/>
  <c r="G5" i="7"/>
  <c r="F5" i="7"/>
  <c r="F10" i="7"/>
  <c r="H11" i="7"/>
  <c r="H6" i="7"/>
  <c r="G2" i="7"/>
  <c r="H3" i="7"/>
  <c r="F13" i="7"/>
  <c r="G12" i="7"/>
  <c r="G11" i="7"/>
  <c r="G8" i="7"/>
  <c r="G6" i="7"/>
  <c r="H12" i="7"/>
  <c r="G4" i="7"/>
  <c r="G3" i="7"/>
  <c r="H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<sst xmlns="http://schemas.openxmlformats.org/spreadsheetml/2006/main" count="7069" uniqueCount="2114">
  <si>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</si>
  <si>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</si>
  <si>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</si>
  <si>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</si>
  <si>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</si>
  <si>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</si>
  <si>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</si>
  <si>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</si>
  <si>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</si>
  <si>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</si>
  <si>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</si>
  <si>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</si>
  <si>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</si>
  <si>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</si>
  <si>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</si>
  <si>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</si>
  <si>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</si>
  <si>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</si>
  <si>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</si>
  <si>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</si>
  <si>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</si>
  <si>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</si>
  <si>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</si>
  <si>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</si>
  <si>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</si>
  <si>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</si>
  <si>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</si>
  <si>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</si>
  <si>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</si>
  <si>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</si>
  <si>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</si>
  <si>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</si>
  <si>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</si>
  <si>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</si>
  <si>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</si>
  <si>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</si>
  <si>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</si>
  <si>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</si>
  <si>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</si>
  <si>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</si>
  <si>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</si>
  <si>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</si>
  <si>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</si>
  <si>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</si>
  <si>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</si>
  <si>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</si>
  <si>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</si>
  <si>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</si>
  <si>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</si>
  <si>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</si>
  <si>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</si>
  <si>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</si>
  <si>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</si>
  <si>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</si>
  <si>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</si>
  <si>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</si>
  <si>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</si>
  <si>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</si>
  <si>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</si>
  <si>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</si>
  <si>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</si>
  <si>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</si>
  <si>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</si>
  <si>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</si>
  <si>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</si>
  <si>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</si>
  <si>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</si>
  <si>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</si>
  <si>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</si>
  <si>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</si>
  <si>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</si>
  <si>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</si>
  <si>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</si>
  <si>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</si>
  <si>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</si>
  <si>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</si>
  <si>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</si>
  <si>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</si>
  <si>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</si>
  <si>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</si>
  <si>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</si>
  <si>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</si>
  <si>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</si>
  <si>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</si>
  <si>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</si>
  <si>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</si>
  <si>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</si>
  <si>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</si>
  <si>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</si>
  <si>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</si>
  <si>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</si>
  <si>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</si>
  <si>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</si>
  <si>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</si>
  <si>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</si>
  <si>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</si>
  <si>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</si>
  <si>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</si>
  <si>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</si>
  <si>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</si>
  <si>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</si>
  <si>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</si>
  <si>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</si>
  <si>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</si>
  <si>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</si>
  <si>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</si>
  <si>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</si>
  <si>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</si>
  <si>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</si>
  <si>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</si>
  <si>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</si>
  <si>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</si>
  <si>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</si>
  <si>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</si>
  <si>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</si>
  <si>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</si>
  <si>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</si>
  <si>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</si>
  <si>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</si>
  <si>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</si>
  <si>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</si>
  <si>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</si>
  <si>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</si>
  <si>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</si>
  <si>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</si>
  <si>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</si>
  <si>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</si>
  <si>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</si>
  <si>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</si>
  <si>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</si>
  <si>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</si>
  <si>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</si>
  <si>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</si>
  <si>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</si>
  <si>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</si>
  <si>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</si>
  <si>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</si>
  <si>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</si>
  <si>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</si>
  <si>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</si>
  <si>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</si>
  <si>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</si>
  <si>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</si>
  <si>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</si>
  <si>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</si>
  <si>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</si>
  <si>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</si>
  <si>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</si>
  <si>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</si>
  <si>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</si>
  <si>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</si>
  <si>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</si>
  <si>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</si>
  <si>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</si>
  <si>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</si>
  <si>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</si>
  <si>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</si>
  <si>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</si>
  <si>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</si>
  <si>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</si>
  <si>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</si>
  <si>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</si>
  <si>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</si>
  <si>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</si>
  <si>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</si>
  <si>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</si>
  <si>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</si>
  <si>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</si>
  <si>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</si>
  <si>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</si>
  <si>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</si>
  <si>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</si>
  <si>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</si>
  <si>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</si>
  <si>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</si>
  <si>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</si>
  <si>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</si>
  <si>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</si>
  <si>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</si>
  <si>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</si>
  <si>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</si>
  <si>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</si>
  <si>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</si>
  <si>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</si>
  <si>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</si>
  <si>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</si>
  <si>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</si>
  <si>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</si>
  <si>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</si>
  <si>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</si>
  <si>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</si>
  <si>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</si>
  <si>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</si>
  <si>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</si>
  <si>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</si>
  <si>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</si>
  <si>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</si>
  <si>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</si>
  <si>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</si>
  <si>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</si>
  <si>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</si>
  <si>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</si>
  <si>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</si>
  <si>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</si>
  <si>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</si>
  <si>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</si>
  <si>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</si>
  <si>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</si>
  <si>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</si>
  <si>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</si>
  <si>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</si>
  <si>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</si>
  <si>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</si>
  <si>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</si>
  <si>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</si>
  <si>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</si>
  <si>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</si>
  <si>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</si>
  <si>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</si>
  <si>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</si>
  <si>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</si>
  <si>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</si>
  <si>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</si>
  <si>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</si>
  <si>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</si>
  <si>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</si>
  <si>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</si>
  <si>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</si>
  <si>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</si>
  <si>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</si>
  <si>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</si>
  <si>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</si>
  <si>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</si>
  <si>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</si>
  <si>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</si>
  <si>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</si>
  <si>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</si>
  <si>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</si>
  <si>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</si>
  <si>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</si>
  <si>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</si>
  <si>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</si>
  <si>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</si>
  <si>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</si>
  <si>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</si>
  <si>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</si>
  <si>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</si>
  <si>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</si>
  <si>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</si>
  <si>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</si>
  <si>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</si>
  <si>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</si>
  <si>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</si>
  <si>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</si>
  <si>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</si>
  <si>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</si>
  <si>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</si>
  <si>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</si>
  <si>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</si>
  <si>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</si>
  <si>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</si>
  <si>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</si>
  <si>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</si>
  <si>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</si>
  <si>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</si>
  <si>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</si>
  <si>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</si>
  <si>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</si>
  <si>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</si>
  <si>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</si>
  <si>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</si>
  <si>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</si>
  <si>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</si>
  <si>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</si>
  <si>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</si>
  <si>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</si>
  <si>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</si>
  <si>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</si>
  <si>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</si>
  <si>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</si>
  <si>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</si>
  <si>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</si>
  <si>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</si>
  <si>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</si>
  <si>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</si>
  <si>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</si>
  <si>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</si>
  <si>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</si>
  <si>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</si>
  <si>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</si>
  <si>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</si>
  <si>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</si>
  <si>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</si>
  <si>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</si>
  <si>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</si>
  <si>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</si>
  <si>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</si>
  <si>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</si>
  <si>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</si>
  <si>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</si>
  <si>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</si>
  <si>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</si>
  <si>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</si>
  <si>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</si>
  <si>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</si>
  <si>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</si>
  <si>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</si>
  <si>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</si>
  <si>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</si>
  <si>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</si>
  <si>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</si>
  <si>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</si>
  <si>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</si>
  <si>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</si>
  <si>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</si>
  <si>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</si>
  <si>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</si>
  <si>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</si>
  <si>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</si>
  <si>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</si>
  <si>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</si>
  <si>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</si>
  <si>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</si>
  <si>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</si>
  <si>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</si>
  <si>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</si>
  <si>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</si>
  <si>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</si>
  <si>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</si>
  <si>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</si>
  <si>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</si>
  <si>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</si>
  <si>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</si>
  <si>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</si>
  <si>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</si>
  <si>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</si>
  <si>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</si>
  <si>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</si>
  <si>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</si>
  <si>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</si>
  <si>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</si>
  <si>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</si>
  <si>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</si>
  <si>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</si>
  <si>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</si>
  <si>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</si>
  <si>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</si>
  <si>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</si>
  <si>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</si>
  <si>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</si>
  <si>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</si>
  <si>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</si>
  <si>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</si>
  <si>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</si>
  <si>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</si>
  <si>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</si>
  <si>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</si>
  <si>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</si>
  <si>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</si>
  <si>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</si>
  <si>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</si>
  <si>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</si>
  <si>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</si>
  <si>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</si>
  <si>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</si>
  <si>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</si>
  <si>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</si>
  <si>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</si>
  <si>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</si>
  <si>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</si>
  <si>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</si>
  <si>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</si>
  <si>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</si>
  <si>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</si>
  <si>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</si>
  <si>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</si>
  <si>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</si>
  <si>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</si>
  <si>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</si>
  <si>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</si>
  <si>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</si>
  <si>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</si>
  <si>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</si>
  <si>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</si>
  <si>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</si>
  <si>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</si>
  <si>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</si>
  <si>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</si>
  <si>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</si>
  <si>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</si>
  <si>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</si>
  <si>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</si>
  <si>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</si>
  <si>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</si>
  <si>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</si>
  <si>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</si>
  <si>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</si>
  <si>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</si>
  <si>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</si>
  <si>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</si>
  <si>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</si>
  <si>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</si>
  <si>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</si>
  <si>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</si>
  <si>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</si>
  <si>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</si>
  <si>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</si>
  <si>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</si>
  <si>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</si>
  <si>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</si>
  <si>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</si>
  <si>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</si>
  <si>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</si>
  <si>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</si>
  <si>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</si>
  <si>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</si>
  <si>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</si>
  <si>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</si>
  <si>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</si>
  <si>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</si>
  <si>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</si>
  <si>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</si>
  <si>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</si>
  <si>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</si>
  <si>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</si>
  <si>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</si>
  <si>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</si>
  <si>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</si>
  <si>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</si>
  <si>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</si>
  <si>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</si>
  <si>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</si>
  <si>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</si>
  <si>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</si>
  <si>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</si>
  <si>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</si>
  <si>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</si>
  <si>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</si>
  <si>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</si>
  <si>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</si>
  <si>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</si>
  <si>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</si>
  <si>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</si>
  <si>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</si>
  <si>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</si>
  <si>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</si>
  <si>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</si>
  <si>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</si>
  <si>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</si>
  <si>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</si>
  <si>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</si>
  <si>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</si>
  <si>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</si>
  <si>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</si>
  <si>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</si>
  <si>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</si>
  <si>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</si>
  <si>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</si>
  <si>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</si>
  <si>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</si>
  <si>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</si>
  <si>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</si>
  <si>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</si>
  <si>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</si>
  <si>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</si>
  <si>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</si>
  <si>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</si>
  <si>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</si>
  <si>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</si>
  <si>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</si>
  <si>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</si>
  <si>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</si>
  <si>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</si>
  <si>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</si>
  <si>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</si>
  <si>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</si>
  <si>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</si>
  <si>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</si>
  <si>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</si>
  <si>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</si>
  <si>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</si>
  <si>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</si>
  <si>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</si>
  <si>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</si>
  <si>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</si>
  <si>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</si>
  <si>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</si>
  <si>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</si>
  <si>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</si>
  <si>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</si>
  <si>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</si>
  <si>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</si>
  <si>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</si>
  <si>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</si>
  <si>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</si>
  <si>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</si>
  <si>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</si>
  <si>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</si>
  <si>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</si>
  <si>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</si>
  <si>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</si>
  <si>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</si>
  <si>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</si>
  <si>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</si>
  <si>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</si>
  <si>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</si>
  <si>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</si>
  <si>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</si>
  <si>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</si>
  <si>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</si>
  <si>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</si>
  <si>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</si>
  <si>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</si>
  <si>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</si>
  <si>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</si>
  <si>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</si>
  <si>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</si>
  <si>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</si>
  <si>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</si>
  <si>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</si>
  <si>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</si>
  <si>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</si>
  <si>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</si>
  <si>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</si>
  <si>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</si>
  <si>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</si>
  <si>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</si>
  <si>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</si>
  <si>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</si>
  <si>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</si>
  <si>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</si>
  <si>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</si>
  <si>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</si>
  <si>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</si>
  <si>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</si>
  <si>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</si>
  <si>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</si>
  <si>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</si>
  <si>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</si>
  <si>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</si>
  <si>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</si>
  <si>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</si>
  <si>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</si>
  <si>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</si>
  <si>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</si>
  <si>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</si>
  <si>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</si>
  <si>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</si>
  <si>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</si>
  <si>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</si>
  <si>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</si>
  <si>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</si>
  <si>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</si>
  <si>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</si>
  <si>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</si>
  <si>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</si>
  <si>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</si>
  <si>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</si>
  <si>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</si>
  <si>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</si>
  <si>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</si>
  <si>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</si>
  <si>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</si>
  <si>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</si>
  <si>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</si>
  <si>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</si>
  <si>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</si>
  <si>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</si>
  <si>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</si>
  <si>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</si>
  <si>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</si>
  <si>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</si>
  <si>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</si>
  <si>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</si>
  <si>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</si>
  <si>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</si>
  <si>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</si>
  <si>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</si>
  <si>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</si>
  <si>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</si>
  <si>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</si>
  <si>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</si>
  <si>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</si>
  <si>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</si>
  <si>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</si>
  <si>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</si>
  <si>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</si>
  <si>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</si>
  <si>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</si>
  <si>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</si>
  <si>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</si>
  <si>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</si>
  <si>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</si>
  <si>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</si>
  <si>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</si>
  <si>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</si>
  <si>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</si>
  <si>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</si>
  <si>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</si>
  <si>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</si>
  <si>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</si>
  <si>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</si>
  <si>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</si>
  <si>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</si>
  <si>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</si>
  <si>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</si>
  <si>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</si>
  <si>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</si>
  <si>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</si>
  <si>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</si>
  <si>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</si>
  <si>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</si>
  <si>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</si>
  <si>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</si>
  <si>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</si>
  <si>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</si>
  <si>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</si>
  <si>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</si>
  <si>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</si>
  <si>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</si>
  <si>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</si>
  <si>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</si>
  <si>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</si>
  <si>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</si>
  <si>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</si>
  <si>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</si>
  <si>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</si>
  <si>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</si>
  <si>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</si>
  <si>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</si>
  <si>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</si>
  <si>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</si>
  <si>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</si>
  <si>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</si>
  <si>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</si>
  <si>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</si>
  <si>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</si>
  <si>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</si>
  <si>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</si>
  <si>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</si>
  <si>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</si>
  <si>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</si>
  <si>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</si>
  <si>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</si>
  <si>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</si>
  <si>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</si>
  <si>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</si>
  <si>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</si>
  <si>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</si>
  <si>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</si>
  <si>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</si>
  <si>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</si>
  <si>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</si>
  <si>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</si>
  <si>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</si>
  <si>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</si>
  <si>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</si>
  <si>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</si>
  <si>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</si>
  <si>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</si>
  <si>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</si>
  <si>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</si>
  <si>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</si>
  <si>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</si>
  <si>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</si>
  <si>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</si>
  <si>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</si>
  <si>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</si>
  <si>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</si>
  <si>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</si>
  <si>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</si>
  <si>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</si>
  <si>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</si>
  <si>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</si>
  <si>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</si>
  <si>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</si>
  <si>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</si>
  <si>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</si>
  <si>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</si>
  <si>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</si>
  <si>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</si>
  <si>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</si>
  <si>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</si>
  <si>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</si>
  <si>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</si>
  <si>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</si>
  <si>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</si>
  <si>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</si>
  <si>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</si>
  <si>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</si>
  <si>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</si>
  <si>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</si>
  <si>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</si>
  <si>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</si>
  <si>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</si>
  <si>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</si>
  <si>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</si>
  <si>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</si>
  <si>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</si>
  <si>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</si>
  <si>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</si>
  <si>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</si>
  <si>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</si>
  <si>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</si>
  <si>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</si>
  <si>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</si>
  <si>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</si>
  <si>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</si>
  <si>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</si>
  <si>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</si>
  <si>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</si>
  <si>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</si>
  <si>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</si>
  <si>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</si>
  <si>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</si>
  <si>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</si>
  <si>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</si>
  <si>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</si>
  <si>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</si>
  <si>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</si>
  <si>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</si>
  <si>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</si>
  <si>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</si>
  <si>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</si>
  <si>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</si>
  <si>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</si>
  <si>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</si>
  <si>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</si>
  <si>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</si>
  <si>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</si>
  <si>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</si>
  <si>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</si>
  <si>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</si>
  <si>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</si>
  <si>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</si>
  <si>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</si>
  <si>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</si>
  <si>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</si>
  <si>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</si>
  <si>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</si>
  <si>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</si>
  <si>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</si>
  <si>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</si>
  <si>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</si>
  <si>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</si>
  <si>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</si>
  <si>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</si>
  <si>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</si>
  <si>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</si>
  <si>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</si>
  <si>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</si>
  <si>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</si>
  <si>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</si>
  <si>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</si>
  <si>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</si>
  <si>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</si>
  <si>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</si>
  <si>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</si>
  <si>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</si>
  <si>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</si>
  <si>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</si>
  <si>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</si>
  <si>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</si>
  <si>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</si>
  <si>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</si>
  <si>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</si>
  <si>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</si>
  <si>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</si>
  <si>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</si>
  <si>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</si>
  <si>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</si>
  <si>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</si>
  <si>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</si>
  <si>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</si>
  <si>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</si>
  <si>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</si>
  <si>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</si>
  <si>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</si>
  <si>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</si>
  <si>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</si>
  <si>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</si>
  <si>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</si>
  <si>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</si>
  <si>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</si>
  <si>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</si>
  <si>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</si>
  <si>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</si>
  <si>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</si>
  <si>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</si>
  <si>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</si>
  <si>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</si>
  <si>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</si>
  <si>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</si>
  <si>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</si>
  <si>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</si>
  <si>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</si>
  <si>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</si>
  <si>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</si>
  <si>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</si>
  <si>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</si>
  <si>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</si>
  <si>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</si>
  <si>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</si>
  <si>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</si>
  <si>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</si>
  <si>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</si>
  <si>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</si>
  <si>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</si>
  <si>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</si>
  <si>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</si>
  <si>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</si>
  <si>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</si>
  <si>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</si>
  <si>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</si>
  <si>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</si>
  <si>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</si>
  <si>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</si>
  <si>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</si>
  <si>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</si>
  <si>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</si>
  <si>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</si>
  <si>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</si>
  <si>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</si>
  <si>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</si>
  <si>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</si>
  <si>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</si>
  <si>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</si>
  <si>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</si>
  <si>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</si>
  <si>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</si>
  <si>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</si>
  <si>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</si>
  <si>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</si>
  <si>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</si>
  <si>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</si>
  <si>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</si>
  <si>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</si>
  <si>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</si>
  <si>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</si>
  <si>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</si>
  <si>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</si>
  <si>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</si>
  <si>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</si>
  <si>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</si>
  <si>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</si>
  <si>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</si>
  <si>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</si>
  <si>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</si>
  <si>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</si>
  <si>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</si>
  <si>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</si>
  <si>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</si>
  <si>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</si>
  <si>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</si>
  <si>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</si>
  <si>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</si>
  <si>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</si>
  <si>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</si>
  <si>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</si>
  <si>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</si>
  <si>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</si>
  <si>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</si>
  <si>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</si>
  <si>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</si>
  <si>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</si>
  <si>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</si>
  <si>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</si>
  <si>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</si>
  <si>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</si>
  <si>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</si>
  <si>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</si>
  <si>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</si>
  <si>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</si>
  <si>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</si>
  <si>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</si>
  <si>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</si>
  <si>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</si>
  <si>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</si>
  <si>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</si>
  <si>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</si>
  <si>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</si>
  <si>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</si>
  <si>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</si>
  <si>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</si>
  <si>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</si>
  <si>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</si>
  <si>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</si>
  <si>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</si>
  <si>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</si>
  <si>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</si>
  <si>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</si>
  <si>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</si>
  <si>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</si>
  <si>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</si>
  <si>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</si>
  <si>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</si>
  <si>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</si>
  <si>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</si>
  <si>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</si>
  <si>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</si>
  <si>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</si>
  <si>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</si>
  <si>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</si>
  <si>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</si>
  <si>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</si>
  <si>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</si>
  <si>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</si>
  <si>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</si>
  <si>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</si>
  <si>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</si>
  <si>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</si>
  <si>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</si>
  <si>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</si>
  <si>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</si>
  <si>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</si>
  <si>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</si>
  <si>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</si>
  <si>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</si>
  <si>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</si>
  <si>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</si>
  <si>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</si>
  <si>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</si>
  <si>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</si>
  <si>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</si>
  <si>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</si>
  <si>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</si>
  <si>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</si>
  <si>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</si>
  <si>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</si>
  <si>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</si>
  <si>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</si>
  <si>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</si>
  <si>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</si>
  <si>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</si>
  <si>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</si>
  <si>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</si>
  <si>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</si>
  <si>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</si>
  <si>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</si>
  <si>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</si>
  <si>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</si>
  <si>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</si>
  <si>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</si>
  <si>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</si>
  <si>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</si>
  <si>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</si>
  <si>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</si>
  <si>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</si>
  <si>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</si>
  <si>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</si>
  <si>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</si>
  <si>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</si>
  <si>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</si>
  <si>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</si>
  <si>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</si>
  <si>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</si>
  <si>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</si>
  <si>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</si>
  <si>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</si>
  <si>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</si>
  <si>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</si>
  <si>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</si>
  <si>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</si>
  <si>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</si>
  <si>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</si>
  <si>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</si>
  <si>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</si>
  <si>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</si>
  <si>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</si>
  <si>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</si>
  <si>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</si>
  <si>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</si>
  <si>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</si>
  <si>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</si>
  <si>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</si>
  <si>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</si>
  <si>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</si>
  <si>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</si>
  <si>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</si>
  <si>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</si>
  <si>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</si>
  <si>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</si>
  <si>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</si>
  <si>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</si>
  <si>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</si>
  <si>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</si>
  <si>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</si>
  <si>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</si>
  <si>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</si>
  <si>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</si>
  <si>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</si>
  <si>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</si>
  <si>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</si>
  <si>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</si>
  <si>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</si>
  <si>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</si>
  <si>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</si>
  <si>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</si>
  <si>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</si>
  <si>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</si>
  <si>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</si>
  <si>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</si>
  <si>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</si>
  <si>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</si>
  <si>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</si>
  <si>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</si>
  <si>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</si>
  <si>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</si>
  <si>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</si>
  <si>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</si>
  <si>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</si>
  <si>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</si>
  <si>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</si>
  <si>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</si>
  <si>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</si>
  <si>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</si>
  <si>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</si>
  <si>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</si>
  <si>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</si>
  <si>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</si>
  <si>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</si>
  <si>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</si>
  <si>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</si>
  <si>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</si>
  <si>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</si>
  <si>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</si>
  <si>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</si>
  <si>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</si>
  <si>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</si>
  <si>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</si>
  <si>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</si>
  <si>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</si>
  <si>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</si>
  <si>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</si>
  <si>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</si>
  <si>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</si>
  <si>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</si>
  <si>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</si>
  <si>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</si>
  <si>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</si>
  <si>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</si>
  <si>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</si>
  <si>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</si>
  <si>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</si>
  <si>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</si>
  <si>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</si>
  <si>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</si>
  <si>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</si>
  <si>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</si>
  <si>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</si>
  <si>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</si>
  <si>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</si>
  <si>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</si>
  <si>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</si>
  <si>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</si>
  <si>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</si>
  <si>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</si>
  <si>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</si>
  <si>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</si>
  <si>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</si>
  <si>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</si>
  <si>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</si>
  <si>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</si>
  <si>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</si>
  <si>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</si>
  <si>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</si>
  <si>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</si>
  <si>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</si>
  <si>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</si>
  <si>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</si>
  <si>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</si>
  <si>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</si>
  <si>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</si>
  <si>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</si>
  <si>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</si>
  <si>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</si>
  <si>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</si>
  <si>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</si>
  <si>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</si>
  <si>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</si>
  <si>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</si>
  <si>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</si>
  <si>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</si>
  <si>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</si>
  <si>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</si>
  <si>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</si>
  <si>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</si>
  <si>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</si>
  <si>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</si>
  <si>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</si>
  <si>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</si>
  <si>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</si>
  <si>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</si>
  <si>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</si>
  <si>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</si>
  <si>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</si>
  <si>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</si>
  <si>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</si>
  <si>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</si>
  <si>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</si>
  <si>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</si>
  <si>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</si>
  <si>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</si>
  <si>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</si>
  <si>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</si>
  <si>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</si>
  <si>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</si>
  <si>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</si>
  <si>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</si>
  <si>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</si>
  <si>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</si>
  <si>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</si>
  <si>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</si>
  <si>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</si>
  <si>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</si>
  <si>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</si>
  <si>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</si>
  <si>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</si>
  <si>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</si>
  <si>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</si>
  <si>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</si>
  <si>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</si>
  <si>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</si>
  <si>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</si>
  <si>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</si>
  <si>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</si>
  <si>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</si>
  <si>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</si>
  <si>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</si>
  <si>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</si>
  <si>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</si>
  <si>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</si>
  <si>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</si>
  <si>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</si>
  <si>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</si>
  <si>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</si>
  <si>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</si>
  <si>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</si>
  <si>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</si>
  <si>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</si>
  <si>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</si>
  <si>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</si>
  <si>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</si>
  <si>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</si>
  <si>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</si>
  <si>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</si>
  <si>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</si>
  <si>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</si>
  <si>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</si>
  <si>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</si>
  <si>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</si>
  <si>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</si>
  <si>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</si>
  <si>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</si>
  <si>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</si>
  <si>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</si>
  <si>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</si>
  <si>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</si>
  <si>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</si>
  <si>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</si>
  <si>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</si>
  <si>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</si>
  <si>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</si>
  <si>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</si>
  <si>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</si>
  <si>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</si>
  <si>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</si>
  <si>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</si>
  <si>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</si>
  <si>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</si>
  <si>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</si>
  <si>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</si>
  <si>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</si>
  <si>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</si>
  <si>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</si>
  <si>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</si>
  <si>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</si>
  <si>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</si>
  <si>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</si>
  <si>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</si>
  <si>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</si>
  <si>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</si>
  <si>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</si>
  <si>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</si>
  <si>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</si>
  <si>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</si>
  <si>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</si>
  <si>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</si>
  <si>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</si>
  <si>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</si>
  <si>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</si>
  <si>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</si>
  <si>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</si>
  <si>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</si>
  <si>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</si>
  <si>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</si>
  <si>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</si>
  <si>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</si>
  <si>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</si>
  <si>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</si>
  <si>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</si>
  <si>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</si>
  <si>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</si>
  <si>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</si>
  <si>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</si>
  <si>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</si>
  <si>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</si>
  <si>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</si>
  <si>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</si>
  <si>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</si>
  <si>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</si>
  <si>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</si>
  <si>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</si>
  <si>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</si>
  <si>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</si>
  <si>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</si>
  <si>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</si>
  <si>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</si>
  <si>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</si>
  <si>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</si>
  <si>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</si>
  <si>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</si>
  <si>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</si>
  <si>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</si>
  <si>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</si>
  <si>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</si>
  <si>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</si>
  <si>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</si>
  <si>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</si>
  <si>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</si>
  <si>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</si>
  <si>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</si>
  <si>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</si>
  <si>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</si>
  <si>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</si>
  <si>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</si>
  <si>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</si>
  <si>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</si>
  <si>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</si>
  <si>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</si>
  <si>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</si>
  <si>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</si>
  <si>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</si>
  <si>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</si>
  <si>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</si>
  <si>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</si>
  <si>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</si>
  <si>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</si>
  <si>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</si>
  <si>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</si>
  <si>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</si>
  <si>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</si>
  <si>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</si>
  <si>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</si>
  <si>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</si>
  <si>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</si>
  <si>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</si>
  <si>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</si>
  <si>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</si>
  <si>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</si>
  <si>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</si>
  <si>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</si>
  <si>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</si>
  <si>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</si>
  <si>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</si>
  <si>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</si>
  <si>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</si>
  <si>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</si>
  <si>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</si>
  <si>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</si>
  <si>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</si>
  <si>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</si>
  <si>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</si>
  <si>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</si>
  <si>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</si>
  <si>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</si>
  <si>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</si>
  <si>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</si>
  <si>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</si>
  <si>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</si>
  <si>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</si>
  <si>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</si>
  <si>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</si>
  <si>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</si>
  <si>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</si>
  <si>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</si>
  <si>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</si>
  <si>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</si>
  <si>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</si>
  <si>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</si>
  <si>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</si>
  <si>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</si>
  <si>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</si>
  <si>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</si>
  <si>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</si>
  <si>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</si>
  <si>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</si>
  <si>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</si>
  <si>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</si>
  <si>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</si>
  <si>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</si>
  <si>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</si>
  <si>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</si>
  <si>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</si>
  <si>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</si>
  <si>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</si>
  <si>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</si>
  <si>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</si>
  <si>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</si>
  <si>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</si>
  <si>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</si>
  <si>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</si>
  <si>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</si>
  <si>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</si>
  <si>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</si>
  <si>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</si>
  <si>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</si>
  <si>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</si>
  <si>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</si>
  <si>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</si>
  <si>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</si>
  <si>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</si>
  <si>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</si>
  <si>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</si>
  <si>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</si>
  <si>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</si>
  <si>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</si>
  <si>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</si>
  <si>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</si>
  <si>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</si>
  <si>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</si>
  <si>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</si>
  <si>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</si>
  <si>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</si>
  <si>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</si>
  <si>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</si>
  <si>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</si>
  <si>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</si>
  <si>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</si>
  <si>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</si>
  <si>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</si>
  <si>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</si>
  <si>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</si>
  <si>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</si>
  <si>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</si>
  <si>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</si>
  <si>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</si>
  <si>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</si>
  <si>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</si>
  <si>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</si>
  <si>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</si>
  <si>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</si>
  <si>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</si>
  <si>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</si>
  <si>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</si>
  <si>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</si>
  <si>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</si>
  <si>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</si>
  <si>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</si>
  <si>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</si>
  <si>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</si>
  <si>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</si>
  <si>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</si>
  <si>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</si>
  <si>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</si>
  <si>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</si>
  <si>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</si>
  <si>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</si>
  <si>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</si>
  <si>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</si>
  <si>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</si>
  <si>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</si>
  <si>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</si>
  <si>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</si>
  <si>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</si>
  <si>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</si>
  <si>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</si>
  <si>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</si>
  <si>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</si>
  <si>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</si>
  <si>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</si>
  <si>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</si>
  <si>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</si>
  <si>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</si>
  <si>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</si>
  <si>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</si>
  <si>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</si>
  <si>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</si>
  <si>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</si>
  <si>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</si>
  <si>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</si>
  <si>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</si>
  <si>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</si>
  <si>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</si>
  <si>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</si>
  <si>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</si>
  <si>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</si>
  <si>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</si>
  <si>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</si>
  <si>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</si>
  <si>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</si>
  <si>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</si>
  <si>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</si>
  <si>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</si>
  <si>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</si>
  <si>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</si>
  <si>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</si>
  <si>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</si>
  <si>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</si>
  <si>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</si>
  <si>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</si>
  <si>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</si>
  <si>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</si>
  <si>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</si>
  <si>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</si>
  <si>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</si>
  <si>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</si>
  <si>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</si>
  <si>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</si>
  <si>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</si>
  <si>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</si>
  <si>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</si>
  <si>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</si>
  <si>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</si>
  <si>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</si>
  <si>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</si>
  <si>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</si>
  <si>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</si>
  <si>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</si>
  <si>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</si>
  <si>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</si>
  <si>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</si>
  <si>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</si>
  <si>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</si>
  <si>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</si>
  <si>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</si>
  <si>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</si>
  <si>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</si>
  <si>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</si>
  <si>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</si>
  <si>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</si>
  <si>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</si>
  <si>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</si>
  <si>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</si>
  <si>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</si>
  <si>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</si>
  <si>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</si>
  <si>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</si>
  <si>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</si>
  <si>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</si>
  <si>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</si>
  <si>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</si>
  <si>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</si>
  <si>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</si>
  <si>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</si>
  <si>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</si>
  <si>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</si>
  <si>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</si>
  <si>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</si>
  <si>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</si>
  <si>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</si>
  <si>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</si>
  <si>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</si>
  <si>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</si>
  <si>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</si>
  <si>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</si>
  <si>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</si>
  <si>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</si>
  <si>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</si>
  <si>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</si>
  <si>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</si>
  <si>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</si>
  <si>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</si>
  <si>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</si>
  <si>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</si>
  <si>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</si>
  <si>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</si>
  <si>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</si>
  <si>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</si>
  <si>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</si>
  <si>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</si>
  <si>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</si>
  <si>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</si>
  <si>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</si>
  <si>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</si>
  <si>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</si>
  <si>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</si>
  <si>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</si>
  <si>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</si>
  <si>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</si>
  <si>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</si>
  <si>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</si>
  <si>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</si>
  <si>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</si>
  <si>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</si>
  <si>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</si>
  <si>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</si>
  <si>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</si>
  <si>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</si>
  <si>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</si>
  <si>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</si>
  <si>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</si>
  <si>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</si>
  <si>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</si>
  <si>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</si>
  <si>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</si>
  <si>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</si>
  <si>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</si>
  <si>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</si>
  <si>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</si>
  <si>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</si>
  <si>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</si>
  <si>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</si>
  <si>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</si>
  <si>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</si>
  <si>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</si>
  <si>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</si>
  <si>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</si>
  <si>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</si>
  <si>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</si>
  <si>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</si>
  <si>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</si>
  <si>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</si>
  <si>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</si>
  <si>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</si>
  <si>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</si>
  <si>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</si>
  <si>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</si>
  <si>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</si>
  <si>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</si>
  <si>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</si>
  <si>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</si>
  <si>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</si>
  <si>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</si>
  <si>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</si>
  <si>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</si>
  <si>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</si>
  <si>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</si>
  <si>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</si>
  <si>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</si>
  <si>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</si>
  <si>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</si>
  <si>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</si>
  <si>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</si>
  <si>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</si>
  <si>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</si>
  <si>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</si>
  <si>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</si>
  <si>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</si>
  <si>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</si>
  <si>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</si>
  <si>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</si>
  <si>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</si>
  <si>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</si>
  <si>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</si>
  <si>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</si>
  <si>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</si>
  <si>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</si>
  <si>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</si>
  <si>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</si>
  <si>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</si>
  <si>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</si>
  <si>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</si>
  <si>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</si>
  <si>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</si>
  <si>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</si>
  <si>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</si>
  <si>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</si>
  <si>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</si>
  <si>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</si>
  <si>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</si>
  <si>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</si>
  <si>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</si>
  <si>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</si>
  <si>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</si>
  <si>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</si>
  <si>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</si>
  <si>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</si>
  <si>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</si>
  <si>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</si>
  <si>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</si>
  <si>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</si>
  <si>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</si>
  <si>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</si>
  <si>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</si>
  <si>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</si>
  <si>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</si>
  <si>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</si>
  <si>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</si>
  <si>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</si>
  <si>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</si>
  <si>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</si>
  <si>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</si>
  <si>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</si>
  <si>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</si>
  <si>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</si>
  <si>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</si>
  <si>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</si>
  <si>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</si>
  <si>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</si>
  <si>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</si>
  <si>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</si>
  <si>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</si>
  <si>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</si>
  <si>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</si>
  <si>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</si>
  <si>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</si>
  <si>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</si>
  <si>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</si>
  <si>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</si>
  <si>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</si>
  <si>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</si>
  <si>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</si>
  <si>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</si>
  <si>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</si>
  <si>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</si>
  <si>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</si>
  <si>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</si>
  <si>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</si>
  <si>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</si>
  <si>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</si>
  <si>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</si>
  <si>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</si>
  <si>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</si>
  <si>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</si>
  <si>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</si>
  <si>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</si>
  <si>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</si>
  <si>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</si>
  <si>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</si>
  <si>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</si>
  <si>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</si>
  <si>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</si>
  <si>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</si>
  <si>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</si>
  <si>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</si>
  <si>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</si>
  <si>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</si>
  <si>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</si>
  <si>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</si>
  <si>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</si>
  <si>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</si>
  <si>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</si>
  <si>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</si>
  <si>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</si>
  <si>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</si>
  <si>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</si>
  <si>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</si>
  <si>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</si>
  <si>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</si>
  <si>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</si>
  <si>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</si>
  <si>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</si>
  <si>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</si>
  <si>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</si>
  <si>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</si>
  <si>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</si>
  <si>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</si>
  <si>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</si>
  <si>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</si>
  <si>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</si>
  <si>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</si>
  <si>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</si>
  <si>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</si>
  <si>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</si>
  <si>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</si>
  <si>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</si>
  <si>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</si>
  <si>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</si>
  <si>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</si>
  <si>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</si>
  <si>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</si>
  <si>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</si>
  <si>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</si>
  <si>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</si>
  <si>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</si>
  <si>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</si>
  <si>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</si>
  <si>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</si>
  <si>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</si>
  <si>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</si>
  <si>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</si>
  <si>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</si>
  <si>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</si>
  <si>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</si>
  <si>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</si>
  <si>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</si>
  <si>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</si>
  <si>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</si>
  <si>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</si>
  <si>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</si>
  <si>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</si>
  <si>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</si>
  <si>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</si>
  <si>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</si>
  <si>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</si>
  <si>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</si>
  <si>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</si>
  <si>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</si>
  <si>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</si>
  <si>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</si>
  <si>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</si>
  <si>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</si>
  <si>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</si>
  <si>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</si>
  <si>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</si>
  <si>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</si>
  <si>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</si>
  <si>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</si>
  <si>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</si>
  <si>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</si>
  <si>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</si>
  <si>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</si>
  <si>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</si>
  <si>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</si>
  <si>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</si>
  <si>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</si>
  <si>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</si>
  <si>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</si>
  <si>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</si>
  <si>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</si>
  <si>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</si>
  <si>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</si>
  <si>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</si>
  <si>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</si>
  <si>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</si>
  <si>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</si>
  <si>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</si>
  <si>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</si>
  <si>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</si>
  <si>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</si>
  <si>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</si>
  <si>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</si>
  <si>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</si>
  <si>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</si>
  <si>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</si>
  <si>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</si>
  <si>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</si>
  <si>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</si>
  <si>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</si>
  <si>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</si>
  <si>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</si>
  <si>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</si>
  <si>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</si>
  <si>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</si>
  <si>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</si>
  <si>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</si>
  <si>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</si>
  <si>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</si>
  <si>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</si>
  <si>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</si>
  <si>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</si>
  <si>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</si>
  <si>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</si>
  <si>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</si>
  <si>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</si>
  <si>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</si>
  <si>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</si>
  <si>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</si>
  <si>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</si>
  <si>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</si>
  <si>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</si>
  <si>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</si>
  <si>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</si>
  <si>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</si>
  <si>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</si>
  <si>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</si>
  <si>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</si>
  <si>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</si>
  <si>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</si>
  <si>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</si>
  <si>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</si>
  <si>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</si>
  <si>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</si>
  <si>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</si>
  <si>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</si>
  <si>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</si>
  <si>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</si>
  <si>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</si>
  <si>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</si>
  <si>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</si>
  <si>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</si>
  <si>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</si>
  <si>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</si>
  <si>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</si>
  <si>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</si>
  <si>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</si>
  <si>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</si>
  <si>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</si>
  <si>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</si>
  <si>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</si>
  <si>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</si>
  <si>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</si>
  <si>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</si>
  <si>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</si>
  <si>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</si>
  <si>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</si>
  <si>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</si>
  <si>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</si>
  <si>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</si>
  <si>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</si>
  <si>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</si>
  <si>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</si>
  <si>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</si>
  <si>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</si>
  <si>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</si>
  <si>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</si>
  <si>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</si>
  <si>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</si>
  <si>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</si>
  <si>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</si>
  <si>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</si>
  <si>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</si>
  <si>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</si>
  <si>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</si>
  <si>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</si>
  <si>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</si>
  <si>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</si>
  <si>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</si>
  <si>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</si>
  <si>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</si>
  <si>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</si>
  <si>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</si>
  <si>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</si>
  <si>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</si>
  <si>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</si>
  <si>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</si>
  <si>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</si>
  <si>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</si>
  <si>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</si>
  <si>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</si>
  <si>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</si>
  <si>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</si>
  <si>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</si>
  <si>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</si>
  <si>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</si>
  <si>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</si>
  <si>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</si>
  <si>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</si>
  <si>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</si>
  <si>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</si>
  <si>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</si>
  <si>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</si>
  <si>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</si>
  <si>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</si>
  <si>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</si>
  <si>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</si>
  <si>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</si>
  <si>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</si>
  <si>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</si>
  <si>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</si>
  <si>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</si>
  <si>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</si>
  <si>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</si>
  <si>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</si>
  <si>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</si>
  <si>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</si>
  <si>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</si>
  <si>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</si>
  <si>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</si>
  <si>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</si>
  <si>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</si>
  <si>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</si>
  <si>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</si>
  <si>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</si>
  <si>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</si>
  <si>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</si>
  <si>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</si>
  <si>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</si>
  <si>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</si>
  <si>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</si>
  <si>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</si>
  <si>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</si>
  <si>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</si>
  <si>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</si>
  <si>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</si>
  <si>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</si>
  <si>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</si>
  <si>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</si>
  <si>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</si>
  <si>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</si>
  <si>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</si>
  <si>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</si>
  <si>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</si>
  <si>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</si>
  <si>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</si>
  <si>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</si>
  <si>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</si>
  <si>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</si>
  <si>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</si>
  <si>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</si>
  <si>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</si>
  <si>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</si>
  <si>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</si>
  <si>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</si>
  <si>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</si>
  <si>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</si>
  <si>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</si>
  <si>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</si>
  <si>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</si>
  <si>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</si>
  <si>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</si>
  <si>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</si>
  <si>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</si>
  <si>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</si>
  <si>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</si>
  <si>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</si>
  <si>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</si>
  <si>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</si>
  <si>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</si>
  <si>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</si>
  <si>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</si>
  <si>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</si>
  <si>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</si>
  <si>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</si>
  <si>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</si>
  <si>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</si>
  <si>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</si>
  <si>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</si>
  <si>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</si>
  <si>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</si>
  <si>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</si>
  <si>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</si>
  <si>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</si>
  <si>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</si>
  <si>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</si>
  <si>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</si>
  <si>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</si>
  <si>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</si>
  <si>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</si>
  <si>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</si>
  <si>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</si>
  <si>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</si>
  <si>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</si>
  <si>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</si>
  <si>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</si>
  <si>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</si>
  <si>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</si>
  <si>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</si>
  <si>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</si>
  <si>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</si>
  <si>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</si>
  <si>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</si>
  <si>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</si>
  <si>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</si>
  <si>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</si>
  <si>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</si>
  <si>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</si>
  <si>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</si>
  <si>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</si>
  <si>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</si>
  <si>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</si>
  <si>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</si>
  <si>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</si>
  <si>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</si>
  <si>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</si>
  <si>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</si>
  <si>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</si>
  <si>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</si>
  <si>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</si>
  <si>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</si>
  <si>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</si>
  <si>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</si>
  <si>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</si>
  <si>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</si>
  <si>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</si>
  <si>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</si>
  <si>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</si>
  <si>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</si>
  <si>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</si>
  <si>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</si>
  <si>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</si>
  <si>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</si>
  <si>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</si>
  <si>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</si>
  <si>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</si>
  <si>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</si>
  <si>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</si>
  <si>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</si>
  <si>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</si>
  <si>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</si>
  <si>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</si>
  <si>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</si>
  <si>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</si>
  <si>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</si>
  <si>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</si>
  <si>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</si>
  <si>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</si>
  <si>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</si>
  <si>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</si>
  <si>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</si>
  <si>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</si>
  <si>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</si>
  <si>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</si>
  <si>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</si>
  <si>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</si>
  <si>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</si>
  <si>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</si>
  <si>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</si>
  <si>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</si>
  <si>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</si>
  <si>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</si>
  <si>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</si>
  <si>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</si>
  <si>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</si>
  <si>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</si>
  <si>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</si>
  <si>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</si>
  <si>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</si>
  <si>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</si>
  <si>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</si>
  <si>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</si>
  <si>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</si>
  <si>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</si>
  <si>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</si>
  <si>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</si>
  <si>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</si>
  <si>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</si>
  <si>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</si>
  <si>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</si>
  <si>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</si>
  <si>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</si>
  <si>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</si>
  <si>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</si>
  <si>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</si>
  <si>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</si>
  <si>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</si>
  <si>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</si>
  <si>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</si>
  <si>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</si>
  <si>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</si>
  <si>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</si>
  <si>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</si>
  <si>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</si>
  <si>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</si>
  <si>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</si>
  <si>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</si>
  <si>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</si>
  <si>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</si>
  <si>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</si>
  <si>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</si>
  <si>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</si>
  <si>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</si>
  <si>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</si>
  <si>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</si>
  <si>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</si>
  <si>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</si>
  <si>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</si>
  <si>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</si>
  <si>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</si>
  <si>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</si>
  <si>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</si>
  <si>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</si>
  <si>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</si>
  <si>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</si>
  <si>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</si>
  <si>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</si>
  <si>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</si>
  <si>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</si>
  <si>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</si>
  <si>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</si>
  <si>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</si>
  <si>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</si>
  <si>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</si>
  <si>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</si>
  <si>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</si>
  <si>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</si>
  <si>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</si>
  <si>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</si>
  <si>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</si>
  <si>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</si>
  <si>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</si>
  <si>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</si>
  <si>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</si>
  <si>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</si>
  <si>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</si>
  <si>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</si>
  <si>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</si>
  <si>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</si>
  <si>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</si>
  <si>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</si>
  <si>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</si>
  <si>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</si>
  <si>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</si>
  <si>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</si>
  <si>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</si>
  <si>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</si>
  <si>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Failed</t>
  </si>
  <si>
    <t>Number Successul</t>
  </si>
  <si>
    <t>Number Canceled</t>
  </si>
  <si>
    <t>Total Projects</t>
  </si>
  <si>
    <t>Percentage Successul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</si>
  <si>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</si>
  <si>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</si>
  <si>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</si>
  <si>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</si>
  <si>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</si>
  <si>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</si>
  <si>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</si>
  <si>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</si>
  <si>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</si>
  <si>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</si>
  <si>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</si>
  <si>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</si>
  <si>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</si>
  <si>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</si>
  <si>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</si>
  <si>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</si>
  <si>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</si>
  <si>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</si>
  <si>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</si>
  <si>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</si>
  <si>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Successful Campaigns</t>
  </si>
  <si>
    <t>Unsuccessul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</si>
</sst>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1" fontId="0" fillId="0" borderId="0" xfId="43" applyNumberFormat="1" applyFont="1"/>
    <xf numFmtId="1" fontId="16" fillId="0" borderId="0" xfId="43" applyNumberFormat="1" applyFont="1" applyAlignment="1">
      <alignment horizontal="center"/>
    </xf>
    <xf numFmtId="2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10" xfId="0" applyFont="1" applyBorder="1" applyAlignment="1">
      <alignment horizontal="center"/>
    </xf>
    <xf numFmtId="0" fontId="0" fillId="0" borderId="10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strike/>
        <color theme="2" tint="-0.89996032593768116"/>
      </font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strike/>
        <color theme="2" tint="-0.89996032593768116"/>
      </font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strike/>
        <color theme="2" tint="-0.89996032593768116"/>
      </font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strike/>
        <color theme="2" tint="-0.89996032593768116"/>
      </font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strike/>
        <color theme="2" tint="-0.89996032593768116"/>
      </font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strike/>
        <color theme="2" tint="-0.89996032593768116"/>
      </font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[CrowdfundingBook_Jonathan.xlsx]ParentCategory Graph!PivotTable9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'ParentCategory Graph'!$B$3:$B$4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'ParentCategory Graph'!$A$5:$A$14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'ParentCategory Graph'!$B$5:$B$14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2C-7645-AFE3-C98EA9B49A02}"/>
            </c:ext>
          </c:extLst>
        </c:ser>
        <c:ser>
          <c:idx val="1"/>
          <c:order val="1"/>
          <c:tx>
            <c:strRef>
              <c:f>'ParentCategory Graph'!$C$3:$C$4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'ParentCategory Graph'!$A$5:$A$14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'ParentCategory Graph'!$C$5:$C$14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2C-7645-AFE3-C98EA9B49A02}"/>
            </c:ext>
          </c:extLst>
        </c:ser>
        <c:ser>
          <c:idx val="2"/>
          <c:order val="2"/>
          <c:tx>
            <c:strRef>
              <c:f>'ParentCategory Graph'!$D$3:$D$4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'ParentCategory Graph'!$A$5:$A$14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'ParentCategory Graph'!$D$5:$D$14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2C-7645-AFE3-C98EA9B49A02}"/>
            </c:ext>
          </c:extLst>
        </c:ser>
        <c:ser>
          <c:idx val="3"/>
          <c:order val="3"/>
          <c:tx>
            <c:strRef>
              <c:f>'ParentCategory Graph'!$E$3:$E$4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'ParentCategory Graph'!$A$5:$A$14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'ParentCategory Graph'!$E$5:$E$14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2C-7645-AFE3-C98EA9B49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4805776"/>
        <c:axId val="1774785024"/>
      </c:barChart>
      <c:catAx>
        <c:axId val="177480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785024"/>
        <c:crosses val="autoZero"/>
        <c:auto val="1"/>
        <c:lblAlgn val="ctr"/>
        <c:lblOffset val="100"/>
        <c:noMultiLvlLbl val="0"/>
      </c:catAx>
      <c:valAx>
        <c:axId val="17747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0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[CrowdfundingBook_Jonathan.xlsx]Sub-Category Graph!PivotTable10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Graph'!$A$6:$A$30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Graph'!$B$6:$B$30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5F-ED41-A1EE-457559E0D582}"/>
            </c:ext>
          </c:extLst>
        </c:ser>
        <c:ser>
          <c:idx val="1"/>
          <c:order val="1"/>
          <c:tx>
            <c:strRef>
              <c:f>'Sub-Category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Graph'!$A$6:$A$30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Graph'!$C$6:$C$30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5F-ED41-A1EE-457559E0D582}"/>
            </c:ext>
          </c:extLst>
        </c:ser>
        <c:ser>
          <c:idx val="2"/>
          <c:order val="2"/>
          <c:tx>
            <c:strRef>
              <c:f>'Sub-Category Graph'!$D$4:$D$5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Graph'!$A$6:$A$30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Graph'!$D$6:$D$30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5F-ED41-A1EE-457559E0D582}"/>
            </c:ext>
          </c:extLst>
        </c:ser>
        <c:ser>
          <c:idx val="3"/>
          <c:order val="3"/>
          <c:tx>
            <c:strRef>
              <c:f>'Sub-Category Graph'!$E$4:$E$5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Graph'!$A$6:$A$30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Graph'!$E$6:$E$30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5F-ED41-A1EE-457559E0D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206896"/>
        <c:axId val="1149224784"/>
      </c:barChart>
      <c:catAx>
        <c:axId val="114920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224784"/>
        <c:crosses val="autoZero"/>
        <c:auto val="1"/>
        <c:lblAlgn val="ctr"/>
        <c:lblOffset val="100"/>
        <c:noMultiLvlLbl val="0"/>
      </c:catAx>
      <c:valAx>
        <c:axId val="11492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2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[CrowdfundingBook_Jonathan.xlsx]Line Graph!PivotTable13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9-8347-A3EF-A38EB655FE74}"/>
            </c:ext>
          </c:extLst>
        </c:ser>
        <c:ser>
          <c:idx val="1"/>
          <c:order val="1"/>
          <c:tx>
            <c:strRef>
              <c:f>'Line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D9-8347-A3EF-A38EB655FE74}"/>
            </c:ext>
          </c:extLst>
        </c:ser>
        <c:ser>
          <c:idx val="2"/>
          <c:order val="2"/>
          <c:tx>
            <c:strRef>
              <c:f>'Line Graph'!$D$4:$D$5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8D9-8347-A3EF-A38EB655FE74}"/>
            </c:ext>
          </c:extLst>
        </c:ser>
        <c:ser>
          <c:idx val="3"/>
          <c:order val="3"/>
          <c:tx>
            <c:strRef>
              <c:f>'Line Graph'!$E$4:$E$5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D9-8347-A3EF-A38EB655F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4840496"/>
        <c:axId val="1774873392"/>
      </c:lineChart>
      <c:catAx>
        <c:axId val="177484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73392"/>
        <c:crosses val="autoZero"/>
        <c:auto val="1"/>
        <c:lblAlgn val="ctr"/>
        <c:lblOffset val="100"/>
        <c:noMultiLvlLbl val="0"/>
      </c:catAx>
      <c:valAx>
        <c:axId val="17748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4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7-9342-82F2-B552122A8970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7-9342-82F2-B552122A8970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17-9342-82F2-B552122A8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40064"/>
        <c:axId val="187004592"/>
      </c:lineChart>
      <c:catAx>
        <c:axId val="18674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04592"/>
        <c:crosses val="autoZero"/>
        <c:auto val="1"/>
        <c:lblAlgn val="ctr"/>
        <c:lblOffset val="100"/>
        <c:noMultiLvlLbl val="0"/>
      </c:catAx>
      <c:valAx>
        <c:axId val="1870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4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12700</xdr:rowOff>
    </xdr:from>
    <xdr:to>
      <xdr:col>13</xdr:col>
      <xdr:colOff>0</xdr:colOff>
      <xdr:row>17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703B79-A28A-7734-1792-698247ECC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3</xdr:row>
      <xdr:rowOff>12700</xdr:rowOff>
    </xdr:from>
    <xdr:to>
      <xdr:col>16</xdr:col>
      <xdr:colOff>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D76A71-8214-8D6D-78F4-0A5D99A9F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3</xdr:row>
      <xdr:rowOff>12700</xdr:rowOff>
    </xdr:from>
    <xdr:to>
      <xdr:col>14</xdr:col>
      <xdr:colOff>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112CF1-6D14-F1AB-3EA7-FB135013F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14</xdr:row>
      <xdr:rowOff>12700</xdr:rowOff>
    </xdr:from>
    <xdr:to>
      <xdr:col>7</xdr:col>
      <xdr:colOff>0</xdr:colOff>
      <xdr:row>32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E1F9BD-BA68-89BD-4E33-03708B711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 Rudamas" refreshedDate="45088.734421990739" createdVersion="8" refreshedVersion="8" minRefreshableVersion="3" recordCount="1001" xr:uid="{A837712C-A83C-3845-9995-E22C804E5D38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1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 Rudamas" refreshedDate="45088.782113773152" createdVersion="8" refreshedVersion="8" minRefreshableVersion="3" recordCount="1000" xr:uid="{CE339140-9236-0848-A112-0D33C2AB626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1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781200"/>
    <b v="0"/>
    <b v="0"/>
    <s v="food/food trucks"/>
    <x v="0"/>
    <x v="0"/>
  </r>
  <r>
    <m/>
    <m/>
    <m/>
    <m/>
    <m/>
    <m/>
    <x v="4"/>
    <m/>
    <m/>
    <x v="7"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3F4B90-90B0-4E4C-9B07-88F8E48F3763}" name="PivotTable9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1C922D-C6D6-3748-A706-5A7A14390B35}" name="PivotTable10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45FCCD-1FE2-B84C-B6CE-9C9BAEFED02B}" name="PivotTable13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50" zoomScaleNormal="85" workbookViewId="0">
      <selection activeCell="I24" sqref="I24"/>
    </sheetView>
  </sheetViews>
  <sheetFormatPr baseColWidth="10" defaultRowHeight="16" x14ac:dyDescent="0.2"/>
  <cols>
    <col min="1" max="1" width="8.6640625" bestFit="1" customWidth="1"/>
    <col min="2" max="2" width="30.6640625" bestFit="1" customWidth="1"/>
    <col min="3" max="3" width="48.1640625" style="3" bestFit="1" customWidth="1"/>
    <col min="4" max="4" width="10.5" bestFit="1" customWidth="1"/>
    <col min="5" max="5" width="13.5" bestFit="1" customWidth="1"/>
    <col min="6" max="6" width="19.5" style="5" bestFit="1" customWidth="1"/>
    <col min="7" max="7" width="14.1640625" bestFit="1" customWidth="1"/>
    <col min="8" max="8" width="18.83203125" bestFit="1" customWidth="1"/>
    <col min="9" max="9" width="21.5" style="7" bestFit="1" customWidth="1"/>
    <col min="10" max="10" width="13.33203125" bestFit="1" customWidth="1"/>
    <col min="11" max="11" width="14.33203125" bestFit="1" customWidth="1"/>
    <col min="12" max="12" width="16.83203125" bestFit="1" customWidth="1"/>
    <col min="13" max="13" width="13.83203125" bestFit="1" customWidth="1"/>
    <col min="14" max="14" width="27.1640625" bestFit="1" customWidth="1"/>
    <col min="15" max="15" width="25.6640625" bestFit="1" customWidth="1"/>
    <col min="16" max="16" width="14.83203125" bestFit="1" customWidth="1"/>
    <col min="17" max="17" width="13.83203125" bestFit="1" customWidth="1"/>
    <col min="18" max="18" width="28" bestFit="1" customWidth="1"/>
    <col min="19" max="19" width="20.1640625" style="5" bestFit="1" customWidth="1"/>
    <col min="20" max="20" width="18" bestFit="1" customWidth="1"/>
    <col min="23" max="23" width="13.1640625" bestFit="1" customWidth="1"/>
    <col min="24" max="24" width="6.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8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6" t="s">
        <v>2030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E2/D2*100</f>
        <v>0</v>
      </c>
      <c r="G2" t="s">
        <v>14</v>
      </c>
      <c r="H2">
        <v>0</v>
      </c>
      <c r="I2" s="9" t="str">
        <f t="shared" ref="I2:I65" si="1">IFERROR(E2/H2,"0")</f>
        <v>0</v>
      </c>
      <c r="J2" t="s">
        <v>15</v>
      </c>
      <c r="K2" t="s">
        <v>16</v>
      </c>
      <c r="L2">
        <v>1448690400</v>
      </c>
      <c r="M2">
        <v>1450159200</v>
      </c>
      <c r="N2" s="12">
        <f t="shared" ref="N2:N65" si="2">L2/86400+25569</f>
        <v>42336.25</v>
      </c>
      <c r="O2" s="12">
        <f t="shared" ref="O2:O65" si="3">M2/86400+25569</f>
        <v>42353.25</v>
      </c>
      <c r="P2" t="b">
        <v>0</v>
      </c>
      <c r="Q2" t="b">
        <v>0</v>
      </c>
      <c r="R2" t="s">
        <v>17</v>
      </c>
      <c r="S2" s="5" t="str" cm="1">
        <f t="array" ref="S2:T2">_xlfn.TEXTSPLIT(R2,{"/"})</f>
        <v>food</v>
      </c>
      <c r="T2" s="4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1040</v>
      </c>
      <c r="G3" t="s">
        <v>20</v>
      </c>
      <c r="H3">
        <v>158</v>
      </c>
      <c r="I3" s="9">
        <f t="shared" si="1"/>
        <v>92.151898734177209</v>
      </c>
      <c r="J3" t="s">
        <v>21</v>
      </c>
      <c r="K3" t="s">
        <v>22</v>
      </c>
      <c r="L3">
        <v>1408424400</v>
      </c>
      <c r="M3">
        <v>1408597200</v>
      </c>
      <c r="N3" s="12">
        <f t="shared" si="2"/>
        <v>41870.208333333336</v>
      </c>
      <c r="O3" s="12">
        <f t="shared" si="3"/>
        <v>41872.208333333336</v>
      </c>
      <c r="P3" t="b">
        <v>0</v>
      </c>
      <c r="Q3" t="b">
        <v>1</v>
      </c>
      <c r="R3" t="s">
        <v>23</v>
      </c>
      <c r="S3" s="5" t="str" cm="1">
        <f t="array" ref="S3:T3">_xlfn.TEXTSPLIT(R3,{"/"})</f>
        <v>music</v>
      </c>
      <c r="T3" s="4" t="str">
        <v>rock</v>
      </c>
    </row>
    <row r="4" spans="1:20" ht="17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9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2">
        <f t="shared" si="2"/>
        <v>41595.25</v>
      </c>
      <c r="O4" s="12">
        <f t="shared" si="3"/>
        <v>41597.25</v>
      </c>
      <c r="P4" t="b">
        <v>0</v>
      </c>
      <c r="Q4" t="b">
        <v>0</v>
      </c>
      <c r="R4" t="s">
        <v>28</v>
      </c>
      <c r="S4" s="5" t="str" cm="1">
        <f t="array" ref="S4:T4">_xlfn.TEXTSPLIT(R4,{"/"})</f>
        <v>technology</v>
      </c>
      <c r="T4" s="4" t="str">
        <v>web</v>
      </c>
    </row>
    <row r="5" spans="1:20" ht="17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9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2">
        <f t="shared" si="2"/>
        <v>43688.208333333328</v>
      </c>
      <c r="O5" s="12">
        <f t="shared" si="3"/>
        <v>43728.208333333328</v>
      </c>
      <c r="P5" t="b">
        <v>0</v>
      </c>
      <c r="Q5" t="b">
        <v>0</v>
      </c>
      <c r="R5" t="s">
        <v>23</v>
      </c>
      <c r="S5" s="5" t="str" cm="1">
        <f t="array" ref="S5:T5">_xlfn.TEXTSPLIT(R5,{"/"})</f>
        <v>music</v>
      </c>
      <c r="T5" s="4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9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2">
        <f t="shared" si="2"/>
        <v>43485.25</v>
      </c>
      <c r="O6" s="12">
        <f t="shared" si="3"/>
        <v>43489.25</v>
      </c>
      <c r="P6" t="b">
        <v>0</v>
      </c>
      <c r="Q6" t="b">
        <v>0</v>
      </c>
      <c r="R6" t="s">
        <v>33</v>
      </c>
      <c r="S6" s="5" t="str" cm="1">
        <f t="array" ref="S6:T6">_xlfn.TEXTSPLIT(R6,{"/"})</f>
        <v>theater</v>
      </c>
      <c r="T6" s="4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9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2">
        <f t="shared" si="2"/>
        <v>41149.208333333336</v>
      </c>
      <c r="O7" s="12">
        <f t="shared" si="3"/>
        <v>41160.208333333336</v>
      </c>
      <c r="P7" t="b">
        <v>0</v>
      </c>
      <c r="Q7" t="b">
        <v>0</v>
      </c>
      <c r="R7" t="s">
        <v>33</v>
      </c>
      <c r="S7" s="5" t="str" cm="1">
        <f t="array" ref="S7:T7">_xlfn.TEXTSPLIT(R7,{"/"})</f>
        <v>theater</v>
      </c>
      <c r="T7" s="4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9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2">
        <f t="shared" si="2"/>
        <v>42991.208333333328</v>
      </c>
      <c r="O8" s="12">
        <f t="shared" si="3"/>
        <v>42992.208333333328</v>
      </c>
      <c r="P8" t="b">
        <v>0</v>
      </c>
      <c r="Q8" t="b">
        <v>0</v>
      </c>
      <c r="R8" t="s">
        <v>42</v>
      </c>
      <c r="S8" s="5" t="str" cm="1">
        <f t="array" ref="S8:T8">_xlfn.TEXTSPLIT(R8,{"/"})</f>
        <v>film &amp; video</v>
      </c>
      <c r="T8" s="4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9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2">
        <f t="shared" si="2"/>
        <v>42229.208333333328</v>
      </c>
      <c r="O9" s="12">
        <f t="shared" si="3"/>
        <v>42231.208333333328</v>
      </c>
      <c r="P9" t="b">
        <v>0</v>
      </c>
      <c r="Q9" t="b">
        <v>0</v>
      </c>
      <c r="R9" t="s">
        <v>33</v>
      </c>
      <c r="S9" s="5" t="str" cm="1">
        <f t="array" ref="S9:T9">_xlfn.TEXTSPLIT(R9,{"/"})</f>
        <v>theater</v>
      </c>
      <c r="T9" s="4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9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2">
        <f t="shared" si="2"/>
        <v>40399.208333333336</v>
      </c>
      <c r="O10" s="12">
        <f t="shared" si="3"/>
        <v>40401.208333333336</v>
      </c>
      <c r="P10" t="b">
        <v>0</v>
      </c>
      <c r="Q10" t="b">
        <v>0</v>
      </c>
      <c r="R10" t="s">
        <v>33</v>
      </c>
      <c r="S10" s="5" t="str" cm="1">
        <f t="array" ref="S10:T10">_xlfn.TEXTSPLIT(R10,{"/"})</f>
        <v>theater</v>
      </c>
      <c r="T10" s="4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9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2">
        <f t="shared" si="2"/>
        <v>41536.208333333336</v>
      </c>
      <c r="O11" s="12">
        <f t="shared" si="3"/>
        <v>41585.25</v>
      </c>
      <c r="P11" t="b">
        <v>0</v>
      </c>
      <c r="Q11" t="b">
        <v>0</v>
      </c>
      <c r="R11" t="s">
        <v>50</v>
      </c>
      <c r="S11" s="5" t="str" cm="1">
        <f t="array" ref="S11:T11">_xlfn.TEXTSPLIT(R11,{"/"})</f>
        <v>music</v>
      </c>
      <c r="T11" s="4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9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2">
        <f t="shared" si="2"/>
        <v>40404.208333333336</v>
      </c>
      <c r="O12" s="12">
        <f t="shared" si="3"/>
        <v>40452.208333333336</v>
      </c>
      <c r="P12" t="b">
        <v>0</v>
      </c>
      <c r="Q12" t="b">
        <v>0</v>
      </c>
      <c r="R12" t="s">
        <v>53</v>
      </c>
      <c r="S12" s="5" t="str" cm="1">
        <f t="array" ref="S12:T12">_xlfn.TEXTSPLIT(R12,{"/"})</f>
        <v>film &amp; video</v>
      </c>
      <c r="T12" s="4" t="str">
        <v>drama</v>
      </c>
    </row>
    <row r="13" spans="1:20" ht="17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9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2">
        <f t="shared" si="2"/>
        <v>40442.208333333336</v>
      </c>
      <c r="O13" s="12">
        <f t="shared" si="3"/>
        <v>40448.208333333336</v>
      </c>
      <c r="P13" t="b">
        <v>0</v>
      </c>
      <c r="Q13" t="b">
        <v>1</v>
      </c>
      <c r="R13" t="s">
        <v>33</v>
      </c>
      <c r="S13" s="5" t="str" cm="1">
        <f t="array" ref="S13:T13">_xlfn.TEXTSPLIT(R13,{"/"})</f>
        <v>theater</v>
      </c>
      <c r="T13" s="4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9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2">
        <f t="shared" si="2"/>
        <v>43760.208333333328</v>
      </c>
      <c r="O14" s="12">
        <f t="shared" si="3"/>
        <v>43768.208333333328</v>
      </c>
      <c r="P14" t="b">
        <v>0</v>
      </c>
      <c r="Q14" t="b">
        <v>0</v>
      </c>
      <c r="R14" t="s">
        <v>53</v>
      </c>
      <c r="S14" s="5" t="str" cm="1">
        <f t="array" ref="S14:T14">_xlfn.TEXTSPLIT(R14,{"/"})</f>
        <v>film &amp; video</v>
      </c>
      <c r="T14" s="4" t="str">
        <v>drama</v>
      </c>
    </row>
    <row r="15" spans="1:20" ht="17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9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2">
        <f t="shared" si="2"/>
        <v>42532.208333333328</v>
      </c>
      <c r="O15" s="12">
        <f t="shared" si="3"/>
        <v>42544.208333333328</v>
      </c>
      <c r="P15" t="b">
        <v>0</v>
      </c>
      <c r="Q15" t="b">
        <v>0</v>
      </c>
      <c r="R15" t="s">
        <v>60</v>
      </c>
      <c r="S15" s="5" t="str" cm="1">
        <f t="array" ref="S15:T15">_xlfn.TEXTSPLIT(R15,{"/"})</f>
        <v>music</v>
      </c>
      <c r="T15" s="4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9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2">
        <f t="shared" si="2"/>
        <v>40974.25</v>
      </c>
      <c r="O16" s="12">
        <f t="shared" si="3"/>
        <v>41001.208333333336</v>
      </c>
      <c r="P16" t="b">
        <v>0</v>
      </c>
      <c r="Q16" t="b">
        <v>0</v>
      </c>
      <c r="R16" t="s">
        <v>60</v>
      </c>
      <c r="S16" s="5" t="str" cm="1">
        <f t="array" ref="S16:T16">_xlfn.TEXTSPLIT(R16,{"/"})</f>
        <v>music</v>
      </c>
      <c r="T16" s="4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9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2">
        <f t="shared" si="2"/>
        <v>43809.25</v>
      </c>
      <c r="O17" s="12">
        <f t="shared" si="3"/>
        <v>43813.25</v>
      </c>
      <c r="P17" t="b">
        <v>0</v>
      </c>
      <c r="Q17" t="b">
        <v>0</v>
      </c>
      <c r="R17" t="s">
        <v>65</v>
      </c>
      <c r="S17" s="5" t="str" cm="1">
        <f t="array" ref="S17:T17">_xlfn.TEXTSPLIT(R17,{"/"})</f>
        <v>technology</v>
      </c>
      <c r="T17" s="4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9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2">
        <f t="shared" si="2"/>
        <v>41661.25</v>
      </c>
      <c r="O18" s="12">
        <f t="shared" si="3"/>
        <v>41683.25</v>
      </c>
      <c r="P18" t="b">
        <v>0</v>
      </c>
      <c r="Q18" t="b">
        <v>0</v>
      </c>
      <c r="R18" t="s">
        <v>68</v>
      </c>
      <c r="S18" s="5" t="str" cm="1">
        <f t="array" ref="S18:T18">_xlfn.TEXTSPLIT(R18,{"/"})</f>
        <v>publishing</v>
      </c>
      <c r="T18" s="4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9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2">
        <f t="shared" si="2"/>
        <v>40555.25</v>
      </c>
      <c r="O19" s="12">
        <f t="shared" si="3"/>
        <v>40556.25</v>
      </c>
      <c r="P19" t="b">
        <v>0</v>
      </c>
      <c r="Q19" t="b">
        <v>0</v>
      </c>
      <c r="R19" t="s">
        <v>71</v>
      </c>
      <c r="S19" s="5" t="str" cm="1">
        <f t="array" ref="S19:T19">_xlfn.TEXTSPLIT(R19,{"/"})</f>
        <v>film &amp; video</v>
      </c>
      <c r="T19" s="4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9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2">
        <f t="shared" si="2"/>
        <v>43351.208333333328</v>
      </c>
      <c r="O20" s="12">
        <f t="shared" si="3"/>
        <v>43359.208333333328</v>
      </c>
      <c r="P20" t="b">
        <v>0</v>
      </c>
      <c r="Q20" t="b">
        <v>0</v>
      </c>
      <c r="R20" t="s">
        <v>33</v>
      </c>
      <c r="S20" s="5" t="str" cm="1">
        <f t="array" ref="S20:T20">_xlfn.TEXTSPLIT(R20,{"/"})</f>
        <v>theater</v>
      </c>
      <c r="T20" s="4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9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2">
        <f t="shared" si="2"/>
        <v>43528.25</v>
      </c>
      <c r="O21" s="12">
        <f t="shared" si="3"/>
        <v>43549.208333333328</v>
      </c>
      <c r="P21" t="b">
        <v>0</v>
      </c>
      <c r="Q21" t="b">
        <v>1</v>
      </c>
      <c r="R21" t="s">
        <v>33</v>
      </c>
      <c r="S21" s="5" t="str" cm="1">
        <f t="array" ref="S21:T21">_xlfn.TEXTSPLIT(R21,{"/"})</f>
        <v>theater</v>
      </c>
      <c r="T21" s="4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9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2">
        <f t="shared" si="2"/>
        <v>41848.208333333336</v>
      </c>
      <c r="O22" s="12">
        <f t="shared" si="3"/>
        <v>41848.208333333336</v>
      </c>
      <c r="P22" t="b">
        <v>0</v>
      </c>
      <c r="Q22" t="b">
        <v>0</v>
      </c>
      <c r="R22" t="s">
        <v>53</v>
      </c>
      <c r="S22" s="5" t="str" cm="1">
        <f t="array" ref="S22:T22">_xlfn.TEXTSPLIT(R22,{"/"})</f>
        <v>film &amp; video</v>
      </c>
      <c r="T22" s="4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9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2">
        <f t="shared" si="2"/>
        <v>40770.208333333336</v>
      </c>
      <c r="O23" s="12">
        <f t="shared" si="3"/>
        <v>40804.208333333336</v>
      </c>
      <c r="P23" t="b">
        <v>0</v>
      </c>
      <c r="Q23" t="b">
        <v>0</v>
      </c>
      <c r="R23" t="s">
        <v>33</v>
      </c>
      <c r="S23" s="5" t="str" cm="1">
        <f t="array" ref="S23:T23">_xlfn.TEXTSPLIT(R23,{"/"})</f>
        <v>theater</v>
      </c>
      <c r="T23" s="4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9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2">
        <f t="shared" si="2"/>
        <v>43193.208333333328</v>
      </c>
      <c r="O24" s="12">
        <f t="shared" si="3"/>
        <v>43208.208333333328</v>
      </c>
      <c r="P24" t="b">
        <v>0</v>
      </c>
      <c r="Q24" t="b">
        <v>0</v>
      </c>
      <c r="R24" t="s">
        <v>33</v>
      </c>
      <c r="S24" s="5" t="str" cm="1">
        <f t="array" ref="S24:T24">_xlfn.TEXTSPLIT(R24,{"/"})</f>
        <v>theater</v>
      </c>
      <c r="T24" s="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9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2">
        <f t="shared" si="2"/>
        <v>43510.25</v>
      </c>
      <c r="O25" s="12">
        <f t="shared" si="3"/>
        <v>43563.208333333328</v>
      </c>
      <c r="P25" t="b">
        <v>0</v>
      </c>
      <c r="Q25" t="b">
        <v>0</v>
      </c>
      <c r="R25" t="s">
        <v>42</v>
      </c>
      <c r="S25" s="5" t="str" cm="1">
        <f t="array" ref="S25:T25">_xlfn.TEXTSPLIT(R25,{"/"})</f>
        <v>film &amp; video</v>
      </c>
      <c r="T25" s="4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9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2">
        <f t="shared" si="2"/>
        <v>41811.208333333336</v>
      </c>
      <c r="O26" s="12">
        <f t="shared" si="3"/>
        <v>41813.208333333336</v>
      </c>
      <c r="P26" t="b">
        <v>0</v>
      </c>
      <c r="Q26" t="b">
        <v>0</v>
      </c>
      <c r="R26" t="s">
        <v>65</v>
      </c>
      <c r="S26" s="5" t="str" cm="1">
        <f t="array" ref="S26:T26">_xlfn.TEXTSPLIT(R26,{"/"})</f>
        <v>technology</v>
      </c>
      <c r="T26" s="4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9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2">
        <f t="shared" si="2"/>
        <v>40681.208333333336</v>
      </c>
      <c r="O27" s="12">
        <f t="shared" si="3"/>
        <v>40701.208333333336</v>
      </c>
      <c r="P27" t="b">
        <v>0</v>
      </c>
      <c r="Q27" t="b">
        <v>1</v>
      </c>
      <c r="R27" t="s">
        <v>89</v>
      </c>
      <c r="S27" s="5" t="str" cm="1">
        <f t="array" ref="S27:T27">_xlfn.TEXTSPLIT(R27,{"/"})</f>
        <v>games</v>
      </c>
      <c r="T27" s="4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9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2">
        <f t="shared" si="2"/>
        <v>43312.208333333328</v>
      </c>
      <c r="O28" s="12">
        <f t="shared" si="3"/>
        <v>43339.208333333328</v>
      </c>
      <c r="P28" t="b">
        <v>0</v>
      </c>
      <c r="Q28" t="b">
        <v>0</v>
      </c>
      <c r="R28" t="s">
        <v>33</v>
      </c>
      <c r="S28" s="5" t="str" cm="1">
        <f t="array" ref="S28:T28">_xlfn.TEXTSPLIT(R28,{"/"})</f>
        <v>theater</v>
      </c>
      <c r="T28" s="4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2">
        <f t="shared" si="2"/>
        <v>42280.208333333328</v>
      </c>
      <c r="O29" s="12">
        <f t="shared" si="3"/>
        <v>42288.208333333328</v>
      </c>
      <c r="P29" t="b">
        <v>0</v>
      </c>
      <c r="Q29" t="b">
        <v>0</v>
      </c>
      <c r="R29" t="s">
        <v>23</v>
      </c>
      <c r="S29" s="5" t="str" cm="1">
        <f t="array" ref="S29:T29">_xlfn.TEXTSPLIT(R29,{"/"})</f>
        <v>music</v>
      </c>
      <c r="T29" s="4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9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2">
        <f t="shared" si="2"/>
        <v>40218.25</v>
      </c>
      <c r="O30" s="12">
        <f t="shared" si="3"/>
        <v>40241.25</v>
      </c>
      <c r="P30" t="b">
        <v>0</v>
      </c>
      <c r="Q30" t="b">
        <v>1</v>
      </c>
      <c r="R30" t="s">
        <v>33</v>
      </c>
      <c r="S30" s="5" t="str" cm="1">
        <f t="array" ref="S30:T30">_xlfn.TEXTSPLIT(R30,{"/"})</f>
        <v>theater</v>
      </c>
      <c r="T30" s="4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9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2">
        <f t="shared" si="2"/>
        <v>43301.208333333328</v>
      </c>
      <c r="O31" s="12">
        <f t="shared" si="3"/>
        <v>43341.208333333328</v>
      </c>
      <c r="P31" t="b">
        <v>0</v>
      </c>
      <c r="Q31" t="b">
        <v>0</v>
      </c>
      <c r="R31" t="s">
        <v>100</v>
      </c>
      <c r="S31" s="5" t="str" cm="1">
        <f t="array" ref="S31:T31">_xlfn.TEXTSPLIT(R31,{"/"})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9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2">
        <f t="shared" si="2"/>
        <v>43609.208333333328</v>
      </c>
      <c r="O32" s="12">
        <f t="shared" si="3"/>
        <v>43614.208333333328</v>
      </c>
      <c r="P32" t="b">
        <v>0</v>
      </c>
      <c r="Q32" t="b">
        <v>0</v>
      </c>
      <c r="R32" t="s">
        <v>71</v>
      </c>
      <c r="S32" s="5" t="str" cm="1">
        <f t="array" ref="S32:T32">_xlfn.TEXTSPLIT(R32,{"/"})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9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2">
        <f t="shared" si="2"/>
        <v>42374.25</v>
      </c>
      <c r="O33" s="12">
        <f t="shared" si="3"/>
        <v>42402.25</v>
      </c>
      <c r="P33" t="b">
        <v>0</v>
      </c>
      <c r="Q33" t="b">
        <v>0</v>
      </c>
      <c r="R33" t="s">
        <v>89</v>
      </c>
      <c r="S33" s="5" t="str" cm="1">
        <f t="array" ref="S33:T33">_xlfn.TEXTSPLIT(R33,{"/"})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9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2">
        <f t="shared" si="2"/>
        <v>43110.25</v>
      </c>
      <c r="O34" s="12">
        <f t="shared" si="3"/>
        <v>43137.25</v>
      </c>
      <c r="P34" t="b">
        <v>0</v>
      </c>
      <c r="Q34" t="b">
        <v>0</v>
      </c>
      <c r="R34" t="s">
        <v>42</v>
      </c>
      <c r="S34" s="5" t="str" cm="1">
        <f t="array" ref="S34:T34">_xlfn.TEXTSPLIT(R34,{"/"})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9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2">
        <f t="shared" si="2"/>
        <v>41917.208333333336</v>
      </c>
      <c r="O35" s="12">
        <f t="shared" si="3"/>
        <v>41954.25</v>
      </c>
      <c r="P35" t="b">
        <v>0</v>
      </c>
      <c r="Q35" t="b">
        <v>0</v>
      </c>
      <c r="R35" t="s">
        <v>33</v>
      </c>
      <c r="S35" s="5" t="str" cm="1">
        <f t="array" ref="S35:T35">_xlfn.TEXTSPLIT(R35,{"/"})</f>
        <v>theater</v>
      </c>
      <c r="T35" t="str">
        <v>plays</v>
      </c>
    </row>
    <row r="36" spans="1:20" ht="17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9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2">
        <f t="shared" si="2"/>
        <v>42817.208333333328</v>
      </c>
      <c r="O36" s="12">
        <f t="shared" si="3"/>
        <v>42822.208333333328</v>
      </c>
      <c r="P36" t="b">
        <v>0</v>
      </c>
      <c r="Q36" t="b">
        <v>0</v>
      </c>
      <c r="R36" t="s">
        <v>42</v>
      </c>
      <c r="S36" s="5" t="str" cm="1">
        <f t="array" ref="S36:T36">_xlfn.TEXTSPLIT(R36,{"/"})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9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2">
        <f t="shared" si="2"/>
        <v>43484.25</v>
      </c>
      <c r="O37" s="12">
        <f t="shared" si="3"/>
        <v>43526.25</v>
      </c>
      <c r="P37" t="b">
        <v>0</v>
      </c>
      <c r="Q37" t="b">
        <v>1</v>
      </c>
      <c r="R37" t="s">
        <v>53</v>
      </c>
      <c r="S37" s="5" t="str" cm="1">
        <f t="array" ref="S37:T37">_xlfn.TEXTSPLIT(R37,{"/"})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9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2">
        <f t="shared" si="2"/>
        <v>40600.25</v>
      </c>
      <c r="O38" s="12">
        <f t="shared" si="3"/>
        <v>40625.208333333336</v>
      </c>
      <c r="P38" t="b">
        <v>0</v>
      </c>
      <c r="Q38" t="b">
        <v>0</v>
      </c>
      <c r="R38" t="s">
        <v>33</v>
      </c>
      <c r="S38" s="5" t="str" cm="1">
        <f t="array" ref="S38:T38">_xlfn.TEXTSPLIT(R38,{"/"})</f>
        <v>theater</v>
      </c>
      <c r="T38" t="str">
        <v>plays</v>
      </c>
    </row>
    <row r="39" spans="1:20" ht="17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9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2">
        <f t="shared" si="2"/>
        <v>43744.208333333328</v>
      </c>
      <c r="O39" s="12">
        <f t="shared" si="3"/>
        <v>43777.25</v>
      </c>
      <c r="P39" t="b">
        <v>0</v>
      </c>
      <c r="Q39" t="b">
        <v>1</v>
      </c>
      <c r="R39" t="s">
        <v>119</v>
      </c>
      <c r="S39" s="5" t="str" cm="1">
        <f t="array" ref="S39:T39">_xlfn.TEXTSPLIT(R39,{"/"})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9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2">
        <f t="shared" si="2"/>
        <v>40469.208333333336</v>
      </c>
      <c r="O40" s="12">
        <f t="shared" si="3"/>
        <v>40474.208333333336</v>
      </c>
      <c r="P40" t="b">
        <v>0</v>
      </c>
      <c r="Q40" t="b">
        <v>0</v>
      </c>
      <c r="R40" t="s">
        <v>122</v>
      </c>
      <c r="S40" s="5" t="str" cm="1">
        <f t="array" ref="S40:T40">_xlfn.TEXTSPLIT(R40,{"/"})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9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2">
        <f t="shared" si="2"/>
        <v>41330.25</v>
      </c>
      <c r="O41" s="12">
        <f t="shared" si="3"/>
        <v>41344.208333333336</v>
      </c>
      <c r="P41" t="b">
        <v>0</v>
      </c>
      <c r="Q41" t="b">
        <v>0</v>
      </c>
      <c r="R41" t="s">
        <v>33</v>
      </c>
      <c r="S41" s="5" t="str" cm="1">
        <f t="array" ref="S41:T41">_xlfn.TEXTSPLIT(R41,{"/"})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9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2">
        <f t="shared" si="2"/>
        <v>40334.208333333336</v>
      </c>
      <c r="O42" s="12">
        <f t="shared" si="3"/>
        <v>40353.208333333336</v>
      </c>
      <c r="P42" t="b">
        <v>0</v>
      </c>
      <c r="Q42" t="b">
        <v>1</v>
      </c>
      <c r="R42" t="s">
        <v>65</v>
      </c>
      <c r="S42" s="5" t="str" cm="1">
        <f t="array" ref="S42:T42">_xlfn.TEXTSPLIT(R42,{"/"})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9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2">
        <f t="shared" si="2"/>
        <v>41156.208333333336</v>
      </c>
      <c r="O43" s="12">
        <f t="shared" si="3"/>
        <v>41182.208333333336</v>
      </c>
      <c r="P43" t="b">
        <v>0</v>
      </c>
      <c r="Q43" t="b">
        <v>1</v>
      </c>
      <c r="R43" t="s">
        <v>23</v>
      </c>
      <c r="S43" s="5" t="str" cm="1">
        <f t="array" ref="S43:T43">_xlfn.TEXTSPLIT(R43,{"/"})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9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2">
        <f t="shared" si="2"/>
        <v>40728.208333333336</v>
      </c>
      <c r="O44" s="12">
        <f t="shared" si="3"/>
        <v>40737.208333333336</v>
      </c>
      <c r="P44" t="b">
        <v>0</v>
      </c>
      <c r="Q44" t="b">
        <v>0</v>
      </c>
      <c r="R44" t="s">
        <v>17</v>
      </c>
      <c r="S44" s="5" t="str" cm="1">
        <f t="array" ref="S44:T44">_xlfn.TEXTSPLIT(R44,{"/"})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9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2">
        <f t="shared" si="2"/>
        <v>41844.208333333336</v>
      </c>
      <c r="O45" s="12">
        <f t="shared" si="3"/>
        <v>41860.208333333336</v>
      </c>
      <c r="P45" t="b">
        <v>0</v>
      </c>
      <c r="Q45" t="b">
        <v>0</v>
      </c>
      <c r="R45" t="s">
        <v>133</v>
      </c>
      <c r="S45" s="5" t="str" cm="1">
        <f t="array" ref="S45:T45">_xlfn.TEXTSPLIT(R45,{"/"})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9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2">
        <f t="shared" si="2"/>
        <v>43541.208333333328</v>
      </c>
      <c r="O46" s="12">
        <f t="shared" si="3"/>
        <v>43542.208333333328</v>
      </c>
      <c r="P46" t="b">
        <v>0</v>
      </c>
      <c r="Q46" t="b">
        <v>0</v>
      </c>
      <c r="R46" t="s">
        <v>119</v>
      </c>
      <c r="S46" s="5" t="str" cm="1">
        <f t="array" ref="S46:T46">_xlfn.TEXTSPLIT(R46,{"/"})</f>
        <v>publishing</v>
      </c>
      <c r="T46" t="str">
        <v>fiction</v>
      </c>
    </row>
    <row r="47" spans="1:20" ht="17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9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2">
        <f t="shared" si="2"/>
        <v>42676.208333333328</v>
      </c>
      <c r="O47" s="12">
        <f t="shared" si="3"/>
        <v>42691.25</v>
      </c>
      <c r="P47" t="b">
        <v>0</v>
      </c>
      <c r="Q47" t="b">
        <v>1</v>
      </c>
      <c r="R47" t="s">
        <v>33</v>
      </c>
      <c r="S47" s="5" t="str" cm="1">
        <f t="array" ref="S47:T47">_xlfn.TEXTSPLIT(R47,{"/"})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9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2">
        <f t="shared" si="2"/>
        <v>40367.208333333336</v>
      </c>
      <c r="O48" s="12">
        <f t="shared" si="3"/>
        <v>40390.208333333336</v>
      </c>
      <c r="P48" t="b">
        <v>0</v>
      </c>
      <c r="Q48" t="b">
        <v>0</v>
      </c>
      <c r="R48" t="s">
        <v>23</v>
      </c>
      <c r="S48" s="5" t="str" cm="1">
        <f t="array" ref="S48:T48">_xlfn.TEXTSPLIT(R48,{"/"})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9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2">
        <f t="shared" si="2"/>
        <v>41727.208333333336</v>
      </c>
      <c r="O49" s="12">
        <f t="shared" si="3"/>
        <v>41757.208333333336</v>
      </c>
      <c r="P49" t="b">
        <v>0</v>
      </c>
      <c r="Q49" t="b">
        <v>0</v>
      </c>
      <c r="R49" t="s">
        <v>33</v>
      </c>
      <c r="S49" s="5" t="str" cm="1">
        <f t="array" ref="S49:T49">_xlfn.TEXTSPLIT(R49,{"/"})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9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2">
        <f t="shared" si="2"/>
        <v>42180.208333333328</v>
      </c>
      <c r="O50" s="12">
        <f t="shared" si="3"/>
        <v>42192.208333333328</v>
      </c>
      <c r="P50" t="b">
        <v>0</v>
      </c>
      <c r="Q50" t="b">
        <v>0</v>
      </c>
      <c r="R50" t="s">
        <v>33</v>
      </c>
      <c r="S50" s="5" t="str" cm="1">
        <f t="array" ref="S50:T50">_xlfn.TEXTSPLIT(R50,{"/"})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9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2">
        <f t="shared" si="2"/>
        <v>43758.208333333328</v>
      </c>
      <c r="O51" s="12">
        <f t="shared" si="3"/>
        <v>43803.25</v>
      </c>
      <c r="P51" t="b">
        <v>0</v>
      </c>
      <c r="Q51" t="b">
        <v>0</v>
      </c>
      <c r="R51" t="s">
        <v>23</v>
      </c>
      <c r="S51" s="5" t="str" cm="1">
        <f t="array" ref="S51:T51">_xlfn.TEXTSPLIT(R51,{"/"})</f>
        <v>music</v>
      </c>
      <c r="T51" t="str">
        <v>rock</v>
      </c>
    </row>
    <row r="52" spans="1:20" ht="17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9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2">
        <f t="shared" si="2"/>
        <v>41487.208333333336</v>
      </c>
      <c r="O52" s="12">
        <f t="shared" si="3"/>
        <v>41515.208333333336</v>
      </c>
      <c r="P52" t="b">
        <v>0</v>
      </c>
      <c r="Q52" t="b">
        <v>0</v>
      </c>
      <c r="R52" t="s">
        <v>148</v>
      </c>
      <c r="S52" s="5" t="str" cm="1">
        <f t="array" ref="S52:T52">_xlfn.TEXTSPLIT(R52,{"/"})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9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2">
        <f t="shared" si="2"/>
        <v>40995.208333333336</v>
      </c>
      <c r="O53" s="12">
        <f t="shared" si="3"/>
        <v>41011.208333333336</v>
      </c>
      <c r="P53" t="b">
        <v>0</v>
      </c>
      <c r="Q53" t="b">
        <v>1</v>
      </c>
      <c r="R53" t="s">
        <v>65</v>
      </c>
      <c r="S53" s="5" t="str" cm="1">
        <f t="array" ref="S53:T53">_xlfn.TEXTSPLIT(R53,{"/"})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9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2">
        <f t="shared" si="2"/>
        <v>40436.208333333336</v>
      </c>
      <c r="O54" s="12">
        <f t="shared" si="3"/>
        <v>40440.208333333336</v>
      </c>
      <c r="P54" t="b">
        <v>0</v>
      </c>
      <c r="Q54" t="b">
        <v>0</v>
      </c>
      <c r="R54" t="s">
        <v>33</v>
      </c>
      <c r="S54" s="5" t="str" cm="1">
        <f t="array" ref="S54:T54">_xlfn.TEXTSPLIT(R54,{"/"})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9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2">
        <f t="shared" si="2"/>
        <v>41779.208333333336</v>
      </c>
      <c r="O55" s="12">
        <f t="shared" si="3"/>
        <v>41818.208333333336</v>
      </c>
      <c r="P55" t="b">
        <v>0</v>
      </c>
      <c r="Q55" t="b">
        <v>0</v>
      </c>
      <c r="R55" t="s">
        <v>53</v>
      </c>
      <c r="S55" s="5" t="str" cm="1">
        <f t="array" ref="S55:T55">_xlfn.TEXTSPLIT(R55,{"/"})</f>
        <v>film &amp; video</v>
      </c>
      <c r="T55" t="str">
        <v>drama</v>
      </c>
    </row>
    <row r="56" spans="1:20" ht="17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9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2">
        <f t="shared" si="2"/>
        <v>43170.25</v>
      </c>
      <c r="O56" s="12">
        <f t="shared" si="3"/>
        <v>43176.208333333328</v>
      </c>
      <c r="P56" t="b">
        <v>0</v>
      </c>
      <c r="Q56" t="b">
        <v>0</v>
      </c>
      <c r="R56" t="s">
        <v>65</v>
      </c>
      <c r="S56" s="5" t="str" cm="1">
        <f t="array" ref="S56:T56">_xlfn.TEXTSPLIT(R56,{"/"})</f>
        <v>technology</v>
      </c>
      <c r="T56" t="str">
        <v>wearables</v>
      </c>
    </row>
    <row r="57" spans="1:20" ht="17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9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2">
        <f t="shared" si="2"/>
        <v>43311.208333333328</v>
      </c>
      <c r="O57" s="12">
        <f t="shared" si="3"/>
        <v>43316.208333333328</v>
      </c>
      <c r="P57" t="b">
        <v>0</v>
      </c>
      <c r="Q57" t="b">
        <v>0</v>
      </c>
      <c r="R57" t="s">
        <v>159</v>
      </c>
      <c r="S57" s="5" t="str" cm="1">
        <f t="array" ref="S57:T57">_xlfn.TEXTSPLIT(R57,{"/"})</f>
        <v>music</v>
      </c>
      <c r="T57" t="str">
        <v>jazz</v>
      </c>
    </row>
    <row r="58" spans="1:20" ht="17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9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2">
        <f t="shared" si="2"/>
        <v>42014.25</v>
      </c>
      <c r="O58" s="12">
        <f t="shared" si="3"/>
        <v>42021.25</v>
      </c>
      <c r="P58" t="b">
        <v>0</v>
      </c>
      <c r="Q58" t="b">
        <v>0</v>
      </c>
      <c r="R58" t="s">
        <v>65</v>
      </c>
      <c r="S58" s="5" t="str" cm="1">
        <f t="array" ref="S58:T58">_xlfn.TEXTSPLIT(R58,{"/"})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9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2">
        <f t="shared" si="2"/>
        <v>42979.208333333328</v>
      </c>
      <c r="O59" s="12">
        <f t="shared" si="3"/>
        <v>42991.208333333328</v>
      </c>
      <c r="P59" t="b">
        <v>0</v>
      </c>
      <c r="Q59" t="b">
        <v>0</v>
      </c>
      <c r="R59" t="s">
        <v>89</v>
      </c>
      <c r="S59" s="5" t="str" cm="1">
        <f t="array" ref="S59:T59">_xlfn.TEXTSPLIT(R59,{"/"})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9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2">
        <f t="shared" si="2"/>
        <v>42268.208333333328</v>
      </c>
      <c r="O60" s="12">
        <f t="shared" si="3"/>
        <v>42281.208333333328</v>
      </c>
      <c r="P60" t="b">
        <v>0</v>
      </c>
      <c r="Q60" t="b">
        <v>0</v>
      </c>
      <c r="R60" t="s">
        <v>33</v>
      </c>
      <c r="S60" s="5" t="str" cm="1">
        <f t="array" ref="S60:T60">_xlfn.TEXTSPLIT(R60,{"/"})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9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2">
        <f t="shared" si="2"/>
        <v>42898.208333333328</v>
      </c>
      <c r="O61" s="12">
        <f t="shared" si="3"/>
        <v>42913.208333333328</v>
      </c>
      <c r="P61" t="b">
        <v>0</v>
      </c>
      <c r="Q61" t="b">
        <v>1</v>
      </c>
      <c r="R61" t="s">
        <v>33</v>
      </c>
      <c r="S61" s="5" t="str" cm="1">
        <f t="array" ref="S61:T61">_xlfn.TEXTSPLIT(R61,{"/"})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9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2">
        <f t="shared" si="2"/>
        <v>41107.208333333336</v>
      </c>
      <c r="O62" s="12">
        <f t="shared" si="3"/>
        <v>41110.208333333336</v>
      </c>
      <c r="P62" t="b">
        <v>0</v>
      </c>
      <c r="Q62" t="b">
        <v>0</v>
      </c>
      <c r="R62" t="s">
        <v>33</v>
      </c>
      <c r="S62" s="5" t="str" cm="1">
        <f t="array" ref="S62:T62">_xlfn.TEXTSPLIT(R62,{"/"})</f>
        <v>theater</v>
      </c>
      <c r="T62" t="str">
        <v>plays</v>
      </c>
    </row>
    <row r="63" spans="1:20" ht="17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9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2">
        <f t="shared" si="2"/>
        <v>40595.25</v>
      </c>
      <c r="O63" s="12">
        <f t="shared" si="3"/>
        <v>40635.208333333336</v>
      </c>
      <c r="P63" t="b">
        <v>0</v>
      </c>
      <c r="Q63" t="b">
        <v>0</v>
      </c>
      <c r="R63" t="s">
        <v>33</v>
      </c>
      <c r="S63" s="5" t="str" cm="1">
        <f t="array" ref="S63:T63">_xlfn.TEXTSPLIT(R63,{"/"})</f>
        <v>theater</v>
      </c>
      <c r="T63" t="str">
        <v>plays</v>
      </c>
    </row>
    <row r="64" spans="1:20" ht="17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9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2">
        <f t="shared" si="2"/>
        <v>42160.208333333328</v>
      </c>
      <c r="O64" s="12">
        <f t="shared" si="3"/>
        <v>42161.208333333328</v>
      </c>
      <c r="P64" t="b">
        <v>0</v>
      </c>
      <c r="Q64" t="b">
        <v>0</v>
      </c>
      <c r="R64" t="s">
        <v>28</v>
      </c>
      <c r="S64" s="5" t="str" cm="1">
        <f t="array" ref="S64:T64">_xlfn.TEXTSPLIT(R64,{"/"})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9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2">
        <f t="shared" si="2"/>
        <v>42853.208333333328</v>
      </c>
      <c r="O65" s="12">
        <f t="shared" si="3"/>
        <v>42859.208333333328</v>
      </c>
      <c r="P65" t="b">
        <v>0</v>
      </c>
      <c r="Q65" t="b">
        <v>0</v>
      </c>
      <c r="R65" t="s">
        <v>33</v>
      </c>
      <c r="S65" s="5" t="str" cm="1">
        <f t="array" ref="S65:T65">_xlfn.TEXTSPLIT(R65,{"/"})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4">E66/D66*100</f>
        <v>97.642857142857139</v>
      </c>
      <c r="G66" t="s">
        <v>14</v>
      </c>
      <c r="H66">
        <v>38</v>
      </c>
      <c r="I66" s="9">
        <f t="shared" ref="I66:I129" si="5">IFERROR(E66/H66,"0")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2">
        <f t="shared" ref="N66:N129" si="6">L66/86400+25569</f>
        <v>43283.208333333328</v>
      </c>
      <c r="O66" s="12">
        <f t="shared" ref="O66:O129" si="7">M66/86400+25569</f>
        <v>43298.208333333328</v>
      </c>
      <c r="P66" t="b">
        <v>0</v>
      </c>
      <c r="Q66" t="b">
        <v>1</v>
      </c>
      <c r="R66" t="s">
        <v>28</v>
      </c>
      <c r="S66" s="5" t="str" cm="1">
        <f t="array" ref="S66:T66">_xlfn.TEXTSPLIT(R66,{"/"})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236.14754098360655</v>
      </c>
      <c r="G67" t="s">
        <v>20</v>
      </c>
      <c r="H67">
        <v>236</v>
      </c>
      <c r="I67" s="9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2">
        <f t="shared" si="6"/>
        <v>40570.25</v>
      </c>
      <c r="O67" s="12">
        <f t="shared" si="7"/>
        <v>40577.25</v>
      </c>
      <c r="P67" t="b">
        <v>0</v>
      </c>
      <c r="Q67" t="b">
        <v>0</v>
      </c>
      <c r="R67" t="s">
        <v>33</v>
      </c>
      <c r="S67" s="5" t="str" cm="1">
        <f t="array" ref="S67:T67">_xlfn.TEXTSPLIT(R67,{"/"})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9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2">
        <f t="shared" si="6"/>
        <v>42102.208333333328</v>
      </c>
      <c r="O68" s="12">
        <f t="shared" si="7"/>
        <v>42107.208333333328</v>
      </c>
      <c r="P68" t="b">
        <v>0</v>
      </c>
      <c r="Q68" t="b">
        <v>1</v>
      </c>
      <c r="R68" t="s">
        <v>33</v>
      </c>
      <c r="S68" s="5" t="str" cm="1">
        <f t="array" ref="S68:T68">_xlfn.TEXTSPLIT(R68,{"/"})</f>
        <v>theater</v>
      </c>
      <c r="T68" t="str">
        <v>plays</v>
      </c>
    </row>
    <row r="69" spans="1:20" ht="17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9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2">
        <f t="shared" si="6"/>
        <v>40203.25</v>
      </c>
      <c r="O69" s="12">
        <f t="shared" si="7"/>
        <v>40208.25</v>
      </c>
      <c r="P69" t="b">
        <v>0</v>
      </c>
      <c r="Q69" t="b">
        <v>1</v>
      </c>
      <c r="R69" t="s">
        <v>65</v>
      </c>
      <c r="S69" s="5" t="str" cm="1">
        <f t="array" ref="S69:T69">_xlfn.TEXTSPLIT(R69,{"/"})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9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2">
        <f t="shared" si="6"/>
        <v>42943.208333333328</v>
      </c>
      <c r="O70" s="12">
        <f t="shared" si="7"/>
        <v>42990.208333333328</v>
      </c>
      <c r="P70" t="b">
        <v>0</v>
      </c>
      <c r="Q70" t="b">
        <v>1</v>
      </c>
      <c r="R70" t="s">
        <v>33</v>
      </c>
      <c r="S70" s="5" t="str" cm="1">
        <f t="array" ref="S70:T70">_xlfn.TEXTSPLIT(R70,{"/"})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9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2">
        <f t="shared" si="6"/>
        <v>40531.25</v>
      </c>
      <c r="O71" s="12">
        <f t="shared" si="7"/>
        <v>40565.25</v>
      </c>
      <c r="P71" t="b">
        <v>0</v>
      </c>
      <c r="Q71" t="b">
        <v>0</v>
      </c>
      <c r="R71" t="s">
        <v>33</v>
      </c>
      <c r="S71" s="5" t="str" cm="1">
        <f t="array" ref="S71:T71">_xlfn.TEXTSPLIT(R71,{"/"})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9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2">
        <f t="shared" si="6"/>
        <v>40484.208333333336</v>
      </c>
      <c r="O72" s="12">
        <f t="shared" si="7"/>
        <v>40533.25</v>
      </c>
      <c r="P72" t="b">
        <v>0</v>
      </c>
      <c r="Q72" t="b">
        <v>1</v>
      </c>
      <c r="R72" t="s">
        <v>33</v>
      </c>
      <c r="S72" s="5" t="str" cm="1">
        <f t="array" ref="S72:T72">_xlfn.TEXTSPLIT(R72,{"/"})</f>
        <v>theater</v>
      </c>
      <c r="T72" t="str">
        <v>plays</v>
      </c>
    </row>
    <row r="73" spans="1:20" ht="17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9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2">
        <f t="shared" si="6"/>
        <v>43799.25</v>
      </c>
      <c r="O73" s="12">
        <f t="shared" si="7"/>
        <v>43803.25</v>
      </c>
      <c r="P73" t="b">
        <v>0</v>
      </c>
      <c r="Q73" t="b">
        <v>0</v>
      </c>
      <c r="R73" t="s">
        <v>33</v>
      </c>
      <c r="S73" s="5" t="str" cm="1">
        <f t="array" ref="S73:T73">_xlfn.TEXTSPLIT(R73,{"/"})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9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2">
        <f t="shared" si="6"/>
        <v>42186.208333333328</v>
      </c>
      <c r="O74" s="12">
        <f t="shared" si="7"/>
        <v>42222.208333333328</v>
      </c>
      <c r="P74" t="b">
        <v>0</v>
      </c>
      <c r="Q74" t="b">
        <v>0</v>
      </c>
      <c r="R74" t="s">
        <v>71</v>
      </c>
      <c r="S74" s="5" t="str" cm="1">
        <f t="array" ref="S74:T74">_xlfn.TEXTSPLIT(R74,{"/"})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9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2">
        <f t="shared" si="6"/>
        <v>42701.25</v>
      </c>
      <c r="O75" s="12">
        <f t="shared" si="7"/>
        <v>42704.25</v>
      </c>
      <c r="P75" t="b">
        <v>0</v>
      </c>
      <c r="Q75" t="b">
        <v>0</v>
      </c>
      <c r="R75" t="s">
        <v>159</v>
      </c>
      <c r="S75" s="5" t="str" cm="1">
        <f t="array" ref="S75:T75">_xlfn.TEXTSPLIT(R75,{"/"})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9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2">
        <f t="shared" si="6"/>
        <v>42456.208333333328</v>
      </c>
      <c r="O76" s="12">
        <f t="shared" si="7"/>
        <v>42457.208333333328</v>
      </c>
      <c r="P76" t="b">
        <v>0</v>
      </c>
      <c r="Q76" t="b">
        <v>0</v>
      </c>
      <c r="R76" t="s">
        <v>148</v>
      </c>
      <c r="S76" s="5" t="str" cm="1">
        <f t="array" ref="S76:T76">_xlfn.TEXTSPLIT(R76,{"/"})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9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2">
        <f t="shared" si="6"/>
        <v>43296.208333333328</v>
      </c>
      <c r="O77" s="12">
        <f t="shared" si="7"/>
        <v>43304.208333333328</v>
      </c>
      <c r="P77" t="b">
        <v>0</v>
      </c>
      <c r="Q77" t="b">
        <v>0</v>
      </c>
      <c r="R77" t="s">
        <v>122</v>
      </c>
      <c r="S77" s="5" t="str" cm="1">
        <f t="array" ref="S77:T77">_xlfn.TEXTSPLIT(R77,{"/"})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9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2">
        <f t="shared" si="6"/>
        <v>42027.25</v>
      </c>
      <c r="O78" s="12">
        <f t="shared" si="7"/>
        <v>42076.208333333328</v>
      </c>
      <c r="P78" t="b">
        <v>1</v>
      </c>
      <c r="Q78" t="b">
        <v>1</v>
      </c>
      <c r="R78" t="s">
        <v>33</v>
      </c>
      <c r="S78" s="5" t="str" cm="1">
        <f t="array" ref="S78:T78">_xlfn.TEXTSPLIT(R78,{"/"})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9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2">
        <f t="shared" si="6"/>
        <v>40448.208333333336</v>
      </c>
      <c r="O79" s="12">
        <f t="shared" si="7"/>
        <v>40462.208333333336</v>
      </c>
      <c r="P79" t="b">
        <v>0</v>
      </c>
      <c r="Q79" t="b">
        <v>1</v>
      </c>
      <c r="R79" t="s">
        <v>71</v>
      </c>
      <c r="S79" s="5" t="str" cm="1">
        <f t="array" ref="S79:T79">_xlfn.TEXTSPLIT(R79,{"/"})</f>
        <v>film &amp; video</v>
      </c>
      <c r="T79" t="str">
        <v>animation</v>
      </c>
    </row>
    <row r="80" spans="1:20" ht="17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9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2">
        <f t="shared" si="6"/>
        <v>43206.208333333328</v>
      </c>
      <c r="O80" s="12">
        <f t="shared" si="7"/>
        <v>43207.208333333328</v>
      </c>
      <c r="P80" t="b">
        <v>0</v>
      </c>
      <c r="Q80" t="b">
        <v>0</v>
      </c>
      <c r="R80" t="s">
        <v>206</v>
      </c>
      <c r="S80" s="5" t="str" cm="1">
        <f t="array" ref="S80:T80">_xlfn.TEXTSPLIT(R80,{"/"})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9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2">
        <f t="shared" si="6"/>
        <v>43267.208333333328</v>
      </c>
      <c r="O81" s="12">
        <f t="shared" si="7"/>
        <v>43272.208333333328</v>
      </c>
      <c r="P81" t="b">
        <v>0</v>
      </c>
      <c r="Q81" t="b">
        <v>0</v>
      </c>
      <c r="R81" t="s">
        <v>33</v>
      </c>
      <c r="S81" s="5" t="str" cm="1">
        <f t="array" ref="S81:T81">_xlfn.TEXTSPLIT(R81,{"/"})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9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2">
        <f t="shared" si="6"/>
        <v>42976.208333333328</v>
      </c>
      <c r="O82" s="12">
        <f t="shared" si="7"/>
        <v>43006.208333333328</v>
      </c>
      <c r="P82" t="b">
        <v>0</v>
      </c>
      <c r="Q82" t="b">
        <v>0</v>
      </c>
      <c r="R82" t="s">
        <v>89</v>
      </c>
      <c r="S82" s="5" t="str" cm="1">
        <f t="array" ref="S82:T82">_xlfn.TEXTSPLIT(R82,{"/"})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9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2">
        <f t="shared" si="6"/>
        <v>43062.25</v>
      </c>
      <c r="O83" s="12">
        <f t="shared" si="7"/>
        <v>43087.25</v>
      </c>
      <c r="P83" t="b">
        <v>0</v>
      </c>
      <c r="Q83" t="b">
        <v>0</v>
      </c>
      <c r="R83" t="s">
        <v>23</v>
      </c>
      <c r="S83" s="5" t="str" cm="1">
        <f t="array" ref="S83:T83">_xlfn.TEXTSPLIT(R83,{"/"})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9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2">
        <f t="shared" si="6"/>
        <v>43482.25</v>
      </c>
      <c r="O84" s="12">
        <f t="shared" si="7"/>
        <v>43489.25</v>
      </c>
      <c r="P84" t="b">
        <v>0</v>
      </c>
      <c r="Q84" t="b">
        <v>1</v>
      </c>
      <c r="R84" t="s">
        <v>89</v>
      </c>
      <c r="S84" s="5" t="str" cm="1">
        <f t="array" ref="S84:T84">_xlfn.TEXTSPLIT(R84,{"/"})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9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2">
        <f t="shared" si="6"/>
        <v>42579.208333333328</v>
      </c>
      <c r="O85" s="12">
        <f t="shared" si="7"/>
        <v>42601.208333333328</v>
      </c>
      <c r="P85" t="b">
        <v>0</v>
      </c>
      <c r="Q85" t="b">
        <v>0</v>
      </c>
      <c r="R85" t="s">
        <v>50</v>
      </c>
      <c r="S85" s="5" t="str" cm="1">
        <f t="array" ref="S85:T85">_xlfn.TEXTSPLIT(R85,{"/"})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9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2">
        <f t="shared" si="6"/>
        <v>41118.208333333336</v>
      </c>
      <c r="O86" s="12">
        <f t="shared" si="7"/>
        <v>41128.208333333336</v>
      </c>
      <c r="P86" t="b">
        <v>0</v>
      </c>
      <c r="Q86" t="b">
        <v>0</v>
      </c>
      <c r="R86" t="s">
        <v>65</v>
      </c>
      <c r="S86" s="5" t="str" cm="1">
        <f t="array" ref="S86:T86">_xlfn.TEXTSPLIT(R86,{"/"})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9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2">
        <f t="shared" si="6"/>
        <v>40797.208333333336</v>
      </c>
      <c r="O87" s="12">
        <f t="shared" si="7"/>
        <v>40805.208333333336</v>
      </c>
      <c r="P87" t="b">
        <v>0</v>
      </c>
      <c r="Q87" t="b">
        <v>0</v>
      </c>
      <c r="R87" t="s">
        <v>60</v>
      </c>
      <c r="S87" s="5" t="str" cm="1">
        <f t="array" ref="S87:T87">_xlfn.TEXTSPLIT(R87,{"/"})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9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2">
        <f t="shared" si="6"/>
        <v>42128.208333333328</v>
      </c>
      <c r="O88" s="12">
        <f t="shared" si="7"/>
        <v>42141.208333333328</v>
      </c>
      <c r="P88" t="b">
        <v>1</v>
      </c>
      <c r="Q88" t="b">
        <v>0</v>
      </c>
      <c r="R88" t="s">
        <v>33</v>
      </c>
      <c r="S88" s="5" t="str" cm="1">
        <f t="array" ref="S88:T88">_xlfn.TEXTSPLIT(R88,{"/"})</f>
        <v>theater</v>
      </c>
      <c r="T88" t="str">
        <v>plays</v>
      </c>
    </row>
    <row r="89" spans="1:20" ht="17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9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2">
        <f t="shared" si="6"/>
        <v>40610.25</v>
      </c>
      <c r="O89" s="12">
        <f t="shared" si="7"/>
        <v>40621.208333333336</v>
      </c>
      <c r="P89" t="b">
        <v>0</v>
      </c>
      <c r="Q89" t="b">
        <v>1</v>
      </c>
      <c r="R89" t="s">
        <v>23</v>
      </c>
      <c r="S89" s="5" t="str" cm="1">
        <f t="array" ref="S89:T89">_xlfn.TEXTSPLIT(R89,{"/"})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9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2">
        <f t="shared" si="6"/>
        <v>42110.208333333328</v>
      </c>
      <c r="O90" s="12">
        <f t="shared" si="7"/>
        <v>42132.208333333328</v>
      </c>
      <c r="P90" t="b">
        <v>0</v>
      </c>
      <c r="Q90" t="b">
        <v>0</v>
      </c>
      <c r="R90" t="s">
        <v>206</v>
      </c>
      <c r="S90" s="5" t="str" cm="1">
        <f t="array" ref="S90:T90">_xlfn.TEXTSPLIT(R90,{"/"})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9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2">
        <f t="shared" si="6"/>
        <v>40283.208333333336</v>
      </c>
      <c r="O91" s="12">
        <f t="shared" si="7"/>
        <v>40285.208333333336</v>
      </c>
      <c r="P91" t="b">
        <v>0</v>
      </c>
      <c r="Q91" t="b">
        <v>0</v>
      </c>
      <c r="R91" t="s">
        <v>33</v>
      </c>
      <c r="S91" s="5" t="str" cm="1">
        <f t="array" ref="S91:T91">_xlfn.TEXTSPLIT(R91,{"/"})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9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2">
        <f t="shared" si="6"/>
        <v>42425.25</v>
      </c>
      <c r="O92" s="12">
        <f t="shared" si="7"/>
        <v>42425.25</v>
      </c>
      <c r="P92" t="b">
        <v>0</v>
      </c>
      <c r="Q92" t="b">
        <v>1</v>
      </c>
      <c r="R92" t="s">
        <v>33</v>
      </c>
      <c r="S92" s="5" t="str" cm="1">
        <f t="array" ref="S92:T92">_xlfn.TEXTSPLIT(R92,{"/"})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9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2">
        <f t="shared" si="6"/>
        <v>42588.208333333328</v>
      </c>
      <c r="O93" s="12">
        <f t="shared" si="7"/>
        <v>42616.208333333328</v>
      </c>
      <c r="P93" t="b">
        <v>0</v>
      </c>
      <c r="Q93" t="b">
        <v>0</v>
      </c>
      <c r="R93" t="s">
        <v>206</v>
      </c>
      <c r="S93" s="5" t="str" cm="1">
        <f t="array" ref="S93:T93">_xlfn.TEXTSPLIT(R93,{"/"})</f>
        <v>publishing</v>
      </c>
      <c r="T93" t="str">
        <v>translations</v>
      </c>
    </row>
    <row r="94" spans="1:20" ht="17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9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2">
        <f t="shared" si="6"/>
        <v>40352.208333333336</v>
      </c>
      <c r="O94" s="12">
        <f t="shared" si="7"/>
        <v>40353.208333333336</v>
      </c>
      <c r="P94" t="b">
        <v>0</v>
      </c>
      <c r="Q94" t="b">
        <v>1</v>
      </c>
      <c r="R94" t="s">
        <v>89</v>
      </c>
      <c r="S94" s="5" t="str" cm="1">
        <f t="array" ref="S94:T94">_xlfn.TEXTSPLIT(R94,{"/"})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9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2">
        <f t="shared" si="6"/>
        <v>41202.208333333336</v>
      </c>
      <c r="O95" s="12">
        <f t="shared" si="7"/>
        <v>41206.208333333336</v>
      </c>
      <c r="P95" t="b">
        <v>0</v>
      </c>
      <c r="Q95" t="b">
        <v>1</v>
      </c>
      <c r="R95" t="s">
        <v>33</v>
      </c>
      <c r="S95" s="5" t="str" cm="1">
        <f t="array" ref="S95:T95">_xlfn.TEXTSPLIT(R95,{"/"})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9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2">
        <f t="shared" si="6"/>
        <v>43562.208333333328</v>
      </c>
      <c r="O96" s="12">
        <f t="shared" si="7"/>
        <v>43573.208333333328</v>
      </c>
      <c r="P96" t="b">
        <v>0</v>
      </c>
      <c r="Q96" t="b">
        <v>0</v>
      </c>
      <c r="R96" t="s">
        <v>28</v>
      </c>
      <c r="S96" s="5" t="str" cm="1">
        <f t="array" ref="S96:T96">_xlfn.TEXTSPLIT(R96,{"/"})</f>
        <v>technology</v>
      </c>
      <c r="T96" t="str">
        <v>web</v>
      </c>
    </row>
    <row r="97" spans="1:20" ht="17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9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2">
        <f t="shared" si="6"/>
        <v>43752.208333333328</v>
      </c>
      <c r="O97" s="12">
        <f t="shared" si="7"/>
        <v>43759.208333333328</v>
      </c>
      <c r="P97" t="b">
        <v>0</v>
      </c>
      <c r="Q97" t="b">
        <v>0</v>
      </c>
      <c r="R97" t="s">
        <v>42</v>
      </c>
      <c r="S97" s="5" t="str" cm="1">
        <f t="array" ref="S97:T97">_xlfn.TEXTSPLIT(R97,{"/"})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9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2">
        <f t="shared" si="6"/>
        <v>40612.25</v>
      </c>
      <c r="O98" s="12">
        <f t="shared" si="7"/>
        <v>40625.208333333336</v>
      </c>
      <c r="P98" t="b">
        <v>0</v>
      </c>
      <c r="Q98" t="b">
        <v>0</v>
      </c>
      <c r="R98" t="s">
        <v>33</v>
      </c>
      <c r="S98" s="5" t="str" cm="1">
        <f t="array" ref="S98:T98">_xlfn.TEXTSPLIT(R98,{"/"})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9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2">
        <f t="shared" si="6"/>
        <v>42180.208333333328</v>
      </c>
      <c r="O99" s="12">
        <f t="shared" si="7"/>
        <v>42234.208333333328</v>
      </c>
      <c r="P99" t="b">
        <v>0</v>
      </c>
      <c r="Q99" t="b">
        <v>0</v>
      </c>
      <c r="R99" t="s">
        <v>17</v>
      </c>
      <c r="S99" s="5" t="str" cm="1">
        <f t="array" ref="S99:T99">_xlfn.TEXTSPLIT(R99,{"/"})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9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2">
        <f t="shared" si="6"/>
        <v>42212.208333333328</v>
      </c>
      <c r="O100" s="12">
        <f t="shared" si="7"/>
        <v>42216.208333333328</v>
      </c>
      <c r="P100" t="b">
        <v>0</v>
      </c>
      <c r="Q100" t="b">
        <v>0</v>
      </c>
      <c r="R100" t="s">
        <v>89</v>
      </c>
      <c r="S100" s="5" t="str" cm="1">
        <f t="array" ref="S100:T100">_xlfn.TEXTSPLIT(R100,{"/"})</f>
        <v>games</v>
      </c>
      <c r="T100" t="str">
        <v>video games</v>
      </c>
    </row>
    <row r="101" spans="1:20" ht="17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9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2">
        <f t="shared" si="6"/>
        <v>41968.25</v>
      </c>
      <c r="O101" s="12">
        <f t="shared" si="7"/>
        <v>41997.25</v>
      </c>
      <c r="P101" t="b">
        <v>0</v>
      </c>
      <c r="Q101" t="b">
        <v>0</v>
      </c>
      <c r="R101" t="s">
        <v>33</v>
      </c>
      <c r="S101" s="5" t="str" cm="1">
        <f t="array" ref="S101:T101">_xlfn.TEXTSPLIT(R101,{"/"})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9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2">
        <f t="shared" si="6"/>
        <v>40835.208333333336</v>
      </c>
      <c r="O102" s="12">
        <f t="shared" si="7"/>
        <v>40853.208333333336</v>
      </c>
      <c r="P102" t="b">
        <v>0</v>
      </c>
      <c r="Q102" t="b">
        <v>0</v>
      </c>
      <c r="R102" t="s">
        <v>33</v>
      </c>
      <c r="S102" s="5" t="str" cm="1">
        <f t="array" ref="S102:T102">_xlfn.TEXTSPLIT(R102,{"/"})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9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2">
        <f t="shared" si="6"/>
        <v>42056.25</v>
      </c>
      <c r="O103" s="12">
        <f t="shared" si="7"/>
        <v>42063.25</v>
      </c>
      <c r="P103" t="b">
        <v>0</v>
      </c>
      <c r="Q103" t="b">
        <v>1</v>
      </c>
      <c r="R103" t="s">
        <v>50</v>
      </c>
      <c r="S103" s="5" t="str" cm="1">
        <f t="array" ref="S103:T103">_xlfn.TEXTSPLIT(R103,{"/"})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9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2">
        <f t="shared" si="6"/>
        <v>43234.208333333328</v>
      </c>
      <c r="O104" s="12">
        <f t="shared" si="7"/>
        <v>43241.208333333328</v>
      </c>
      <c r="P104" t="b">
        <v>0</v>
      </c>
      <c r="Q104" t="b">
        <v>1</v>
      </c>
      <c r="R104" t="s">
        <v>65</v>
      </c>
      <c r="S104" s="5" t="str" cm="1">
        <f t="array" ref="S104:T104">_xlfn.TEXTSPLIT(R104,{"/"})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9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2">
        <f t="shared" si="6"/>
        <v>40475.208333333336</v>
      </c>
      <c r="O105" s="12">
        <f t="shared" si="7"/>
        <v>40484.208333333336</v>
      </c>
      <c r="P105" t="b">
        <v>0</v>
      </c>
      <c r="Q105" t="b">
        <v>0</v>
      </c>
      <c r="R105" t="s">
        <v>50</v>
      </c>
      <c r="S105" s="5" t="str" cm="1">
        <f t="array" ref="S105:T105">_xlfn.TEXTSPLIT(R105,{"/"})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9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2">
        <f t="shared" si="6"/>
        <v>42878.208333333328</v>
      </c>
      <c r="O106" s="12">
        <f t="shared" si="7"/>
        <v>42879.208333333328</v>
      </c>
      <c r="P106" t="b">
        <v>0</v>
      </c>
      <c r="Q106" t="b">
        <v>0</v>
      </c>
      <c r="R106" t="s">
        <v>60</v>
      </c>
      <c r="S106" s="5" t="str" cm="1">
        <f t="array" ref="S106:T106">_xlfn.TEXTSPLIT(R106,{"/"})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9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2">
        <f t="shared" si="6"/>
        <v>41366.208333333336</v>
      </c>
      <c r="O107" s="12">
        <f t="shared" si="7"/>
        <v>41384.208333333336</v>
      </c>
      <c r="P107" t="b">
        <v>0</v>
      </c>
      <c r="Q107" t="b">
        <v>0</v>
      </c>
      <c r="R107" t="s">
        <v>28</v>
      </c>
      <c r="S107" s="5" t="str" cm="1">
        <f t="array" ref="S107:T107">_xlfn.TEXTSPLIT(R107,{"/"})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9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2">
        <f t="shared" si="6"/>
        <v>43716.208333333328</v>
      </c>
      <c r="O108" s="12">
        <f t="shared" si="7"/>
        <v>43721.208333333328</v>
      </c>
      <c r="P108" t="b">
        <v>0</v>
      </c>
      <c r="Q108" t="b">
        <v>0</v>
      </c>
      <c r="R108" t="s">
        <v>33</v>
      </c>
      <c r="S108" s="5" t="str" cm="1">
        <f t="array" ref="S108:T108">_xlfn.TEXTSPLIT(R108,{"/"})</f>
        <v>theater</v>
      </c>
      <c r="T108" t="str">
        <v>plays</v>
      </c>
    </row>
    <row r="109" spans="1:20" ht="17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9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2">
        <f t="shared" si="6"/>
        <v>43213.208333333328</v>
      </c>
      <c r="O109" s="12">
        <f t="shared" si="7"/>
        <v>43230.208333333328</v>
      </c>
      <c r="P109" t="b">
        <v>0</v>
      </c>
      <c r="Q109" t="b">
        <v>1</v>
      </c>
      <c r="R109" t="s">
        <v>33</v>
      </c>
      <c r="S109" s="5" t="str" cm="1">
        <f t="array" ref="S109:T109">_xlfn.TEXTSPLIT(R109,{"/"})</f>
        <v>theater</v>
      </c>
      <c r="T109" t="str">
        <v>plays</v>
      </c>
    </row>
    <row r="110" spans="1:20" ht="17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9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2">
        <f t="shared" si="6"/>
        <v>41005.208333333336</v>
      </c>
      <c r="O110" s="12">
        <f t="shared" si="7"/>
        <v>41042.208333333336</v>
      </c>
      <c r="P110" t="b">
        <v>0</v>
      </c>
      <c r="Q110" t="b">
        <v>0</v>
      </c>
      <c r="R110" t="s">
        <v>42</v>
      </c>
      <c r="S110" s="5" t="str" cm="1">
        <f t="array" ref="S110:T110">_xlfn.TEXTSPLIT(R110,{"/"})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9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2">
        <f t="shared" si="6"/>
        <v>41651.25</v>
      </c>
      <c r="O111" s="12">
        <f t="shared" si="7"/>
        <v>41653.25</v>
      </c>
      <c r="P111" t="b">
        <v>0</v>
      </c>
      <c r="Q111" t="b">
        <v>0</v>
      </c>
      <c r="R111" t="s">
        <v>269</v>
      </c>
      <c r="S111" s="5" t="str" cm="1">
        <f t="array" ref="S111:T111">_xlfn.TEXTSPLIT(R111,{"/"})</f>
        <v>film &amp; video</v>
      </c>
      <c r="T111" t="str">
        <v>television</v>
      </c>
    </row>
    <row r="112" spans="1:20" ht="17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9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2">
        <f t="shared" si="6"/>
        <v>43354.208333333328</v>
      </c>
      <c r="O112" s="12">
        <f t="shared" si="7"/>
        <v>43373.208333333328</v>
      </c>
      <c r="P112" t="b">
        <v>0</v>
      </c>
      <c r="Q112" t="b">
        <v>0</v>
      </c>
      <c r="R112" t="s">
        <v>17</v>
      </c>
      <c r="S112" s="5" t="str" cm="1">
        <f t="array" ref="S112:T112">_xlfn.TEXTSPLIT(R112,{"/"})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9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2">
        <f t="shared" si="6"/>
        <v>41174.208333333336</v>
      </c>
      <c r="O113" s="12">
        <f t="shared" si="7"/>
        <v>41180.208333333336</v>
      </c>
      <c r="P113" t="b">
        <v>0</v>
      </c>
      <c r="Q113" t="b">
        <v>0</v>
      </c>
      <c r="R113" t="s">
        <v>133</v>
      </c>
      <c r="S113" s="5" t="str" cm="1">
        <f t="array" ref="S113:T113">_xlfn.TEXTSPLIT(R113,{"/"})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9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2">
        <f t="shared" si="6"/>
        <v>41875.208333333336</v>
      </c>
      <c r="O114" s="12">
        <f t="shared" si="7"/>
        <v>41890.208333333336</v>
      </c>
      <c r="P114" t="b">
        <v>0</v>
      </c>
      <c r="Q114" t="b">
        <v>0</v>
      </c>
      <c r="R114" t="s">
        <v>28</v>
      </c>
      <c r="S114" s="5" t="str" cm="1">
        <f t="array" ref="S114:T114">_xlfn.TEXTSPLIT(R114,{"/"})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9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2">
        <f t="shared" si="6"/>
        <v>42990.208333333328</v>
      </c>
      <c r="O115" s="12">
        <f t="shared" si="7"/>
        <v>42997.208333333328</v>
      </c>
      <c r="P115" t="b">
        <v>0</v>
      </c>
      <c r="Q115" t="b">
        <v>0</v>
      </c>
      <c r="R115" t="s">
        <v>17</v>
      </c>
      <c r="S115" s="5" t="str" cm="1">
        <f t="array" ref="S115:T115">_xlfn.TEXTSPLIT(R115,{"/"})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9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2">
        <f t="shared" si="6"/>
        <v>43564.208333333328</v>
      </c>
      <c r="O116" s="12">
        <f t="shared" si="7"/>
        <v>43565.208333333328</v>
      </c>
      <c r="P116" t="b">
        <v>0</v>
      </c>
      <c r="Q116" t="b">
        <v>1</v>
      </c>
      <c r="R116" t="s">
        <v>65</v>
      </c>
      <c r="S116" s="5" t="str" cm="1">
        <f t="array" ref="S116:T116">_xlfn.TEXTSPLIT(R116,{"/"})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9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2">
        <f t="shared" si="6"/>
        <v>43056.25</v>
      </c>
      <c r="O117" s="12">
        <f t="shared" si="7"/>
        <v>43091.25</v>
      </c>
      <c r="P117" t="b">
        <v>0</v>
      </c>
      <c r="Q117" t="b">
        <v>0</v>
      </c>
      <c r="R117" t="s">
        <v>119</v>
      </c>
      <c r="S117" s="5" t="str" cm="1">
        <f t="array" ref="S117:T117">_xlfn.TEXTSPLIT(R117,{"/"})</f>
        <v>publishing</v>
      </c>
      <c r="T117" t="str">
        <v>fiction</v>
      </c>
    </row>
    <row r="118" spans="1:20" ht="17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9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2">
        <f t="shared" si="6"/>
        <v>42265.208333333328</v>
      </c>
      <c r="O118" s="12">
        <f t="shared" si="7"/>
        <v>42266.208333333328</v>
      </c>
      <c r="P118" t="b">
        <v>0</v>
      </c>
      <c r="Q118" t="b">
        <v>0</v>
      </c>
      <c r="R118" t="s">
        <v>33</v>
      </c>
      <c r="S118" s="5" t="str" cm="1">
        <f t="array" ref="S118:T118">_xlfn.TEXTSPLIT(R118,{"/"})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9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2">
        <f t="shared" si="6"/>
        <v>40808.208333333336</v>
      </c>
      <c r="O119" s="12">
        <f t="shared" si="7"/>
        <v>40814.208333333336</v>
      </c>
      <c r="P119" t="b">
        <v>0</v>
      </c>
      <c r="Q119" t="b">
        <v>0</v>
      </c>
      <c r="R119" t="s">
        <v>269</v>
      </c>
      <c r="S119" s="5" t="str" cm="1">
        <f t="array" ref="S119:T119">_xlfn.TEXTSPLIT(R119,{"/"})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9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2">
        <f t="shared" si="6"/>
        <v>41665.25</v>
      </c>
      <c r="O120" s="12">
        <f t="shared" si="7"/>
        <v>41671.25</v>
      </c>
      <c r="P120" t="b">
        <v>0</v>
      </c>
      <c r="Q120" t="b">
        <v>0</v>
      </c>
      <c r="R120" t="s">
        <v>122</v>
      </c>
      <c r="S120" s="5" t="str" cm="1">
        <f t="array" ref="S120:T120">_xlfn.TEXTSPLIT(R120,{"/"})</f>
        <v>photography</v>
      </c>
      <c r="T120" t="str">
        <v>photography books</v>
      </c>
    </row>
    <row r="121" spans="1:20" ht="17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9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2">
        <f t="shared" si="6"/>
        <v>41806.208333333336</v>
      </c>
      <c r="O121" s="12">
        <f t="shared" si="7"/>
        <v>41823.208333333336</v>
      </c>
      <c r="P121" t="b">
        <v>0</v>
      </c>
      <c r="Q121" t="b">
        <v>1</v>
      </c>
      <c r="R121" t="s">
        <v>42</v>
      </c>
      <c r="S121" s="5" t="str" cm="1">
        <f t="array" ref="S121:T121">_xlfn.TEXTSPLIT(R121,{"/"})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9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2">
        <f t="shared" si="6"/>
        <v>42111.208333333328</v>
      </c>
      <c r="O122" s="12">
        <f t="shared" si="7"/>
        <v>42115.208333333328</v>
      </c>
      <c r="P122" t="b">
        <v>0</v>
      </c>
      <c r="Q122" t="b">
        <v>1</v>
      </c>
      <c r="R122" t="s">
        <v>292</v>
      </c>
      <c r="S122" s="5" t="str" cm="1">
        <f t="array" ref="S122:T122">_xlfn.TEXTSPLIT(R122,{"/"})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9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2">
        <f t="shared" si="6"/>
        <v>41917.208333333336</v>
      </c>
      <c r="O123" s="12">
        <f t="shared" si="7"/>
        <v>41930.208333333336</v>
      </c>
      <c r="P123" t="b">
        <v>0</v>
      </c>
      <c r="Q123" t="b">
        <v>0</v>
      </c>
      <c r="R123" t="s">
        <v>89</v>
      </c>
      <c r="S123" s="5" t="str" cm="1">
        <f t="array" ref="S123:T123">_xlfn.TEXTSPLIT(R123,{"/"})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9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2">
        <f t="shared" si="6"/>
        <v>41970.25</v>
      </c>
      <c r="O124" s="12">
        <f t="shared" si="7"/>
        <v>41997.25</v>
      </c>
      <c r="P124" t="b">
        <v>0</v>
      </c>
      <c r="Q124" t="b">
        <v>0</v>
      </c>
      <c r="R124" t="s">
        <v>119</v>
      </c>
      <c r="S124" s="5" t="str" cm="1">
        <f t="array" ref="S124:T124">_xlfn.TEXTSPLIT(R124,{"/"})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9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2">
        <f t="shared" si="6"/>
        <v>42332.25</v>
      </c>
      <c r="O125" s="12">
        <f t="shared" si="7"/>
        <v>42335.25</v>
      </c>
      <c r="P125" t="b">
        <v>1</v>
      </c>
      <c r="Q125" t="b">
        <v>0</v>
      </c>
      <c r="R125" t="s">
        <v>33</v>
      </c>
      <c r="S125" s="5" t="str" cm="1">
        <f t="array" ref="S125:T125">_xlfn.TEXTSPLIT(R125,{"/"})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9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2">
        <f t="shared" si="6"/>
        <v>43598.208333333328</v>
      </c>
      <c r="O126" s="12">
        <f t="shared" si="7"/>
        <v>43651.208333333328</v>
      </c>
      <c r="P126" t="b">
        <v>0</v>
      </c>
      <c r="Q126" t="b">
        <v>0</v>
      </c>
      <c r="R126" t="s">
        <v>122</v>
      </c>
      <c r="S126" s="5" t="str" cm="1">
        <f t="array" ref="S126:T126">_xlfn.TEXTSPLIT(R126,{"/"})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9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2">
        <f t="shared" si="6"/>
        <v>43362.208333333328</v>
      </c>
      <c r="O127" s="12">
        <f t="shared" si="7"/>
        <v>43366.208333333328</v>
      </c>
      <c r="P127" t="b">
        <v>0</v>
      </c>
      <c r="Q127" t="b">
        <v>0</v>
      </c>
      <c r="R127" t="s">
        <v>33</v>
      </c>
      <c r="S127" s="5" t="str" cm="1">
        <f t="array" ref="S127:T127">_xlfn.TEXTSPLIT(R127,{"/"})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9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2">
        <f t="shared" si="6"/>
        <v>42596.208333333328</v>
      </c>
      <c r="O128" s="12">
        <f t="shared" si="7"/>
        <v>42624.208333333328</v>
      </c>
      <c r="P128" t="b">
        <v>0</v>
      </c>
      <c r="Q128" t="b">
        <v>1</v>
      </c>
      <c r="R128" t="s">
        <v>33</v>
      </c>
      <c r="S128" s="5" t="str" cm="1">
        <f t="array" ref="S128:T128">_xlfn.TEXTSPLIT(R128,{"/"})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9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2">
        <f t="shared" si="6"/>
        <v>40310.208333333336</v>
      </c>
      <c r="O129" s="12">
        <f t="shared" si="7"/>
        <v>40313.208333333336</v>
      </c>
      <c r="P129" t="b">
        <v>0</v>
      </c>
      <c r="Q129" t="b">
        <v>0</v>
      </c>
      <c r="R129" t="s">
        <v>33</v>
      </c>
      <c r="S129" s="5" t="str" cm="1">
        <f t="array" ref="S129:T129">_xlfn.TEXTSPLIT(R129,{"/"})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8">E130/D130*100</f>
        <v>60.334277620396605</v>
      </c>
      <c r="G130" t="s">
        <v>74</v>
      </c>
      <c r="H130">
        <v>532</v>
      </c>
      <c r="I130" s="9">
        <f t="shared" ref="I130:I193" si="9">IFERROR(E130/H130,"0")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2">
        <f t="shared" ref="N130:N193" si="10">L130/86400+25569</f>
        <v>40417.208333333336</v>
      </c>
      <c r="O130" s="12">
        <f t="shared" ref="O130:O193" si="11">M130/86400+25569</f>
        <v>40430.208333333336</v>
      </c>
      <c r="P130" t="b">
        <v>0</v>
      </c>
      <c r="Q130" t="b">
        <v>0</v>
      </c>
      <c r="R130" t="s">
        <v>23</v>
      </c>
      <c r="S130" s="5" t="str" cm="1">
        <f t="array" ref="S130:T130">_xlfn.TEXTSPLIT(R130,{"/"})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8"/>
        <v>3.202693602693603</v>
      </c>
      <c r="G131" t="s">
        <v>74</v>
      </c>
      <c r="H131">
        <v>55</v>
      </c>
      <c r="I131" s="9">
        <f t="shared" si="9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2">
        <f t="shared" si="10"/>
        <v>42038.25</v>
      </c>
      <c r="O131" s="12">
        <f t="shared" si="11"/>
        <v>42063.25</v>
      </c>
      <c r="P131" t="b">
        <v>0</v>
      </c>
      <c r="Q131" t="b">
        <v>0</v>
      </c>
      <c r="R131" t="s">
        <v>17</v>
      </c>
      <c r="S131" s="5" t="str" cm="1">
        <f t="array" ref="S131:T131">_xlfn.TEXTSPLIT(R131,{"/"})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9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2">
        <f t="shared" si="10"/>
        <v>40842.208333333336</v>
      </c>
      <c r="O132" s="12">
        <f t="shared" si="11"/>
        <v>40858.25</v>
      </c>
      <c r="P132" t="b">
        <v>0</v>
      </c>
      <c r="Q132" t="b">
        <v>0</v>
      </c>
      <c r="R132" t="s">
        <v>53</v>
      </c>
      <c r="S132" s="5" t="str" cm="1">
        <f t="array" ref="S132:T132">_xlfn.TEXTSPLIT(R132,{"/"})</f>
        <v>film &amp; video</v>
      </c>
      <c r="T132" t="str">
        <v>drama</v>
      </c>
    </row>
    <row r="133" spans="1:20" ht="17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9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2">
        <f t="shared" si="10"/>
        <v>41607.25</v>
      </c>
      <c r="O133" s="12">
        <f t="shared" si="11"/>
        <v>41620.25</v>
      </c>
      <c r="P133" t="b">
        <v>0</v>
      </c>
      <c r="Q133" t="b">
        <v>0</v>
      </c>
      <c r="R133" t="s">
        <v>28</v>
      </c>
      <c r="S133" s="5" t="str" cm="1">
        <f t="array" ref="S133:T133">_xlfn.TEXTSPLIT(R133,{"/"})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9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2">
        <f t="shared" si="10"/>
        <v>43112.25</v>
      </c>
      <c r="O134" s="12">
        <f t="shared" si="11"/>
        <v>43128.25</v>
      </c>
      <c r="P134" t="b">
        <v>0</v>
      </c>
      <c r="Q134" t="b">
        <v>1</v>
      </c>
      <c r="R134" t="s">
        <v>33</v>
      </c>
      <c r="S134" s="5" t="str" cm="1">
        <f t="array" ref="S134:T134">_xlfn.TEXTSPLIT(R134,{"/"})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9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2">
        <f t="shared" si="10"/>
        <v>40767.208333333336</v>
      </c>
      <c r="O135" s="12">
        <f t="shared" si="11"/>
        <v>40789.208333333336</v>
      </c>
      <c r="P135" t="b">
        <v>0</v>
      </c>
      <c r="Q135" t="b">
        <v>0</v>
      </c>
      <c r="R135" t="s">
        <v>319</v>
      </c>
      <c r="S135" s="5" t="str" cm="1">
        <f t="array" ref="S135:T135">_xlfn.TEXTSPLIT(R135,{"/"})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9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2">
        <f t="shared" si="10"/>
        <v>40713.208333333336</v>
      </c>
      <c r="O136" s="12">
        <f t="shared" si="11"/>
        <v>40762.208333333336</v>
      </c>
      <c r="P136" t="b">
        <v>0</v>
      </c>
      <c r="Q136" t="b">
        <v>1</v>
      </c>
      <c r="R136" t="s">
        <v>42</v>
      </c>
      <c r="S136" s="5" t="str" cm="1">
        <f t="array" ref="S136:T136">_xlfn.TEXTSPLIT(R136,{"/"})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9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2">
        <f t="shared" si="10"/>
        <v>41340.25</v>
      </c>
      <c r="O137" s="12">
        <f t="shared" si="11"/>
        <v>41345.208333333336</v>
      </c>
      <c r="P137" t="b">
        <v>0</v>
      </c>
      <c r="Q137" t="b">
        <v>1</v>
      </c>
      <c r="R137" t="s">
        <v>33</v>
      </c>
      <c r="S137" s="5" t="str" cm="1">
        <f t="array" ref="S137:T137">_xlfn.TEXTSPLIT(R137,{"/"})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9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2">
        <f t="shared" si="10"/>
        <v>41797.208333333336</v>
      </c>
      <c r="O138" s="12">
        <f t="shared" si="11"/>
        <v>41809.208333333336</v>
      </c>
      <c r="P138" t="b">
        <v>0</v>
      </c>
      <c r="Q138" t="b">
        <v>1</v>
      </c>
      <c r="R138" t="s">
        <v>53</v>
      </c>
      <c r="S138" s="5" t="str" cm="1">
        <f t="array" ref="S138:T138">_xlfn.TEXTSPLIT(R138,{"/"})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2">
        <f t="shared" si="10"/>
        <v>40457.208333333336</v>
      </c>
      <c r="O139" s="12">
        <f t="shared" si="11"/>
        <v>40463.208333333336</v>
      </c>
      <c r="P139" t="b">
        <v>0</v>
      </c>
      <c r="Q139" t="b">
        <v>0</v>
      </c>
      <c r="R139" t="s">
        <v>68</v>
      </c>
      <c r="S139" s="5" t="str" cm="1">
        <f t="array" ref="S139:T139">_xlfn.TEXTSPLIT(R139,{"/"})</f>
        <v>publishing</v>
      </c>
      <c r="T139" t="str">
        <v>nonfiction</v>
      </c>
    </row>
    <row r="140" spans="1:20" ht="17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9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2">
        <f t="shared" si="10"/>
        <v>41180.208333333336</v>
      </c>
      <c r="O140" s="12">
        <f t="shared" si="11"/>
        <v>41186.208333333336</v>
      </c>
      <c r="P140" t="b">
        <v>0</v>
      </c>
      <c r="Q140" t="b">
        <v>0</v>
      </c>
      <c r="R140" t="s">
        <v>292</v>
      </c>
      <c r="S140" s="5" t="str" cm="1">
        <f t="array" ref="S140:T140">_xlfn.TEXTSPLIT(R140,{"/"})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9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2">
        <f t="shared" si="10"/>
        <v>42115.208333333328</v>
      </c>
      <c r="O141" s="12">
        <f t="shared" si="11"/>
        <v>42131.208333333328</v>
      </c>
      <c r="P141" t="b">
        <v>0</v>
      </c>
      <c r="Q141" t="b">
        <v>1</v>
      </c>
      <c r="R141" t="s">
        <v>65</v>
      </c>
      <c r="S141" s="5" t="str" cm="1">
        <f t="array" ref="S141:T141">_xlfn.TEXTSPLIT(R141,{"/"})</f>
        <v>technology</v>
      </c>
      <c r="T141" t="str">
        <v>wearables</v>
      </c>
    </row>
    <row r="142" spans="1:20" ht="17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9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2">
        <f t="shared" si="10"/>
        <v>43156.25</v>
      </c>
      <c r="O142" s="12">
        <f t="shared" si="11"/>
        <v>43161.25</v>
      </c>
      <c r="P142" t="b">
        <v>0</v>
      </c>
      <c r="Q142" t="b">
        <v>0</v>
      </c>
      <c r="R142" t="s">
        <v>42</v>
      </c>
      <c r="S142" s="5" t="str" cm="1">
        <f t="array" ref="S142:T142">_xlfn.TEXTSPLIT(R142,{"/"})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9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2">
        <f t="shared" si="10"/>
        <v>42167.208333333328</v>
      </c>
      <c r="O143" s="12">
        <f t="shared" si="11"/>
        <v>42173.208333333328</v>
      </c>
      <c r="P143" t="b">
        <v>0</v>
      </c>
      <c r="Q143" t="b">
        <v>0</v>
      </c>
      <c r="R143" t="s">
        <v>28</v>
      </c>
      <c r="S143" s="5" t="str" cm="1">
        <f t="array" ref="S143:T143">_xlfn.TEXTSPLIT(R143,{"/"})</f>
        <v>technology</v>
      </c>
      <c r="T143" t="str">
        <v>web</v>
      </c>
    </row>
    <row r="144" spans="1:20" ht="17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9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2">
        <f t="shared" si="10"/>
        <v>41005.208333333336</v>
      </c>
      <c r="O144" s="12">
        <f t="shared" si="11"/>
        <v>41046.208333333336</v>
      </c>
      <c r="P144" t="b">
        <v>0</v>
      </c>
      <c r="Q144" t="b">
        <v>0</v>
      </c>
      <c r="R144" t="s">
        <v>28</v>
      </c>
      <c r="S144" s="5" t="str" cm="1">
        <f t="array" ref="S144:T144">_xlfn.TEXTSPLIT(R144,{"/"})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9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2">
        <f t="shared" si="10"/>
        <v>40357.208333333336</v>
      </c>
      <c r="O145" s="12">
        <f t="shared" si="11"/>
        <v>40377.208333333336</v>
      </c>
      <c r="P145" t="b">
        <v>0</v>
      </c>
      <c r="Q145" t="b">
        <v>0</v>
      </c>
      <c r="R145" t="s">
        <v>60</v>
      </c>
      <c r="S145" s="5" t="str" cm="1">
        <f t="array" ref="S145:T145">_xlfn.TEXTSPLIT(R145,{"/"})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9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2">
        <f t="shared" si="10"/>
        <v>43633.208333333328</v>
      </c>
      <c r="O146" s="12">
        <f t="shared" si="11"/>
        <v>43641.208333333328</v>
      </c>
      <c r="P146" t="b">
        <v>0</v>
      </c>
      <c r="Q146" t="b">
        <v>0</v>
      </c>
      <c r="R146" t="s">
        <v>33</v>
      </c>
      <c r="S146" s="5" t="str" cm="1">
        <f t="array" ref="S146:T146">_xlfn.TEXTSPLIT(R146,{"/"})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9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2">
        <f t="shared" si="10"/>
        <v>41889.208333333336</v>
      </c>
      <c r="O147" s="12">
        <f t="shared" si="11"/>
        <v>41894.208333333336</v>
      </c>
      <c r="P147" t="b">
        <v>0</v>
      </c>
      <c r="Q147" t="b">
        <v>0</v>
      </c>
      <c r="R147" t="s">
        <v>65</v>
      </c>
      <c r="S147" s="5" t="str" cm="1">
        <f t="array" ref="S147:T147">_xlfn.TEXTSPLIT(R147,{"/"})</f>
        <v>technology</v>
      </c>
      <c r="T147" t="str">
        <v>wearables</v>
      </c>
    </row>
    <row r="148" spans="1:20" ht="17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9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2">
        <f t="shared" si="10"/>
        <v>40855.25</v>
      </c>
      <c r="O148" s="12">
        <f t="shared" si="11"/>
        <v>40875.25</v>
      </c>
      <c r="P148" t="b">
        <v>0</v>
      </c>
      <c r="Q148" t="b">
        <v>0</v>
      </c>
      <c r="R148" t="s">
        <v>33</v>
      </c>
      <c r="S148" s="5" t="str" cm="1">
        <f t="array" ref="S148:T148">_xlfn.TEXTSPLIT(R148,{"/"})</f>
        <v>theater</v>
      </c>
      <c r="T148" t="str">
        <v>plays</v>
      </c>
    </row>
    <row r="149" spans="1:20" ht="17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9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2">
        <f t="shared" si="10"/>
        <v>42534.208333333328</v>
      </c>
      <c r="O149" s="12">
        <f t="shared" si="11"/>
        <v>42540.208333333328</v>
      </c>
      <c r="P149" t="b">
        <v>0</v>
      </c>
      <c r="Q149" t="b">
        <v>1</v>
      </c>
      <c r="R149" t="s">
        <v>33</v>
      </c>
      <c r="S149" s="5" t="str" cm="1">
        <f t="array" ref="S149:T149">_xlfn.TEXTSPLIT(R149,{"/"})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9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2">
        <f t="shared" si="10"/>
        <v>42941.208333333328</v>
      </c>
      <c r="O150" s="12">
        <f t="shared" si="11"/>
        <v>42950.208333333328</v>
      </c>
      <c r="P150" t="b">
        <v>0</v>
      </c>
      <c r="Q150" t="b">
        <v>0</v>
      </c>
      <c r="R150" t="s">
        <v>65</v>
      </c>
      <c r="S150" s="5" t="str" cm="1">
        <f t="array" ref="S150:T150">_xlfn.TEXTSPLIT(R150,{"/"})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9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2">
        <f t="shared" si="10"/>
        <v>41275.25</v>
      </c>
      <c r="O151" s="12">
        <f t="shared" si="11"/>
        <v>41327.25</v>
      </c>
      <c r="P151" t="b">
        <v>0</v>
      </c>
      <c r="Q151" t="b">
        <v>0</v>
      </c>
      <c r="R151" t="s">
        <v>60</v>
      </c>
      <c r="S151" s="5" t="str" cm="1">
        <f t="array" ref="S151:T151">_xlfn.TEXTSPLIT(R151,{"/"})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9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2">
        <f t="shared" si="10"/>
        <v>43450.25</v>
      </c>
      <c r="O152" s="12">
        <f t="shared" si="11"/>
        <v>43451.25</v>
      </c>
      <c r="P152" t="b">
        <v>0</v>
      </c>
      <c r="Q152" t="b">
        <v>0</v>
      </c>
      <c r="R152" t="s">
        <v>23</v>
      </c>
      <c r="S152" s="5" t="str" cm="1">
        <f t="array" ref="S152:T152">_xlfn.TEXTSPLIT(R152,{"/"})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9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2">
        <f t="shared" si="10"/>
        <v>41799.208333333336</v>
      </c>
      <c r="O153" s="12">
        <f t="shared" si="11"/>
        <v>41850.208333333336</v>
      </c>
      <c r="P153" t="b">
        <v>0</v>
      </c>
      <c r="Q153" t="b">
        <v>0</v>
      </c>
      <c r="R153" t="s">
        <v>50</v>
      </c>
      <c r="S153" s="5" t="str" cm="1">
        <f t="array" ref="S153:T153">_xlfn.TEXTSPLIT(R153,{"/"})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9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2">
        <f t="shared" si="10"/>
        <v>42783.25</v>
      </c>
      <c r="O154" s="12">
        <f t="shared" si="11"/>
        <v>42790.25</v>
      </c>
      <c r="P154" t="b">
        <v>0</v>
      </c>
      <c r="Q154" t="b">
        <v>0</v>
      </c>
      <c r="R154" t="s">
        <v>60</v>
      </c>
      <c r="S154" s="5" t="str" cm="1">
        <f t="array" ref="S154:T154">_xlfn.TEXTSPLIT(R154,{"/"})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9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2">
        <f t="shared" si="10"/>
        <v>41201.208333333336</v>
      </c>
      <c r="O155" s="12">
        <f t="shared" si="11"/>
        <v>41207.208333333336</v>
      </c>
      <c r="P155" t="b">
        <v>0</v>
      </c>
      <c r="Q155" t="b">
        <v>0</v>
      </c>
      <c r="R155" t="s">
        <v>33</v>
      </c>
      <c r="S155" s="5" t="str" cm="1">
        <f t="array" ref="S155:T155">_xlfn.TEXTSPLIT(R155,{"/"})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9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2">
        <f t="shared" si="10"/>
        <v>42502.208333333328</v>
      </c>
      <c r="O156" s="12">
        <f t="shared" si="11"/>
        <v>42525.208333333328</v>
      </c>
      <c r="P156" t="b">
        <v>0</v>
      </c>
      <c r="Q156" t="b">
        <v>1</v>
      </c>
      <c r="R156" t="s">
        <v>60</v>
      </c>
      <c r="S156" s="5" t="str" cm="1">
        <f t="array" ref="S156:T156">_xlfn.TEXTSPLIT(R156,{"/"})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9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2">
        <f t="shared" si="10"/>
        <v>40262.208333333336</v>
      </c>
      <c r="O157" s="12">
        <f t="shared" si="11"/>
        <v>40277.208333333336</v>
      </c>
      <c r="P157" t="b">
        <v>0</v>
      </c>
      <c r="Q157" t="b">
        <v>0</v>
      </c>
      <c r="R157" t="s">
        <v>33</v>
      </c>
      <c r="S157" s="5" t="str" cm="1">
        <f t="array" ref="S157:T157">_xlfn.TEXTSPLIT(R157,{"/"})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9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2">
        <f t="shared" si="10"/>
        <v>43743.208333333328</v>
      </c>
      <c r="O158" s="12">
        <f t="shared" si="11"/>
        <v>43767.208333333328</v>
      </c>
      <c r="P158" t="b">
        <v>0</v>
      </c>
      <c r="Q158" t="b">
        <v>0</v>
      </c>
      <c r="R158" t="s">
        <v>23</v>
      </c>
      <c r="S158" s="5" t="str" cm="1">
        <f t="array" ref="S158:T158">_xlfn.TEXTSPLIT(R158,{"/"})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9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2">
        <f t="shared" si="10"/>
        <v>41638.25</v>
      </c>
      <c r="O159" s="12">
        <f t="shared" si="11"/>
        <v>41650.25</v>
      </c>
      <c r="P159" t="b">
        <v>0</v>
      </c>
      <c r="Q159" t="b">
        <v>0</v>
      </c>
      <c r="R159" t="s">
        <v>122</v>
      </c>
      <c r="S159" s="5" t="str" cm="1">
        <f t="array" ref="S159:T159">_xlfn.TEXTSPLIT(R159,{"/"})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9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2">
        <f t="shared" si="10"/>
        <v>42346.25</v>
      </c>
      <c r="O160" s="12">
        <f t="shared" si="11"/>
        <v>42347.25</v>
      </c>
      <c r="P160" t="b">
        <v>0</v>
      </c>
      <c r="Q160" t="b">
        <v>0</v>
      </c>
      <c r="R160" t="s">
        <v>23</v>
      </c>
      <c r="S160" s="5" t="str" cm="1">
        <f t="array" ref="S160:T160">_xlfn.TEXTSPLIT(R160,{"/"})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9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2">
        <f t="shared" si="10"/>
        <v>43551.208333333328</v>
      </c>
      <c r="O161" s="12">
        <f t="shared" si="11"/>
        <v>43569.208333333328</v>
      </c>
      <c r="P161" t="b">
        <v>0</v>
      </c>
      <c r="Q161" t="b">
        <v>1</v>
      </c>
      <c r="R161" t="s">
        <v>33</v>
      </c>
      <c r="S161" s="5" t="str" cm="1">
        <f t="array" ref="S161:T161">_xlfn.TEXTSPLIT(R161,{"/"})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9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2">
        <f t="shared" si="10"/>
        <v>43582.208333333328</v>
      </c>
      <c r="O162" s="12">
        <f t="shared" si="11"/>
        <v>43598.208333333328</v>
      </c>
      <c r="P162" t="b">
        <v>0</v>
      </c>
      <c r="Q162" t="b">
        <v>0</v>
      </c>
      <c r="R162" t="s">
        <v>65</v>
      </c>
      <c r="S162" s="5" t="str" cm="1">
        <f t="array" ref="S162:T162">_xlfn.TEXTSPLIT(R162,{"/"})</f>
        <v>technology</v>
      </c>
      <c r="T162" t="str">
        <v>wearables</v>
      </c>
    </row>
    <row r="163" spans="1:20" ht="17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9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2">
        <f t="shared" si="10"/>
        <v>42270.208333333328</v>
      </c>
      <c r="O163" s="12">
        <f t="shared" si="11"/>
        <v>42276.208333333328</v>
      </c>
      <c r="P163" t="b">
        <v>0</v>
      </c>
      <c r="Q163" t="b">
        <v>1</v>
      </c>
      <c r="R163" t="s">
        <v>28</v>
      </c>
      <c r="S163" s="5" t="str" cm="1">
        <f t="array" ref="S163:T163">_xlfn.TEXTSPLIT(R163,{"/"})</f>
        <v>technology</v>
      </c>
      <c r="T163" t="str">
        <v>web</v>
      </c>
    </row>
    <row r="164" spans="1:20" ht="17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9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2">
        <f t="shared" si="10"/>
        <v>43442.25</v>
      </c>
      <c r="O164" s="12">
        <f t="shared" si="11"/>
        <v>43472.25</v>
      </c>
      <c r="P164" t="b">
        <v>0</v>
      </c>
      <c r="Q164" t="b">
        <v>0</v>
      </c>
      <c r="R164" t="s">
        <v>23</v>
      </c>
      <c r="S164" s="5" t="str" cm="1">
        <f t="array" ref="S164:T164">_xlfn.TEXTSPLIT(R164,{"/"})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9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2">
        <f t="shared" si="10"/>
        <v>43028.208333333328</v>
      </c>
      <c r="O165" s="12">
        <f t="shared" si="11"/>
        <v>43077.25</v>
      </c>
      <c r="P165" t="b">
        <v>0</v>
      </c>
      <c r="Q165" t="b">
        <v>1</v>
      </c>
      <c r="R165" t="s">
        <v>122</v>
      </c>
      <c r="S165" s="5" t="str" cm="1">
        <f t="array" ref="S165:T165">_xlfn.TEXTSPLIT(R165,{"/"})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9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2">
        <f t="shared" si="10"/>
        <v>43016.208333333328</v>
      </c>
      <c r="O166" s="12">
        <f t="shared" si="11"/>
        <v>43017.208333333328</v>
      </c>
      <c r="P166" t="b">
        <v>0</v>
      </c>
      <c r="Q166" t="b">
        <v>0</v>
      </c>
      <c r="R166" t="s">
        <v>33</v>
      </c>
      <c r="S166" s="5" t="str" cm="1">
        <f t="array" ref="S166:T166">_xlfn.TEXTSPLIT(R166,{"/"})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9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2">
        <f t="shared" si="10"/>
        <v>42948.208333333328</v>
      </c>
      <c r="O167" s="12">
        <f t="shared" si="11"/>
        <v>42980.208333333328</v>
      </c>
      <c r="P167" t="b">
        <v>0</v>
      </c>
      <c r="Q167" t="b">
        <v>0</v>
      </c>
      <c r="R167" t="s">
        <v>28</v>
      </c>
      <c r="S167" s="5" t="str" cm="1">
        <f t="array" ref="S167:T167">_xlfn.TEXTSPLIT(R167,{"/"})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9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2">
        <f t="shared" si="10"/>
        <v>40534.25</v>
      </c>
      <c r="O168" s="12">
        <f t="shared" si="11"/>
        <v>40538.25</v>
      </c>
      <c r="P168" t="b">
        <v>0</v>
      </c>
      <c r="Q168" t="b">
        <v>0</v>
      </c>
      <c r="R168" t="s">
        <v>122</v>
      </c>
      <c r="S168" s="5" t="str" cm="1">
        <f t="array" ref="S168:T168">_xlfn.TEXTSPLIT(R168,{"/"})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2">
        <f t="shared" si="10"/>
        <v>41435.208333333336</v>
      </c>
      <c r="O169" s="12">
        <f t="shared" si="11"/>
        <v>41445.208333333336</v>
      </c>
      <c r="P169" t="b">
        <v>0</v>
      </c>
      <c r="Q169" t="b">
        <v>0</v>
      </c>
      <c r="R169" t="s">
        <v>33</v>
      </c>
      <c r="S169" s="5" t="str" cm="1">
        <f t="array" ref="S169:T169">_xlfn.TEXTSPLIT(R169,{"/"})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9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2">
        <f t="shared" si="10"/>
        <v>43518.25</v>
      </c>
      <c r="O170" s="12">
        <f t="shared" si="11"/>
        <v>43541.208333333328</v>
      </c>
      <c r="P170" t="b">
        <v>0</v>
      </c>
      <c r="Q170" t="b">
        <v>1</v>
      </c>
      <c r="R170" t="s">
        <v>60</v>
      </c>
      <c r="S170" s="5" t="str" cm="1">
        <f t="array" ref="S170:T170">_xlfn.TEXTSPLIT(R170,{"/"})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9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2">
        <f t="shared" si="10"/>
        <v>41077.208333333336</v>
      </c>
      <c r="O171" s="12">
        <f t="shared" si="11"/>
        <v>41105.208333333336</v>
      </c>
      <c r="P171" t="b">
        <v>0</v>
      </c>
      <c r="Q171" t="b">
        <v>1</v>
      </c>
      <c r="R171" t="s">
        <v>100</v>
      </c>
      <c r="S171" s="5" t="str" cm="1">
        <f t="array" ref="S171:T171">_xlfn.TEXTSPLIT(R171,{"/"})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9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2">
        <f t="shared" si="10"/>
        <v>42950.208333333328</v>
      </c>
      <c r="O172" s="12">
        <f t="shared" si="11"/>
        <v>42957.208333333328</v>
      </c>
      <c r="P172" t="b">
        <v>0</v>
      </c>
      <c r="Q172" t="b">
        <v>0</v>
      </c>
      <c r="R172" t="s">
        <v>60</v>
      </c>
      <c r="S172" s="5" t="str" cm="1">
        <f t="array" ref="S172:T172">_xlfn.TEXTSPLIT(R172,{"/"})</f>
        <v>music</v>
      </c>
      <c r="T172" t="str">
        <v>indie rock</v>
      </c>
    </row>
    <row r="173" spans="1:20" ht="17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9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2">
        <f t="shared" si="10"/>
        <v>41718.208333333336</v>
      </c>
      <c r="O173" s="12">
        <f t="shared" si="11"/>
        <v>41740.208333333336</v>
      </c>
      <c r="P173" t="b">
        <v>0</v>
      </c>
      <c r="Q173" t="b">
        <v>0</v>
      </c>
      <c r="R173" t="s">
        <v>206</v>
      </c>
      <c r="S173" s="5" t="str" cm="1">
        <f t="array" ref="S173:T173">_xlfn.TEXTSPLIT(R173,{"/"})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9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2">
        <f t="shared" si="10"/>
        <v>41839.208333333336</v>
      </c>
      <c r="O174" s="12">
        <f t="shared" si="11"/>
        <v>41854.208333333336</v>
      </c>
      <c r="P174" t="b">
        <v>0</v>
      </c>
      <c r="Q174" t="b">
        <v>1</v>
      </c>
      <c r="R174" t="s">
        <v>42</v>
      </c>
      <c r="S174" s="5" t="str" cm="1">
        <f t="array" ref="S174:T174">_xlfn.TEXTSPLIT(R174,{"/"})</f>
        <v>film &amp; video</v>
      </c>
      <c r="T174" t="str">
        <v>documentary</v>
      </c>
    </row>
    <row r="175" spans="1:20" ht="17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9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2">
        <f t="shared" si="10"/>
        <v>41412.208333333336</v>
      </c>
      <c r="O175" s="12">
        <f t="shared" si="11"/>
        <v>41418.208333333336</v>
      </c>
      <c r="P175" t="b">
        <v>0</v>
      </c>
      <c r="Q175" t="b">
        <v>0</v>
      </c>
      <c r="R175" t="s">
        <v>33</v>
      </c>
      <c r="S175" s="5" t="str" cm="1">
        <f t="array" ref="S175:T175">_xlfn.TEXTSPLIT(R175,{"/"})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9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2">
        <f t="shared" si="10"/>
        <v>42282.208333333328</v>
      </c>
      <c r="O176" s="12">
        <f t="shared" si="11"/>
        <v>42283.208333333328</v>
      </c>
      <c r="P176" t="b">
        <v>0</v>
      </c>
      <c r="Q176" t="b">
        <v>1</v>
      </c>
      <c r="R176" t="s">
        <v>65</v>
      </c>
      <c r="S176" s="5" t="str" cm="1">
        <f t="array" ref="S176:T176">_xlfn.TEXTSPLIT(R176,{"/"})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9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2">
        <f t="shared" si="10"/>
        <v>42613.208333333328</v>
      </c>
      <c r="O177" s="12">
        <f t="shared" si="11"/>
        <v>42632.208333333328</v>
      </c>
      <c r="P177" t="b">
        <v>0</v>
      </c>
      <c r="Q177" t="b">
        <v>0</v>
      </c>
      <c r="R177" t="s">
        <v>33</v>
      </c>
      <c r="S177" s="5" t="str" cm="1">
        <f t="array" ref="S177:T177">_xlfn.TEXTSPLIT(R177,{"/"})</f>
        <v>theater</v>
      </c>
      <c r="T177" t="str">
        <v>plays</v>
      </c>
    </row>
    <row r="178" spans="1:20" ht="17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9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2">
        <f t="shared" si="10"/>
        <v>42616.208333333328</v>
      </c>
      <c r="O178" s="12">
        <f t="shared" si="11"/>
        <v>42625.208333333328</v>
      </c>
      <c r="P178" t="b">
        <v>0</v>
      </c>
      <c r="Q178" t="b">
        <v>0</v>
      </c>
      <c r="R178" t="s">
        <v>33</v>
      </c>
      <c r="S178" s="5" t="str" cm="1">
        <f t="array" ref="S178:T178">_xlfn.TEXTSPLIT(R178,{"/"})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9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2">
        <f t="shared" si="10"/>
        <v>40497.25</v>
      </c>
      <c r="O179" s="12">
        <f t="shared" si="11"/>
        <v>40522.25</v>
      </c>
      <c r="P179" t="b">
        <v>0</v>
      </c>
      <c r="Q179" t="b">
        <v>0</v>
      </c>
      <c r="R179" t="s">
        <v>33</v>
      </c>
      <c r="S179" s="5" t="str" cm="1">
        <f t="array" ref="S179:T179">_xlfn.TEXTSPLIT(R179,{"/"})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9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2">
        <f t="shared" si="10"/>
        <v>42999.208333333328</v>
      </c>
      <c r="O180" s="12">
        <f t="shared" si="11"/>
        <v>43008.208333333328</v>
      </c>
      <c r="P180" t="b">
        <v>0</v>
      </c>
      <c r="Q180" t="b">
        <v>0</v>
      </c>
      <c r="R180" t="s">
        <v>17</v>
      </c>
      <c r="S180" s="5" t="str" cm="1">
        <f t="array" ref="S180:T180">_xlfn.TEXTSPLIT(R180,{"/"})</f>
        <v>food</v>
      </c>
      <c r="T180" t="str">
        <v>food trucks</v>
      </c>
    </row>
    <row r="181" spans="1:20" ht="17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9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2">
        <f t="shared" si="10"/>
        <v>41350.208333333336</v>
      </c>
      <c r="O181" s="12">
        <f t="shared" si="11"/>
        <v>41351.208333333336</v>
      </c>
      <c r="P181" t="b">
        <v>0</v>
      </c>
      <c r="Q181" t="b">
        <v>1</v>
      </c>
      <c r="R181" t="s">
        <v>33</v>
      </c>
      <c r="S181" s="5" t="str" cm="1">
        <f t="array" ref="S181:T181">_xlfn.TEXTSPLIT(R181,{"/"})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9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2">
        <f t="shared" si="10"/>
        <v>40259.208333333336</v>
      </c>
      <c r="O182" s="12">
        <f t="shared" si="11"/>
        <v>40264.208333333336</v>
      </c>
      <c r="P182" t="b">
        <v>0</v>
      </c>
      <c r="Q182" t="b">
        <v>0</v>
      </c>
      <c r="R182" t="s">
        <v>65</v>
      </c>
      <c r="S182" s="5" t="str" cm="1">
        <f t="array" ref="S182:T182">_xlfn.TEXTSPLIT(R182,{"/"})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9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2">
        <f t="shared" si="10"/>
        <v>43012.208333333328</v>
      </c>
      <c r="O183" s="12">
        <f t="shared" si="11"/>
        <v>43030.208333333328</v>
      </c>
      <c r="P183" t="b">
        <v>0</v>
      </c>
      <c r="Q183" t="b">
        <v>0</v>
      </c>
      <c r="R183" t="s">
        <v>28</v>
      </c>
      <c r="S183" s="5" t="str" cm="1">
        <f t="array" ref="S183:T183">_xlfn.TEXTSPLIT(R183,{"/"})</f>
        <v>technology</v>
      </c>
      <c r="T183" t="str">
        <v>web</v>
      </c>
    </row>
    <row r="184" spans="1:20" ht="17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9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2">
        <f t="shared" si="10"/>
        <v>43631.208333333328</v>
      </c>
      <c r="O184" s="12">
        <f t="shared" si="11"/>
        <v>43647.208333333328</v>
      </c>
      <c r="P184" t="b">
        <v>0</v>
      </c>
      <c r="Q184" t="b">
        <v>0</v>
      </c>
      <c r="R184" t="s">
        <v>33</v>
      </c>
      <c r="S184" s="5" t="str" cm="1">
        <f t="array" ref="S184:T184">_xlfn.TEXTSPLIT(R184,{"/"})</f>
        <v>theater</v>
      </c>
      <c r="T184" t="str">
        <v>plays</v>
      </c>
    </row>
    <row r="185" spans="1:20" ht="17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9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2">
        <f t="shared" si="10"/>
        <v>40430.208333333336</v>
      </c>
      <c r="O185" s="12">
        <f t="shared" si="11"/>
        <v>40443.208333333336</v>
      </c>
      <c r="P185" t="b">
        <v>0</v>
      </c>
      <c r="Q185" t="b">
        <v>0</v>
      </c>
      <c r="R185" t="s">
        <v>23</v>
      </c>
      <c r="S185" s="5" t="str" cm="1">
        <f t="array" ref="S185:T185">_xlfn.TEXTSPLIT(R185,{"/"})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9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2">
        <f t="shared" si="10"/>
        <v>43588.208333333328</v>
      </c>
      <c r="O186" s="12">
        <f t="shared" si="11"/>
        <v>43589.208333333328</v>
      </c>
      <c r="P186" t="b">
        <v>0</v>
      </c>
      <c r="Q186" t="b">
        <v>0</v>
      </c>
      <c r="R186" t="s">
        <v>33</v>
      </c>
      <c r="S186" s="5" t="str" cm="1">
        <f t="array" ref="S186:T186">_xlfn.TEXTSPLIT(R186,{"/"})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9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2">
        <f t="shared" si="10"/>
        <v>43233.208333333328</v>
      </c>
      <c r="O187" s="12">
        <f t="shared" si="11"/>
        <v>43244.208333333328</v>
      </c>
      <c r="P187" t="b">
        <v>0</v>
      </c>
      <c r="Q187" t="b">
        <v>0</v>
      </c>
      <c r="R187" t="s">
        <v>269</v>
      </c>
      <c r="S187" s="5" t="str" cm="1">
        <f t="array" ref="S187:T187">_xlfn.TEXTSPLIT(R187,{"/"})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9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2">
        <f t="shared" si="10"/>
        <v>41782.208333333336</v>
      </c>
      <c r="O188" s="12">
        <f t="shared" si="11"/>
        <v>41797.208333333336</v>
      </c>
      <c r="P188" t="b">
        <v>0</v>
      </c>
      <c r="Q188" t="b">
        <v>0</v>
      </c>
      <c r="R188" t="s">
        <v>33</v>
      </c>
      <c r="S188" s="5" t="str" cm="1">
        <f t="array" ref="S188:T188">_xlfn.TEXTSPLIT(R188,{"/"})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9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2">
        <f t="shared" si="10"/>
        <v>41328.25</v>
      </c>
      <c r="O189" s="12">
        <f t="shared" si="11"/>
        <v>41356.208333333336</v>
      </c>
      <c r="P189" t="b">
        <v>0</v>
      </c>
      <c r="Q189" t="b">
        <v>1</v>
      </c>
      <c r="R189" t="s">
        <v>100</v>
      </c>
      <c r="S189" s="5" t="str" cm="1">
        <f t="array" ref="S189:T189">_xlfn.TEXTSPLIT(R189,{"/"})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9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2">
        <f t="shared" si="10"/>
        <v>41975.25</v>
      </c>
      <c r="O190" s="12">
        <f t="shared" si="11"/>
        <v>41976.25</v>
      </c>
      <c r="P190" t="b">
        <v>0</v>
      </c>
      <c r="Q190" t="b">
        <v>0</v>
      </c>
      <c r="R190" t="s">
        <v>33</v>
      </c>
      <c r="S190" s="5" t="str" cm="1">
        <f t="array" ref="S190:T190">_xlfn.TEXTSPLIT(R190,{"/"})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9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2">
        <f t="shared" si="10"/>
        <v>42433.25</v>
      </c>
      <c r="O191" s="12">
        <f t="shared" si="11"/>
        <v>42433.25</v>
      </c>
      <c r="P191" t="b">
        <v>0</v>
      </c>
      <c r="Q191" t="b">
        <v>0</v>
      </c>
      <c r="R191" t="s">
        <v>33</v>
      </c>
      <c r="S191" s="5" t="str" cm="1">
        <f t="array" ref="S191:T191">_xlfn.TEXTSPLIT(R191,{"/"})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9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2">
        <f t="shared" si="10"/>
        <v>41429.208333333336</v>
      </c>
      <c r="O192" s="12">
        <f t="shared" si="11"/>
        <v>41430.208333333336</v>
      </c>
      <c r="P192" t="b">
        <v>0</v>
      </c>
      <c r="Q192" t="b">
        <v>1</v>
      </c>
      <c r="R192" t="s">
        <v>33</v>
      </c>
      <c r="S192" s="5" t="str" cm="1">
        <f t="array" ref="S192:T192">_xlfn.TEXTSPLIT(R192,{"/"})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9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2">
        <f t="shared" si="10"/>
        <v>43536.208333333328</v>
      </c>
      <c r="O193" s="12">
        <f t="shared" si="11"/>
        <v>43539.208333333328</v>
      </c>
      <c r="P193" t="b">
        <v>0</v>
      </c>
      <c r="Q193" t="b">
        <v>0</v>
      </c>
      <c r="R193" t="s">
        <v>33</v>
      </c>
      <c r="S193" s="5" t="str" cm="1">
        <f t="array" ref="S193:T193">_xlfn.TEXTSPLIT(R193,{"/"})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2">E194/D194*100</f>
        <v>19.992957746478872</v>
      </c>
      <c r="G194" t="s">
        <v>14</v>
      </c>
      <c r="H194">
        <v>243</v>
      </c>
      <c r="I194" s="9">
        <f t="shared" ref="I194:I257" si="13">IFERROR(E194/H194,"0")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2">
        <f t="shared" ref="N194:N257" si="14">L194/86400+25569</f>
        <v>41817.208333333336</v>
      </c>
      <c r="O194" s="12">
        <f t="shared" ref="O194:O257" si="15">M194/86400+25569</f>
        <v>41821.208333333336</v>
      </c>
      <c r="P194" t="b">
        <v>0</v>
      </c>
      <c r="Q194" t="b">
        <v>0</v>
      </c>
      <c r="R194" t="s">
        <v>23</v>
      </c>
      <c r="S194" s="5" t="str" cm="1">
        <f t="array" ref="S194:T194">_xlfn.TEXTSPLIT(R194,{"/"})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2"/>
        <v>45.636363636363633</v>
      </c>
      <c r="G195" t="s">
        <v>14</v>
      </c>
      <c r="H195">
        <v>65</v>
      </c>
      <c r="I195" s="9">
        <f t="shared" si="13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2">
        <f t="shared" si="14"/>
        <v>43198.208333333328</v>
      </c>
      <c r="O195" s="12">
        <f t="shared" si="15"/>
        <v>43202.208333333328</v>
      </c>
      <c r="P195" t="b">
        <v>1</v>
      </c>
      <c r="Q195" t="b">
        <v>0</v>
      </c>
      <c r="R195" t="s">
        <v>60</v>
      </c>
      <c r="S195" s="5" t="str" cm="1">
        <f t="array" ref="S195:T195">_xlfn.TEXTSPLIT(R195,{"/"})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9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2">
        <f t="shared" si="14"/>
        <v>42261.208333333328</v>
      </c>
      <c r="O196" s="12">
        <f t="shared" si="15"/>
        <v>42277.208333333328</v>
      </c>
      <c r="P196" t="b">
        <v>0</v>
      </c>
      <c r="Q196" t="b">
        <v>0</v>
      </c>
      <c r="R196" t="s">
        <v>148</v>
      </c>
      <c r="S196" s="5" t="str" cm="1">
        <f t="array" ref="S196:T196">_xlfn.TEXTSPLIT(R196,{"/"})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9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2">
        <f t="shared" si="14"/>
        <v>43310.208333333328</v>
      </c>
      <c r="O197" s="12">
        <f t="shared" si="15"/>
        <v>43317.208333333328</v>
      </c>
      <c r="P197" t="b">
        <v>0</v>
      </c>
      <c r="Q197" t="b">
        <v>0</v>
      </c>
      <c r="R197" t="s">
        <v>50</v>
      </c>
      <c r="S197" s="5" t="str" cm="1">
        <f t="array" ref="S197:T197">_xlfn.TEXTSPLIT(R197,{"/"})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9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2">
        <f t="shared" si="14"/>
        <v>42616.208333333328</v>
      </c>
      <c r="O198" s="12">
        <f t="shared" si="15"/>
        <v>42635.208333333328</v>
      </c>
      <c r="P198" t="b">
        <v>0</v>
      </c>
      <c r="Q198" t="b">
        <v>0</v>
      </c>
      <c r="R198" t="s">
        <v>65</v>
      </c>
      <c r="S198" s="5" t="str" cm="1">
        <f t="array" ref="S198:T198">_xlfn.TEXTSPLIT(R198,{"/"})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9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2">
        <f t="shared" si="14"/>
        <v>42909.208333333328</v>
      </c>
      <c r="O199" s="12">
        <f t="shared" si="15"/>
        <v>42923.208333333328</v>
      </c>
      <c r="P199" t="b">
        <v>0</v>
      </c>
      <c r="Q199" t="b">
        <v>0</v>
      </c>
      <c r="R199" t="s">
        <v>53</v>
      </c>
      <c r="S199" s="5" t="str" cm="1">
        <f t="array" ref="S199:T199">_xlfn.TEXTSPLIT(R199,{"/"})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9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2">
        <f t="shared" si="14"/>
        <v>40396.208333333336</v>
      </c>
      <c r="O200" s="12">
        <f t="shared" si="15"/>
        <v>40425.208333333336</v>
      </c>
      <c r="P200" t="b">
        <v>0</v>
      </c>
      <c r="Q200" t="b">
        <v>0</v>
      </c>
      <c r="R200" t="s">
        <v>50</v>
      </c>
      <c r="S200" s="5" t="str" cm="1">
        <f t="array" ref="S200:T200">_xlfn.TEXTSPLIT(R200,{"/"})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9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2">
        <f t="shared" si="14"/>
        <v>42192.208333333328</v>
      </c>
      <c r="O201" s="12">
        <f t="shared" si="15"/>
        <v>42196.208333333328</v>
      </c>
      <c r="P201" t="b">
        <v>0</v>
      </c>
      <c r="Q201" t="b">
        <v>0</v>
      </c>
      <c r="R201" t="s">
        <v>23</v>
      </c>
      <c r="S201" s="5" t="str" cm="1">
        <f t="array" ref="S201:T201">_xlfn.TEXTSPLIT(R201,{"/"})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9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2">
        <f t="shared" si="14"/>
        <v>40262.208333333336</v>
      </c>
      <c r="O202" s="12">
        <f t="shared" si="15"/>
        <v>40273.208333333336</v>
      </c>
      <c r="P202" t="b">
        <v>0</v>
      </c>
      <c r="Q202" t="b">
        <v>0</v>
      </c>
      <c r="R202" t="s">
        <v>33</v>
      </c>
      <c r="S202" s="5" t="str" cm="1">
        <f t="array" ref="S202:T202">_xlfn.TEXTSPLIT(R202,{"/"})</f>
        <v>theater</v>
      </c>
      <c r="T202" t="str">
        <v>plays</v>
      </c>
    </row>
    <row r="203" spans="1:20" ht="17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9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2">
        <f t="shared" si="14"/>
        <v>41845.208333333336</v>
      </c>
      <c r="O203" s="12">
        <f t="shared" si="15"/>
        <v>41863.208333333336</v>
      </c>
      <c r="P203" t="b">
        <v>0</v>
      </c>
      <c r="Q203" t="b">
        <v>0</v>
      </c>
      <c r="R203" t="s">
        <v>28</v>
      </c>
      <c r="S203" s="5" t="str" cm="1">
        <f t="array" ref="S203:T203">_xlfn.TEXTSPLIT(R203,{"/"})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9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2">
        <f t="shared" si="14"/>
        <v>40818.208333333336</v>
      </c>
      <c r="O204" s="12">
        <f t="shared" si="15"/>
        <v>40822.208333333336</v>
      </c>
      <c r="P204" t="b">
        <v>0</v>
      </c>
      <c r="Q204" t="b">
        <v>0</v>
      </c>
      <c r="R204" t="s">
        <v>17</v>
      </c>
      <c r="S204" s="5" t="str" cm="1">
        <f t="array" ref="S204:T204">_xlfn.TEXTSPLIT(R204,{"/"})</f>
        <v>food</v>
      </c>
      <c r="T204" t="str">
        <v>food trucks</v>
      </c>
    </row>
    <row r="205" spans="1:20" ht="17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9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2">
        <f t="shared" si="14"/>
        <v>42752.25</v>
      </c>
      <c r="O205" s="12">
        <f t="shared" si="15"/>
        <v>42754.25</v>
      </c>
      <c r="P205" t="b">
        <v>0</v>
      </c>
      <c r="Q205" t="b">
        <v>0</v>
      </c>
      <c r="R205" t="s">
        <v>33</v>
      </c>
      <c r="S205" s="5" t="str" cm="1">
        <f t="array" ref="S205:T205">_xlfn.TEXTSPLIT(R205,{"/"})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9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2">
        <f t="shared" si="14"/>
        <v>40636.208333333336</v>
      </c>
      <c r="O206" s="12">
        <f t="shared" si="15"/>
        <v>40646.208333333336</v>
      </c>
      <c r="P206" t="b">
        <v>0</v>
      </c>
      <c r="Q206" t="b">
        <v>0</v>
      </c>
      <c r="R206" t="s">
        <v>159</v>
      </c>
      <c r="S206" s="5" t="str" cm="1">
        <f t="array" ref="S206:T206">_xlfn.TEXTSPLIT(R206,{"/"})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9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2">
        <f t="shared" si="14"/>
        <v>43390.208333333328</v>
      </c>
      <c r="O207" s="12">
        <f t="shared" si="15"/>
        <v>43402.208333333328</v>
      </c>
      <c r="P207" t="b">
        <v>1</v>
      </c>
      <c r="Q207" t="b">
        <v>0</v>
      </c>
      <c r="R207" t="s">
        <v>33</v>
      </c>
      <c r="S207" s="5" t="str" cm="1">
        <f t="array" ref="S207:T207">_xlfn.TEXTSPLIT(R207,{"/"})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9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2">
        <f t="shared" si="14"/>
        <v>40236.25</v>
      </c>
      <c r="O208" s="12">
        <f t="shared" si="15"/>
        <v>40245.25</v>
      </c>
      <c r="P208" t="b">
        <v>0</v>
      </c>
      <c r="Q208" t="b">
        <v>0</v>
      </c>
      <c r="R208" t="s">
        <v>119</v>
      </c>
      <c r="S208" s="5" t="str" cm="1">
        <f t="array" ref="S208:T208">_xlfn.TEXTSPLIT(R208,{"/"})</f>
        <v>publishing</v>
      </c>
      <c r="T208" t="str">
        <v>fiction</v>
      </c>
    </row>
    <row r="209" spans="1:20" ht="17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2">
        <f t="shared" si="14"/>
        <v>43340.208333333328</v>
      </c>
      <c r="O209" s="12">
        <f t="shared" si="15"/>
        <v>43360.208333333328</v>
      </c>
      <c r="P209" t="b">
        <v>0</v>
      </c>
      <c r="Q209" t="b">
        <v>1</v>
      </c>
      <c r="R209" t="s">
        <v>23</v>
      </c>
      <c r="S209" s="5" t="str" cm="1">
        <f t="array" ref="S209:T209">_xlfn.TEXTSPLIT(R209,{"/"})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9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2">
        <f t="shared" si="14"/>
        <v>43048.25</v>
      </c>
      <c r="O210" s="12">
        <f t="shared" si="15"/>
        <v>43072.25</v>
      </c>
      <c r="P210" t="b">
        <v>0</v>
      </c>
      <c r="Q210" t="b">
        <v>0</v>
      </c>
      <c r="R210" t="s">
        <v>42</v>
      </c>
      <c r="S210" s="5" t="str" cm="1">
        <f t="array" ref="S210:T210">_xlfn.TEXTSPLIT(R210,{"/"})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9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2">
        <f t="shared" si="14"/>
        <v>42496.208333333328</v>
      </c>
      <c r="O211" s="12">
        <f t="shared" si="15"/>
        <v>42503.208333333328</v>
      </c>
      <c r="P211" t="b">
        <v>0</v>
      </c>
      <c r="Q211" t="b">
        <v>0</v>
      </c>
      <c r="R211" t="s">
        <v>42</v>
      </c>
      <c r="S211" s="5" t="str" cm="1">
        <f t="array" ref="S211:T211">_xlfn.TEXTSPLIT(R211,{"/"})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9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2">
        <f t="shared" si="14"/>
        <v>42797.25</v>
      </c>
      <c r="O212" s="12">
        <f t="shared" si="15"/>
        <v>42824.208333333328</v>
      </c>
      <c r="P212" t="b">
        <v>0</v>
      </c>
      <c r="Q212" t="b">
        <v>0</v>
      </c>
      <c r="R212" t="s">
        <v>474</v>
      </c>
      <c r="S212" s="5" t="str" cm="1">
        <f t="array" ref="S212:T212">_xlfn.TEXTSPLIT(R212,{"/"})</f>
        <v>film &amp; video</v>
      </c>
      <c r="T212" t="str">
        <v>science fiction</v>
      </c>
    </row>
    <row r="213" spans="1:20" ht="17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9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2">
        <f t="shared" si="14"/>
        <v>41513.208333333336</v>
      </c>
      <c r="O213" s="12">
        <f t="shared" si="15"/>
        <v>41537.208333333336</v>
      </c>
      <c r="P213" t="b">
        <v>0</v>
      </c>
      <c r="Q213" t="b">
        <v>0</v>
      </c>
      <c r="R213" t="s">
        <v>33</v>
      </c>
      <c r="S213" s="5" t="str" cm="1">
        <f t="array" ref="S213:T213">_xlfn.TEXTSPLIT(R213,{"/"})</f>
        <v>theater</v>
      </c>
      <c r="T213" t="str">
        <v>plays</v>
      </c>
    </row>
    <row r="214" spans="1:20" ht="17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9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2">
        <f t="shared" si="14"/>
        <v>43814.25</v>
      </c>
      <c r="O214" s="12">
        <f t="shared" si="15"/>
        <v>43860.25</v>
      </c>
      <c r="P214" t="b">
        <v>0</v>
      </c>
      <c r="Q214" t="b">
        <v>0</v>
      </c>
      <c r="R214" t="s">
        <v>33</v>
      </c>
      <c r="S214" s="5" t="str" cm="1">
        <f t="array" ref="S214:T214">_xlfn.TEXTSPLIT(R214,{"/"})</f>
        <v>theater</v>
      </c>
      <c r="T214" t="str">
        <v>plays</v>
      </c>
    </row>
    <row r="215" spans="1:20" ht="17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9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2">
        <f t="shared" si="14"/>
        <v>40488.208333333336</v>
      </c>
      <c r="O215" s="12">
        <f t="shared" si="15"/>
        <v>40496.25</v>
      </c>
      <c r="P215" t="b">
        <v>0</v>
      </c>
      <c r="Q215" t="b">
        <v>1</v>
      </c>
      <c r="R215" t="s">
        <v>60</v>
      </c>
      <c r="S215" s="5" t="str" cm="1">
        <f t="array" ref="S215:T215">_xlfn.TEXTSPLIT(R215,{"/"})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9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2">
        <f t="shared" si="14"/>
        <v>40409.208333333336</v>
      </c>
      <c r="O216" s="12">
        <f t="shared" si="15"/>
        <v>40415.208333333336</v>
      </c>
      <c r="P216" t="b">
        <v>0</v>
      </c>
      <c r="Q216" t="b">
        <v>0</v>
      </c>
      <c r="R216" t="s">
        <v>23</v>
      </c>
      <c r="S216" s="5" t="str" cm="1">
        <f t="array" ref="S216:T216">_xlfn.TEXTSPLIT(R216,{"/"})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9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2">
        <f t="shared" si="14"/>
        <v>43509.25</v>
      </c>
      <c r="O217" s="12">
        <f t="shared" si="15"/>
        <v>43511.25</v>
      </c>
      <c r="P217" t="b">
        <v>0</v>
      </c>
      <c r="Q217" t="b">
        <v>0</v>
      </c>
      <c r="R217" t="s">
        <v>33</v>
      </c>
      <c r="S217" s="5" t="str" cm="1">
        <f t="array" ref="S217:T217">_xlfn.TEXTSPLIT(R217,{"/"})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9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2">
        <f t="shared" si="14"/>
        <v>40869.25</v>
      </c>
      <c r="O218" s="12">
        <f t="shared" si="15"/>
        <v>40871.25</v>
      </c>
      <c r="P218" t="b">
        <v>0</v>
      </c>
      <c r="Q218" t="b">
        <v>0</v>
      </c>
      <c r="R218" t="s">
        <v>33</v>
      </c>
      <c r="S218" s="5" t="str" cm="1">
        <f t="array" ref="S218:T218">_xlfn.TEXTSPLIT(R218,{"/"})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9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2">
        <f t="shared" si="14"/>
        <v>43583.208333333328</v>
      </c>
      <c r="O219" s="12">
        <f t="shared" si="15"/>
        <v>43592.208333333328</v>
      </c>
      <c r="P219" t="b">
        <v>0</v>
      </c>
      <c r="Q219" t="b">
        <v>0</v>
      </c>
      <c r="R219" t="s">
        <v>474</v>
      </c>
      <c r="S219" s="5" t="str" cm="1">
        <f t="array" ref="S219:T219">_xlfn.TEXTSPLIT(R219,{"/"})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9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2">
        <f t="shared" si="14"/>
        <v>40858.25</v>
      </c>
      <c r="O220" s="12">
        <f t="shared" si="15"/>
        <v>40892.25</v>
      </c>
      <c r="P220" t="b">
        <v>0</v>
      </c>
      <c r="Q220" t="b">
        <v>1</v>
      </c>
      <c r="R220" t="s">
        <v>100</v>
      </c>
      <c r="S220" s="5" t="str" cm="1">
        <f t="array" ref="S220:T220">_xlfn.TEXTSPLIT(R220,{"/"})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9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2">
        <f t="shared" si="14"/>
        <v>41137.208333333336</v>
      </c>
      <c r="O221" s="12">
        <f t="shared" si="15"/>
        <v>41149.208333333336</v>
      </c>
      <c r="P221" t="b">
        <v>0</v>
      </c>
      <c r="Q221" t="b">
        <v>0</v>
      </c>
      <c r="R221" t="s">
        <v>71</v>
      </c>
      <c r="S221" s="5" t="str" cm="1">
        <f t="array" ref="S221:T221">_xlfn.TEXTSPLIT(R221,{"/"})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9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2">
        <f t="shared" si="14"/>
        <v>40725.208333333336</v>
      </c>
      <c r="O222" s="12">
        <f t="shared" si="15"/>
        <v>40743.208333333336</v>
      </c>
      <c r="P222" t="b">
        <v>1</v>
      </c>
      <c r="Q222" t="b">
        <v>0</v>
      </c>
      <c r="R222" t="s">
        <v>33</v>
      </c>
      <c r="S222" s="5" t="str" cm="1">
        <f t="array" ref="S222:T222">_xlfn.TEXTSPLIT(R222,{"/"})</f>
        <v>theater</v>
      </c>
      <c r="T222" t="str">
        <v>plays</v>
      </c>
    </row>
    <row r="223" spans="1:20" ht="17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9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2">
        <f t="shared" si="14"/>
        <v>41081.208333333336</v>
      </c>
      <c r="O223" s="12">
        <f t="shared" si="15"/>
        <v>41083.208333333336</v>
      </c>
      <c r="P223" t="b">
        <v>1</v>
      </c>
      <c r="Q223" t="b">
        <v>0</v>
      </c>
      <c r="R223" t="s">
        <v>17</v>
      </c>
      <c r="S223" s="5" t="str" cm="1">
        <f t="array" ref="S223:T223">_xlfn.TEXTSPLIT(R223,{"/"})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9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2">
        <f t="shared" si="14"/>
        <v>41914.208333333336</v>
      </c>
      <c r="O224" s="12">
        <f t="shared" si="15"/>
        <v>41915.208333333336</v>
      </c>
      <c r="P224" t="b">
        <v>0</v>
      </c>
      <c r="Q224" t="b">
        <v>0</v>
      </c>
      <c r="R224" t="s">
        <v>122</v>
      </c>
      <c r="S224" s="5" t="str" cm="1">
        <f t="array" ref="S224:T224">_xlfn.TEXTSPLIT(R224,{"/"})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9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2">
        <f t="shared" si="14"/>
        <v>42445.208333333328</v>
      </c>
      <c r="O225" s="12">
        <f t="shared" si="15"/>
        <v>42459.208333333328</v>
      </c>
      <c r="P225" t="b">
        <v>0</v>
      </c>
      <c r="Q225" t="b">
        <v>0</v>
      </c>
      <c r="R225" t="s">
        <v>33</v>
      </c>
      <c r="S225" s="5" t="str" cm="1">
        <f t="array" ref="S225:T225">_xlfn.TEXTSPLIT(R225,{"/"})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9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2">
        <f t="shared" si="14"/>
        <v>41906.208333333336</v>
      </c>
      <c r="O226" s="12">
        <f t="shared" si="15"/>
        <v>41951.25</v>
      </c>
      <c r="P226" t="b">
        <v>0</v>
      </c>
      <c r="Q226" t="b">
        <v>0</v>
      </c>
      <c r="R226" t="s">
        <v>474</v>
      </c>
      <c r="S226" s="5" t="str" cm="1">
        <f t="array" ref="S226:T226">_xlfn.TEXTSPLIT(R226,{"/"})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9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2">
        <f t="shared" si="14"/>
        <v>41762.208333333336</v>
      </c>
      <c r="O227" s="12">
        <f t="shared" si="15"/>
        <v>41762.208333333336</v>
      </c>
      <c r="P227" t="b">
        <v>1</v>
      </c>
      <c r="Q227" t="b">
        <v>0</v>
      </c>
      <c r="R227" t="s">
        <v>23</v>
      </c>
      <c r="S227" s="5" t="str" cm="1">
        <f t="array" ref="S227:T227">_xlfn.TEXTSPLIT(R227,{"/"})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9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2">
        <f t="shared" si="14"/>
        <v>40276.208333333336</v>
      </c>
      <c r="O228" s="12">
        <f t="shared" si="15"/>
        <v>40313.208333333336</v>
      </c>
      <c r="P228" t="b">
        <v>0</v>
      </c>
      <c r="Q228" t="b">
        <v>0</v>
      </c>
      <c r="R228" t="s">
        <v>122</v>
      </c>
      <c r="S228" s="5" t="str" cm="1">
        <f t="array" ref="S228:T228">_xlfn.TEXTSPLIT(R228,{"/"})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9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2">
        <f t="shared" si="14"/>
        <v>42139.208333333328</v>
      </c>
      <c r="O229" s="12">
        <f t="shared" si="15"/>
        <v>42145.208333333328</v>
      </c>
      <c r="P229" t="b">
        <v>0</v>
      </c>
      <c r="Q229" t="b">
        <v>0</v>
      </c>
      <c r="R229" t="s">
        <v>292</v>
      </c>
      <c r="S229" s="5" t="str" cm="1">
        <f t="array" ref="S229:T229">_xlfn.TEXTSPLIT(R229,{"/"})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9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2">
        <f t="shared" si="14"/>
        <v>42613.208333333328</v>
      </c>
      <c r="O230" s="12">
        <f t="shared" si="15"/>
        <v>42638.208333333328</v>
      </c>
      <c r="P230" t="b">
        <v>0</v>
      </c>
      <c r="Q230" t="b">
        <v>0</v>
      </c>
      <c r="R230" t="s">
        <v>71</v>
      </c>
      <c r="S230" s="5" t="str" cm="1">
        <f t="array" ref="S230:T230">_xlfn.TEXTSPLIT(R230,{"/"})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9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2">
        <f t="shared" si="14"/>
        <v>42887.208333333328</v>
      </c>
      <c r="O231" s="12">
        <f t="shared" si="15"/>
        <v>42935.208333333328</v>
      </c>
      <c r="P231" t="b">
        <v>0</v>
      </c>
      <c r="Q231" t="b">
        <v>1</v>
      </c>
      <c r="R231" t="s">
        <v>292</v>
      </c>
      <c r="S231" s="5" t="str" cm="1">
        <f t="array" ref="S231:T231">_xlfn.TEXTSPLIT(R231,{"/"})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9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2">
        <f t="shared" si="14"/>
        <v>43805.25</v>
      </c>
      <c r="O232" s="12">
        <f t="shared" si="15"/>
        <v>43805.25</v>
      </c>
      <c r="P232" t="b">
        <v>0</v>
      </c>
      <c r="Q232" t="b">
        <v>0</v>
      </c>
      <c r="R232" t="s">
        <v>89</v>
      </c>
      <c r="S232" s="5" t="str" cm="1">
        <f t="array" ref="S232:T232">_xlfn.TEXTSPLIT(R232,{"/"})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9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2">
        <f t="shared" si="14"/>
        <v>41415.208333333336</v>
      </c>
      <c r="O233" s="12">
        <f t="shared" si="15"/>
        <v>41473.208333333336</v>
      </c>
      <c r="P233" t="b">
        <v>0</v>
      </c>
      <c r="Q233" t="b">
        <v>0</v>
      </c>
      <c r="R233" t="s">
        <v>33</v>
      </c>
      <c r="S233" s="5" t="str" cm="1">
        <f t="array" ref="S233:T233">_xlfn.TEXTSPLIT(R233,{"/"})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9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2">
        <f t="shared" si="14"/>
        <v>42576.208333333328</v>
      </c>
      <c r="O234" s="12">
        <f t="shared" si="15"/>
        <v>42577.208333333328</v>
      </c>
      <c r="P234" t="b">
        <v>0</v>
      </c>
      <c r="Q234" t="b">
        <v>0</v>
      </c>
      <c r="R234" t="s">
        <v>33</v>
      </c>
      <c r="S234" s="5" t="str" cm="1">
        <f t="array" ref="S234:T234">_xlfn.TEXTSPLIT(R234,{"/"})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9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2">
        <f t="shared" si="14"/>
        <v>40706.208333333336</v>
      </c>
      <c r="O235" s="12">
        <f t="shared" si="15"/>
        <v>40722.208333333336</v>
      </c>
      <c r="P235" t="b">
        <v>0</v>
      </c>
      <c r="Q235" t="b">
        <v>0</v>
      </c>
      <c r="R235" t="s">
        <v>71</v>
      </c>
      <c r="S235" s="5" t="str" cm="1">
        <f t="array" ref="S235:T235">_xlfn.TEXTSPLIT(R235,{"/"})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9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2">
        <f t="shared" si="14"/>
        <v>42969.208333333328</v>
      </c>
      <c r="O236" s="12">
        <f t="shared" si="15"/>
        <v>42976.208333333328</v>
      </c>
      <c r="P236" t="b">
        <v>0</v>
      </c>
      <c r="Q236" t="b">
        <v>1</v>
      </c>
      <c r="R236" t="s">
        <v>89</v>
      </c>
      <c r="S236" s="5" t="str" cm="1">
        <f t="array" ref="S236:T236">_xlfn.TEXTSPLIT(R236,{"/"})</f>
        <v>games</v>
      </c>
      <c r="T236" t="str">
        <v>video games</v>
      </c>
    </row>
    <row r="237" spans="1:20" ht="17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9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2">
        <f t="shared" si="14"/>
        <v>42779.25</v>
      </c>
      <c r="O237" s="12">
        <f t="shared" si="15"/>
        <v>42784.25</v>
      </c>
      <c r="P237" t="b">
        <v>0</v>
      </c>
      <c r="Q237" t="b">
        <v>0</v>
      </c>
      <c r="R237" t="s">
        <v>71</v>
      </c>
      <c r="S237" s="5" t="str" cm="1">
        <f t="array" ref="S237:T237">_xlfn.TEXTSPLIT(R237,{"/"})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9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2">
        <f t="shared" si="14"/>
        <v>43641.208333333328</v>
      </c>
      <c r="O238" s="12">
        <f t="shared" si="15"/>
        <v>43648.208333333328</v>
      </c>
      <c r="P238" t="b">
        <v>0</v>
      </c>
      <c r="Q238" t="b">
        <v>1</v>
      </c>
      <c r="R238" t="s">
        <v>23</v>
      </c>
      <c r="S238" s="5" t="str" cm="1">
        <f t="array" ref="S238:T238">_xlfn.TEXTSPLIT(R238,{"/"})</f>
        <v>music</v>
      </c>
      <c r="T238" t="str">
        <v>rock</v>
      </c>
    </row>
    <row r="239" spans="1:20" ht="17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9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2">
        <f t="shared" si="14"/>
        <v>41754.208333333336</v>
      </c>
      <c r="O239" s="12">
        <f t="shared" si="15"/>
        <v>41756.208333333336</v>
      </c>
      <c r="P239" t="b">
        <v>0</v>
      </c>
      <c r="Q239" t="b">
        <v>0</v>
      </c>
      <c r="R239" t="s">
        <v>71</v>
      </c>
      <c r="S239" s="5" t="str" cm="1">
        <f t="array" ref="S239:T239">_xlfn.TEXTSPLIT(R239,{"/"})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9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2">
        <f t="shared" si="14"/>
        <v>43083.25</v>
      </c>
      <c r="O240" s="12">
        <f t="shared" si="15"/>
        <v>43108.25</v>
      </c>
      <c r="P240" t="b">
        <v>0</v>
      </c>
      <c r="Q240" t="b">
        <v>1</v>
      </c>
      <c r="R240" t="s">
        <v>33</v>
      </c>
      <c r="S240" s="5" t="str" cm="1">
        <f t="array" ref="S240:T240">_xlfn.TEXTSPLIT(R240,{"/"})</f>
        <v>theater</v>
      </c>
      <c r="T240" t="str">
        <v>plays</v>
      </c>
    </row>
    <row r="241" spans="1:20" ht="17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9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2">
        <f t="shared" si="14"/>
        <v>42245.208333333328</v>
      </c>
      <c r="O241" s="12">
        <f t="shared" si="15"/>
        <v>42249.208333333328</v>
      </c>
      <c r="P241" t="b">
        <v>0</v>
      </c>
      <c r="Q241" t="b">
        <v>0</v>
      </c>
      <c r="R241" t="s">
        <v>65</v>
      </c>
      <c r="S241" s="5" t="str" cm="1">
        <f t="array" ref="S241:T241">_xlfn.TEXTSPLIT(R241,{"/"})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9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2">
        <f t="shared" si="14"/>
        <v>40396.208333333336</v>
      </c>
      <c r="O242" s="12">
        <f t="shared" si="15"/>
        <v>40397.208333333336</v>
      </c>
      <c r="P242" t="b">
        <v>0</v>
      </c>
      <c r="Q242" t="b">
        <v>0</v>
      </c>
      <c r="R242" t="s">
        <v>33</v>
      </c>
      <c r="S242" s="5" t="str" cm="1">
        <f t="array" ref="S242:T242">_xlfn.TEXTSPLIT(R242,{"/"})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9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2">
        <f t="shared" si="14"/>
        <v>41742.208333333336</v>
      </c>
      <c r="O243" s="12">
        <f t="shared" si="15"/>
        <v>41752.208333333336</v>
      </c>
      <c r="P243" t="b">
        <v>0</v>
      </c>
      <c r="Q243" t="b">
        <v>1</v>
      </c>
      <c r="R243" t="s">
        <v>68</v>
      </c>
      <c r="S243" s="5" t="str" cm="1">
        <f t="array" ref="S243:T243">_xlfn.TEXTSPLIT(R243,{"/"})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9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2">
        <f t="shared" si="14"/>
        <v>42865.208333333328</v>
      </c>
      <c r="O244" s="12">
        <f t="shared" si="15"/>
        <v>42875.208333333328</v>
      </c>
      <c r="P244" t="b">
        <v>0</v>
      </c>
      <c r="Q244" t="b">
        <v>1</v>
      </c>
      <c r="R244" t="s">
        <v>23</v>
      </c>
      <c r="S244" s="5" t="str" cm="1">
        <f t="array" ref="S244:T244">_xlfn.TEXTSPLIT(R244,{"/"})</f>
        <v>music</v>
      </c>
      <c r="T244" t="str">
        <v>rock</v>
      </c>
    </row>
    <row r="245" spans="1:20" ht="17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9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2">
        <f t="shared" si="14"/>
        <v>43163.25</v>
      </c>
      <c r="O245" s="12">
        <f t="shared" si="15"/>
        <v>43166.25</v>
      </c>
      <c r="P245" t="b">
        <v>0</v>
      </c>
      <c r="Q245" t="b">
        <v>0</v>
      </c>
      <c r="R245" t="s">
        <v>33</v>
      </c>
      <c r="S245" s="5" t="str" cm="1">
        <f t="array" ref="S245:T245">_xlfn.TEXTSPLIT(R245,{"/"})</f>
        <v>theater</v>
      </c>
      <c r="T245" t="str">
        <v>plays</v>
      </c>
    </row>
    <row r="246" spans="1:20" ht="17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9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2">
        <f t="shared" si="14"/>
        <v>41834.208333333336</v>
      </c>
      <c r="O246" s="12">
        <f t="shared" si="15"/>
        <v>41886.208333333336</v>
      </c>
      <c r="P246" t="b">
        <v>0</v>
      </c>
      <c r="Q246" t="b">
        <v>0</v>
      </c>
      <c r="R246" t="s">
        <v>33</v>
      </c>
      <c r="S246" s="5" t="str" cm="1">
        <f t="array" ref="S246:T246">_xlfn.TEXTSPLIT(R246,{"/"})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9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2">
        <f t="shared" si="14"/>
        <v>41736.208333333336</v>
      </c>
      <c r="O247" s="12">
        <f t="shared" si="15"/>
        <v>41737.208333333336</v>
      </c>
      <c r="P247" t="b">
        <v>0</v>
      </c>
      <c r="Q247" t="b">
        <v>0</v>
      </c>
      <c r="R247" t="s">
        <v>33</v>
      </c>
      <c r="S247" s="5" t="str" cm="1">
        <f t="array" ref="S247:T247">_xlfn.TEXTSPLIT(R247,{"/"})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9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2">
        <f t="shared" si="14"/>
        <v>41491.208333333336</v>
      </c>
      <c r="O248" s="12">
        <f t="shared" si="15"/>
        <v>41495.208333333336</v>
      </c>
      <c r="P248" t="b">
        <v>0</v>
      </c>
      <c r="Q248" t="b">
        <v>0</v>
      </c>
      <c r="R248" t="s">
        <v>28</v>
      </c>
      <c r="S248" s="5" t="str" cm="1">
        <f t="array" ref="S248:T248">_xlfn.TEXTSPLIT(R248,{"/"})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9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2">
        <f t="shared" si="14"/>
        <v>42726.25</v>
      </c>
      <c r="O249" s="12">
        <f t="shared" si="15"/>
        <v>42741.25</v>
      </c>
      <c r="P249" t="b">
        <v>0</v>
      </c>
      <c r="Q249" t="b">
        <v>1</v>
      </c>
      <c r="R249" t="s">
        <v>119</v>
      </c>
      <c r="S249" s="5" t="str" cm="1">
        <f t="array" ref="S249:T249">_xlfn.TEXTSPLIT(R249,{"/"})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9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2">
        <f t="shared" si="14"/>
        <v>42004.25</v>
      </c>
      <c r="O250" s="12">
        <f t="shared" si="15"/>
        <v>42009.25</v>
      </c>
      <c r="P250" t="b">
        <v>0</v>
      </c>
      <c r="Q250" t="b">
        <v>0</v>
      </c>
      <c r="R250" t="s">
        <v>292</v>
      </c>
      <c r="S250" s="5" t="str" cm="1">
        <f t="array" ref="S250:T250">_xlfn.TEXTSPLIT(R250,{"/"})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9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2">
        <f t="shared" si="14"/>
        <v>42006.25</v>
      </c>
      <c r="O251" s="12">
        <f t="shared" si="15"/>
        <v>42013.25</v>
      </c>
      <c r="P251" t="b">
        <v>0</v>
      </c>
      <c r="Q251" t="b">
        <v>0</v>
      </c>
      <c r="R251" t="s">
        <v>206</v>
      </c>
      <c r="S251" s="5" t="str" cm="1">
        <f t="array" ref="S251:T251">_xlfn.TEXTSPLIT(R251,{"/"})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9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2">
        <f t="shared" si="14"/>
        <v>40203.25</v>
      </c>
      <c r="O252" s="12">
        <f t="shared" si="15"/>
        <v>40238.25</v>
      </c>
      <c r="P252" t="b">
        <v>0</v>
      </c>
      <c r="Q252" t="b">
        <v>0</v>
      </c>
      <c r="R252" t="s">
        <v>23</v>
      </c>
      <c r="S252" s="5" t="str" cm="1">
        <f t="array" ref="S252:T252">_xlfn.TEXTSPLIT(R252,{"/"})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9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2">
        <f t="shared" si="14"/>
        <v>41252.25</v>
      </c>
      <c r="O253" s="12">
        <f t="shared" si="15"/>
        <v>41254.25</v>
      </c>
      <c r="P253" t="b">
        <v>0</v>
      </c>
      <c r="Q253" t="b">
        <v>0</v>
      </c>
      <c r="R253" t="s">
        <v>33</v>
      </c>
      <c r="S253" s="5" t="str" cm="1">
        <f t="array" ref="S253:T253">_xlfn.TEXTSPLIT(R253,{"/"})</f>
        <v>theater</v>
      </c>
      <c r="T253" t="str">
        <v>plays</v>
      </c>
    </row>
    <row r="254" spans="1:20" ht="17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9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2">
        <f t="shared" si="14"/>
        <v>41572.208333333336</v>
      </c>
      <c r="O254" s="12">
        <f t="shared" si="15"/>
        <v>41577.208333333336</v>
      </c>
      <c r="P254" t="b">
        <v>0</v>
      </c>
      <c r="Q254" t="b">
        <v>0</v>
      </c>
      <c r="R254" t="s">
        <v>33</v>
      </c>
      <c r="S254" s="5" t="str" cm="1">
        <f t="array" ref="S254:T254">_xlfn.TEXTSPLIT(R254,{"/"})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9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2">
        <f t="shared" si="14"/>
        <v>40641.208333333336</v>
      </c>
      <c r="O255" s="12">
        <f t="shared" si="15"/>
        <v>40653.208333333336</v>
      </c>
      <c r="P255" t="b">
        <v>0</v>
      </c>
      <c r="Q255" t="b">
        <v>0</v>
      </c>
      <c r="R255" t="s">
        <v>53</v>
      </c>
      <c r="S255" s="5" t="str" cm="1">
        <f t="array" ref="S255:T255">_xlfn.TEXTSPLIT(R255,{"/"})</f>
        <v>film &amp; video</v>
      </c>
      <c r="T255" t="str">
        <v>drama</v>
      </c>
    </row>
    <row r="256" spans="1:20" ht="17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9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2">
        <f t="shared" si="14"/>
        <v>42787.25</v>
      </c>
      <c r="O256" s="12">
        <f t="shared" si="15"/>
        <v>42789.25</v>
      </c>
      <c r="P256" t="b">
        <v>0</v>
      </c>
      <c r="Q256" t="b">
        <v>0</v>
      </c>
      <c r="R256" t="s">
        <v>68</v>
      </c>
      <c r="S256" s="5" t="str" cm="1">
        <f t="array" ref="S256:T256">_xlfn.TEXTSPLIT(R256,{"/"})</f>
        <v>publishing</v>
      </c>
      <c r="T256" t="str">
        <v>nonfiction</v>
      </c>
    </row>
    <row r="257" spans="1:20" ht="17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9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2">
        <f t="shared" si="14"/>
        <v>40590.25</v>
      </c>
      <c r="O257" s="12">
        <f t="shared" si="15"/>
        <v>40595.25</v>
      </c>
      <c r="P257" t="b">
        <v>0</v>
      </c>
      <c r="Q257" t="b">
        <v>1</v>
      </c>
      <c r="R257" t="s">
        <v>23</v>
      </c>
      <c r="S257" s="5" t="str" cm="1">
        <f t="array" ref="S257:T257">_xlfn.TEXTSPLIT(R257,{"/"})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16">E258/D258*100</f>
        <v>23.390243902439025</v>
      </c>
      <c r="G258" t="s">
        <v>14</v>
      </c>
      <c r="H258">
        <v>15</v>
      </c>
      <c r="I258" s="9">
        <f t="shared" ref="I258:I321" si="17">IFERROR(E258/H258,"0")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2">
        <f t="shared" ref="N258:N321" si="18">L258/86400+25569</f>
        <v>42393.25</v>
      </c>
      <c r="O258" s="12">
        <f t="shared" ref="O258:O321" si="19">M258/86400+25569</f>
        <v>42430.25</v>
      </c>
      <c r="P258" t="b">
        <v>0</v>
      </c>
      <c r="Q258" t="b">
        <v>0</v>
      </c>
      <c r="R258" t="s">
        <v>23</v>
      </c>
      <c r="S258" s="5" t="str" cm="1">
        <f t="array" ref="S258:T258">_xlfn.TEXTSPLIT(R258,{"/"})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6"/>
        <v>146</v>
      </c>
      <c r="G259" t="s">
        <v>20</v>
      </c>
      <c r="H259">
        <v>92</v>
      </c>
      <c r="I259" s="9">
        <f t="shared" si="17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2">
        <f t="shared" si="18"/>
        <v>41338.25</v>
      </c>
      <c r="O259" s="12">
        <f t="shared" si="19"/>
        <v>41352.208333333336</v>
      </c>
      <c r="P259" t="b">
        <v>0</v>
      </c>
      <c r="Q259" t="b">
        <v>0</v>
      </c>
      <c r="R259" t="s">
        <v>33</v>
      </c>
      <c r="S259" s="5" t="str" cm="1">
        <f t="array" ref="S259:T259">_xlfn.TEXTSPLIT(R259,{"/"})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9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2">
        <f t="shared" si="18"/>
        <v>42712.25</v>
      </c>
      <c r="O260" s="12">
        <f t="shared" si="19"/>
        <v>42732.25</v>
      </c>
      <c r="P260" t="b">
        <v>0</v>
      </c>
      <c r="Q260" t="b">
        <v>1</v>
      </c>
      <c r="R260" t="s">
        <v>33</v>
      </c>
      <c r="S260" s="5" t="str" cm="1">
        <f t="array" ref="S260:T260">_xlfn.TEXTSPLIT(R260,{"/"})</f>
        <v>theater</v>
      </c>
      <c r="T260" t="str">
        <v>plays</v>
      </c>
    </row>
    <row r="261" spans="1:20" ht="17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9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2">
        <f t="shared" si="18"/>
        <v>41251.25</v>
      </c>
      <c r="O261" s="12">
        <f t="shared" si="19"/>
        <v>41270.25</v>
      </c>
      <c r="P261" t="b">
        <v>1</v>
      </c>
      <c r="Q261" t="b">
        <v>0</v>
      </c>
      <c r="R261" t="s">
        <v>122</v>
      </c>
      <c r="S261" s="5" t="str" cm="1">
        <f t="array" ref="S261:T261">_xlfn.TEXTSPLIT(R261,{"/"})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9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2">
        <f t="shared" si="18"/>
        <v>41180.208333333336</v>
      </c>
      <c r="O262" s="12">
        <f t="shared" si="19"/>
        <v>41192.208333333336</v>
      </c>
      <c r="P262" t="b">
        <v>0</v>
      </c>
      <c r="Q262" t="b">
        <v>0</v>
      </c>
      <c r="R262" t="s">
        <v>23</v>
      </c>
      <c r="S262" s="5" t="str" cm="1">
        <f t="array" ref="S262:T262">_xlfn.TEXTSPLIT(R262,{"/"})</f>
        <v>music</v>
      </c>
      <c r="T262" t="str">
        <v>rock</v>
      </c>
    </row>
    <row r="263" spans="1:20" ht="17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9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2">
        <f t="shared" si="18"/>
        <v>40415.208333333336</v>
      </c>
      <c r="O263" s="12">
        <f t="shared" si="19"/>
        <v>40419.208333333336</v>
      </c>
      <c r="P263" t="b">
        <v>0</v>
      </c>
      <c r="Q263" t="b">
        <v>1</v>
      </c>
      <c r="R263" t="s">
        <v>23</v>
      </c>
      <c r="S263" s="5" t="str" cm="1">
        <f t="array" ref="S263:T263">_xlfn.TEXTSPLIT(R263,{"/"})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9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2">
        <f t="shared" si="18"/>
        <v>40638.208333333336</v>
      </c>
      <c r="O264" s="12">
        <f t="shared" si="19"/>
        <v>40664.208333333336</v>
      </c>
      <c r="P264" t="b">
        <v>0</v>
      </c>
      <c r="Q264" t="b">
        <v>1</v>
      </c>
      <c r="R264" t="s">
        <v>60</v>
      </c>
      <c r="S264" s="5" t="str" cm="1">
        <f t="array" ref="S264:T264">_xlfn.TEXTSPLIT(R264,{"/"})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9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2">
        <f t="shared" si="18"/>
        <v>40187.25</v>
      </c>
      <c r="O265" s="12">
        <f t="shared" si="19"/>
        <v>40187.25</v>
      </c>
      <c r="P265" t="b">
        <v>0</v>
      </c>
      <c r="Q265" t="b">
        <v>0</v>
      </c>
      <c r="R265" t="s">
        <v>122</v>
      </c>
      <c r="S265" s="5" t="str" cm="1">
        <f t="array" ref="S265:T265">_xlfn.TEXTSPLIT(R265,{"/"})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9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2">
        <f t="shared" si="18"/>
        <v>41317.25</v>
      </c>
      <c r="O266" s="12">
        <f t="shared" si="19"/>
        <v>41333.25</v>
      </c>
      <c r="P266" t="b">
        <v>0</v>
      </c>
      <c r="Q266" t="b">
        <v>0</v>
      </c>
      <c r="R266" t="s">
        <v>33</v>
      </c>
      <c r="S266" s="5" t="str" cm="1">
        <f t="array" ref="S266:T266">_xlfn.TEXTSPLIT(R266,{"/"})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9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2">
        <f t="shared" si="18"/>
        <v>42372.25</v>
      </c>
      <c r="O267" s="12">
        <f t="shared" si="19"/>
        <v>42416.25</v>
      </c>
      <c r="P267" t="b">
        <v>0</v>
      </c>
      <c r="Q267" t="b">
        <v>0</v>
      </c>
      <c r="R267" t="s">
        <v>33</v>
      </c>
      <c r="S267" s="5" t="str" cm="1">
        <f t="array" ref="S267:T267">_xlfn.TEXTSPLIT(R267,{"/"})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9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2">
        <f t="shared" si="18"/>
        <v>41950.25</v>
      </c>
      <c r="O268" s="12">
        <f t="shared" si="19"/>
        <v>41983.25</v>
      </c>
      <c r="P268" t="b">
        <v>0</v>
      </c>
      <c r="Q268" t="b">
        <v>1</v>
      </c>
      <c r="R268" t="s">
        <v>159</v>
      </c>
      <c r="S268" s="5" t="str" cm="1">
        <f t="array" ref="S268:T268">_xlfn.TEXTSPLIT(R268,{"/"})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9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2">
        <f t="shared" si="18"/>
        <v>41206.208333333336</v>
      </c>
      <c r="O269" s="12">
        <f t="shared" si="19"/>
        <v>41222.25</v>
      </c>
      <c r="P269" t="b">
        <v>0</v>
      </c>
      <c r="Q269" t="b">
        <v>0</v>
      </c>
      <c r="R269" t="s">
        <v>33</v>
      </c>
      <c r="S269" s="5" t="str" cm="1">
        <f t="array" ref="S269:T269">_xlfn.TEXTSPLIT(R269,{"/"})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9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2">
        <f t="shared" si="18"/>
        <v>41186.208333333336</v>
      </c>
      <c r="O270" s="12">
        <f t="shared" si="19"/>
        <v>41232.25</v>
      </c>
      <c r="P270" t="b">
        <v>0</v>
      </c>
      <c r="Q270" t="b">
        <v>0</v>
      </c>
      <c r="R270" t="s">
        <v>42</v>
      </c>
      <c r="S270" s="5" t="str" cm="1">
        <f t="array" ref="S270:T270">_xlfn.TEXTSPLIT(R270,{"/"})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9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2">
        <f t="shared" si="18"/>
        <v>43496.25</v>
      </c>
      <c r="O271" s="12">
        <f t="shared" si="19"/>
        <v>43517.25</v>
      </c>
      <c r="P271" t="b">
        <v>0</v>
      </c>
      <c r="Q271" t="b">
        <v>0</v>
      </c>
      <c r="R271" t="s">
        <v>269</v>
      </c>
      <c r="S271" s="5" t="str" cm="1">
        <f t="array" ref="S271:T271">_xlfn.TEXTSPLIT(R271,{"/"})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9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2">
        <f t="shared" si="18"/>
        <v>40514.25</v>
      </c>
      <c r="O272" s="12">
        <f t="shared" si="19"/>
        <v>40516.25</v>
      </c>
      <c r="P272" t="b">
        <v>0</v>
      </c>
      <c r="Q272" t="b">
        <v>0</v>
      </c>
      <c r="R272" t="s">
        <v>89</v>
      </c>
      <c r="S272" s="5" t="str" cm="1">
        <f t="array" ref="S272:T272">_xlfn.TEXTSPLIT(R272,{"/"})</f>
        <v>games</v>
      </c>
      <c r="T272" t="str">
        <v>video games</v>
      </c>
    </row>
    <row r="273" spans="1:20" ht="17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9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2">
        <f t="shared" si="18"/>
        <v>42345.25</v>
      </c>
      <c r="O273" s="12">
        <f t="shared" si="19"/>
        <v>42376.25</v>
      </c>
      <c r="P273" t="b">
        <v>0</v>
      </c>
      <c r="Q273" t="b">
        <v>0</v>
      </c>
      <c r="R273" t="s">
        <v>122</v>
      </c>
      <c r="S273" s="5" t="str" cm="1">
        <f t="array" ref="S273:T273">_xlfn.TEXTSPLIT(R273,{"/"})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9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2">
        <f t="shared" si="18"/>
        <v>43656.208333333328</v>
      </c>
      <c r="O274" s="12">
        <f t="shared" si="19"/>
        <v>43681.208333333328</v>
      </c>
      <c r="P274" t="b">
        <v>0</v>
      </c>
      <c r="Q274" t="b">
        <v>1</v>
      </c>
      <c r="R274" t="s">
        <v>33</v>
      </c>
      <c r="S274" s="5" t="str" cm="1">
        <f t="array" ref="S274:T274">_xlfn.TEXTSPLIT(R274,{"/"})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9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2">
        <f t="shared" si="18"/>
        <v>42995.208333333328</v>
      </c>
      <c r="O275" s="12">
        <f t="shared" si="19"/>
        <v>42998.208333333328</v>
      </c>
      <c r="P275" t="b">
        <v>0</v>
      </c>
      <c r="Q275" t="b">
        <v>0</v>
      </c>
      <c r="R275" t="s">
        <v>33</v>
      </c>
      <c r="S275" s="5" t="str" cm="1">
        <f t="array" ref="S275:T275">_xlfn.TEXTSPLIT(R275,{"/"})</f>
        <v>theater</v>
      </c>
      <c r="T275" t="str">
        <v>plays</v>
      </c>
    </row>
    <row r="276" spans="1:20" ht="17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9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2">
        <f t="shared" si="18"/>
        <v>43045.25</v>
      </c>
      <c r="O276" s="12">
        <f t="shared" si="19"/>
        <v>43050.25</v>
      </c>
      <c r="P276" t="b">
        <v>0</v>
      </c>
      <c r="Q276" t="b">
        <v>0</v>
      </c>
      <c r="R276" t="s">
        <v>33</v>
      </c>
      <c r="S276" s="5" t="str" cm="1">
        <f t="array" ref="S276:T276">_xlfn.TEXTSPLIT(R276,{"/"})</f>
        <v>theater</v>
      </c>
      <c r="T276" t="str">
        <v>plays</v>
      </c>
    </row>
    <row r="277" spans="1:20" ht="17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9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2">
        <f t="shared" si="18"/>
        <v>43561.208333333328</v>
      </c>
      <c r="O277" s="12">
        <f t="shared" si="19"/>
        <v>43569.208333333328</v>
      </c>
      <c r="P277" t="b">
        <v>0</v>
      </c>
      <c r="Q277" t="b">
        <v>0</v>
      </c>
      <c r="R277" t="s">
        <v>206</v>
      </c>
      <c r="S277" s="5" t="str" cm="1">
        <f t="array" ref="S277:T277">_xlfn.TEXTSPLIT(R277,{"/"})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9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2">
        <f t="shared" si="18"/>
        <v>41018.208333333336</v>
      </c>
      <c r="O278" s="12">
        <f t="shared" si="19"/>
        <v>41023.208333333336</v>
      </c>
      <c r="P278" t="b">
        <v>0</v>
      </c>
      <c r="Q278" t="b">
        <v>1</v>
      </c>
      <c r="R278" t="s">
        <v>89</v>
      </c>
      <c r="S278" s="5" t="str" cm="1">
        <f t="array" ref="S278:T278">_xlfn.TEXTSPLIT(R278,{"/"})</f>
        <v>games</v>
      </c>
      <c r="T278" t="str">
        <v>video games</v>
      </c>
    </row>
    <row r="279" spans="1:20" ht="17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9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2">
        <f t="shared" si="18"/>
        <v>40378.208333333336</v>
      </c>
      <c r="O279" s="12">
        <f t="shared" si="19"/>
        <v>40380.208333333336</v>
      </c>
      <c r="P279" t="b">
        <v>0</v>
      </c>
      <c r="Q279" t="b">
        <v>0</v>
      </c>
      <c r="R279" t="s">
        <v>33</v>
      </c>
      <c r="S279" s="5" t="str" cm="1">
        <f t="array" ref="S279:T279">_xlfn.TEXTSPLIT(R279,{"/"})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9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2">
        <f t="shared" si="18"/>
        <v>41239.25</v>
      </c>
      <c r="O280" s="12">
        <f t="shared" si="19"/>
        <v>41264.25</v>
      </c>
      <c r="P280" t="b">
        <v>0</v>
      </c>
      <c r="Q280" t="b">
        <v>0</v>
      </c>
      <c r="R280" t="s">
        <v>28</v>
      </c>
      <c r="S280" s="5" t="str" cm="1">
        <f t="array" ref="S280:T280">_xlfn.TEXTSPLIT(R280,{"/"})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9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2">
        <f t="shared" si="18"/>
        <v>43346.208333333328</v>
      </c>
      <c r="O281" s="12">
        <f t="shared" si="19"/>
        <v>43349.208333333328</v>
      </c>
      <c r="P281" t="b">
        <v>0</v>
      </c>
      <c r="Q281" t="b">
        <v>0</v>
      </c>
      <c r="R281" t="s">
        <v>33</v>
      </c>
      <c r="S281" s="5" t="str" cm="1">
        <f t="array" ref="S281:T281">_xlfn.TEXTSPLIT(R281,{"/"})</f>
        <v>theater</v>
      </c>
      <c r="T281" t="str">
        <v>plays</v>
      </c>
    </row>
    <row r="282" spans="1:20" ht="17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9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2">
        <f t="shared" si="18"/>
        <v>43060.25</v>
      </c>
      <c r="O282" s="12">
        <f t="shared" si="19"/>
        <v>43066.25</v>
      </c>
      <c r="P282" t="b">
        <v>0</v>
      </c>
      <c r="Q282" t="b">
        <v>0</v>
      </c>
      <c r="R282" t="s">
        <v>71</v>
      </c>
      <c r="S282" s="5" t="str" cm="1">
        <f t="array" ref="S282:T282">_xlfn.TEXTSPLIT(R282,{"/"})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9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2">
        <f t="shared" si="18"/>
        <v>40979.25</v>
      </c>
      <c r="O283" s="12">
        <f t="shared" si="19"/>
        <v>41000.208333333336</v>
      </c>
      <c r="P283" t="b">
        <v>0</v>
      </c>
      <c r="Q283" t="b">
        <v>1</v>
      </c>
      <c r="R283" t="s">
        <v>33</v>
      </c>
      <c r="S283" s="5" t="str" cm="1">
        <f t="array" ref="S283:T283">_xlfn.TEXTSPLIT(R283,{"/"})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9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2">
        <f t="shared" si="18"/>
        <v>42701.25</v>
      </c>
      <c r="O284" s="12">
        <f t="shared" si="19"/>
        <v>42707.25</v>
      </c>
      <c r="P284" t="b">
        <v>0</v>
      </c>
      <c r="Q284" t="b">
        <v>1</v>
      </c>
      <c r="R284" t="s">
        <v>269</v>
      </c>
      <c r="S284" s="5" t="str" cm="1">
        <f t="array" ref="S284:T284">_xlfn.TEXTSPLIT(R284,{"/"})</f>
        <v>film &amp; video</v>
      </c>
      <c r="T284" t="str">
        <v>television</v>
      </c>
    </row>
    <row r="285" spans="1:20" ht="17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9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2">
        <f t="shared" si="18"/>
        <v>42520.208333333328</v>
      </c>
      <c r="O285" s="12">
        <f t="shared" si="19"/>
        <v>42525.208333333328</v>
      </c>
      <c r="P285" t="b">
        <v>0</v>
      </c>
      <c r="Q285" t="b">
        <v>0</v>
      </c>
      <c r="R285" t="s">
        <v>23</v>
      </c>
      <c r="S285" s="5" t="str" cm="1">
        <f t="array" ref="S285:T285">_xlfn.TEXTSPLIT(R285,{"/"})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9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2">
        <f t="shared" si="18"/>
        <v>41030.208333333336</v>
      </c>
      <c r="O286" s="12">
        <f t="shared" si="19"/>
        <v>41035.208333333336</v>
      </c>
      <c r="P286" t="b">
        <v>0</v>
      </c>
      <c r="Q286" t="b">
        <v>0</v>
      </c>
      <c r="R286" t="s">
        <v>28</v>
      </c>
      <c r="S286" s="5" t="str" cm="1">
        <f t="array" ref="S286:T286">_xlfn.TEXTSPLIT(R286,{"/"})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9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2">
        <f t="shared" si="18"/>
        <v>42623.208333333328</v>
      </c>
      <c r="O287" s="12">
        <f t="shared" si="19"/>
        <v>42661.208333333328</v>
      </c>
      <c r="P287" t="b">
        <v>0</v>
      </c>
      <c r="Q287" t="b">
        <v>0</v>
      </c>
      <c r="R287" t="s">
        <v>33</v>
      </c>
      <c r="S287" s="5" t="str" cm="1">
        <f t="array" ref="S287:T287">_xlfn.TEXTSPLIT(R287,{"/"})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9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2">
        <f t="shared" si="18"/>
        <v>42697.25</v>
      </c>
      <c r="O288" s="12">
        <f t="shared" si="19"/>
        <v>42704.25</v>
      </c>
      <c r="P288" t="b">
        <v>0</v>
      </c>
      <c r="Q288" t="b">
        <v>0</v>
      </c>
      <c r="R288" t="s">
        <v>33</v>
      </c>
      <c r="S288" s="5" t="str" cm="1">
        <f t="array" ref="S288:T288">_xlfn.TEXTSPLIT(R288,{"/"})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9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2">
        <f t="shared" si="18"/>
        <v>42122.208333333328</v>
      </c>
      <c r="O289" s="12">
        <f t="shared" si="19"/>
        <v>42122.208333333328</v>
      </c>
      <c r="P289" t="b">
        <v>0</v>
      </c>
      <c r="Q289" t="b">
        <v>0</v>
      </c>
      <c r="R289" t="s">
        <v>50</v>
      </c>
      <c r="S289" s="5" t="str" cm="1">
        <f t="array" ref="S289:T289">_xlfn.TEXTSPLIT(R289,{"/"})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9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2">
        <f t="shared" si="18"/>
        <v>40982.208333333336</v>
      </c>
      <c r="O290" s="12">
        <f t="shared" si="19"/>
        <v>40983.208333333336</v>
      </c>
      <c r="P290" t="b">
        <v>0</v>
      </c>
      <c r="Q290" t="b">
        <v>1</v>
      </c>
      <c r="R290" t="s">
        <v>148</v>
      </c>
      <c r="S290" s="5" t="str" cm="1">
        <f t="array" ref="S290:T290">_xlfn.TEXTSPLIT(R290,{"/"})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9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2">
        <f t="shared" si="18"/>
        <v>42219.208333333328</v>
      </c>
      <c r="O291" s="12">
        <f t="shared" si="19"/>
        <v>42222.208333333328</v>
      </c>
      <c r="P291" t="b">
        <v>0</v>
      </c>
      <c r="Q291" t="b">
        <v>0</v>
      </c>
      <c r="R291" t="s">
        <v>33</v>
      </c>
      <c r="S291" s="5" t="str" cm="1">
        <f t="array" ref="S291:T291">_xlfn.TEXTSPLIT(R291,{"/"})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9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2">
        <f t="shared" si="18"/>
        <v>41404.208333333336</v>
      </c>
      <c r="O292" s="12">
        <f t="shared" si="19"/>
        <v>41436.208333333336</v>
      </c>
      <c r="P292" t="b">
        <v>0</v>
      </c>
      <c r="Q292" t="b">
        <v>1</v>
      </c>
      <c r="R292" t="s">
        <v>42</v>
      </c>
      <c r="S292" s="5" t="str" cm="1">
        <f t="array" ref="S292:T292">_xlfn.TEXTSPLIT(R292,{"/"})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9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2">
        <f t="shared" si="18"/>
        <v>40831.208333333336</v>
      </c>
      <c r="O293" s="12">
        <f t="shared" si="19"/>
        <v>40835.208333333336</v>
      </c>
      <c r="P293" t="b">
        <v>1</v>
      </c>
      <c r="Q293" t="b">
        <v>0</v>
      </c>
      <c r="R293" t="s">
        <v>28</v>
      </c>
      <c r="S293" s="5" t="str" cm="1">
        <f t="array" ref="S293:T293">_xlfn.TEXTSPLIT(R293,{"/"})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9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2">
        <f t="shared" si="18"/>
        <v>40984.208333333336</v>
      </c>
      <c r="O294" s="12">
        <f t="shared" si="19"/>
        <v>41002.208333333336</v>
      </c>
      <c r="P294" t="b">
        <v>0</v>
      </c>
      <c r="Q294" t="b">
        <v>0</v>
      </c>
      <c r="R294" t="s">
        <v>17</v>
      </c>
      <c r="S294" s="5" t="str" cm="1">
        <f t="array" ref="S294:T294">_xlfn.TEXTSPLIT(R294,{"/"})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9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2">
        <f t="shared" si="18"/>
        <v>40456.208333333336</v>
      </c>
      <c r="O295" s="12">
        <f t="shared" si="19"/>
        <v>40465.208333333336</v>
      </c>
      <c r="P295" t="b">
        <v>0</v>
      </c>
      <c r="Q295" t="b">
        <v>0</v>
      </c>
      <c r="R295" t="s">
        <v>33</v>
      </c>
      <c r="S295" s="5" t="str" cm="1">
        <f t="array" ref="S295:T295">_xlfn.TEXTSPLIT(R295,{"/"})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9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2">
        <f t="shared" si="18"/>
        <v>43399.208333333328</v>
      </c>
      <c r="O296" s="12">
        <f t="shared" si="19"/>
        <v>43411.25</v>
      </c>
      <c r="P296" t="b">
        <v>0</v>
      </c>
      <c r="Q296" t="b">
        <v>0</v>
      </c>
      <c r="R296" t="s">
        <v>33</v>
      </c>
      <c r="S296" s="5" t="str" cm="1">
        <f t="array" ref="S296:T296">_xlfn.TEXTSPLIT(R296,{"/"})</f>
        <v>theater</v>
      </c>
      <c r="T296" t="str">
        <v>plays</v>
      </c>
    </row>
    <row r="297" spans="1:20" ht="17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9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2">
        <f t="shared" si="18"/>
        <v>41562.208333333336</v>
      </c>
      <c r="O297" s="12">
        <f t="shared" si="19"/>
        <v>41587.25</v>
      </c>
      <c r="P297" t="b">
        <v>0</v>
      </c>
      <c r="Q297" t="b">
        <v>0</v>
      </c>
      <c r="R297" t="s">
        <v>33</v>
      </c>
      <c r="S297" s="5" t="str" cm="1">
        <f t="array" ref="S297:T297">_xlfn.TEXTSPLIT(R297,{"/"})</f>
        <v>theater</v>
      </c>
      <c r="T297" t="str">
        <v>plays</v>
      </c>
    </row>
    <row r="298" spans="1:20" ht="17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9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2">
        <f t="shared" si="18"/>
        <v>43493.25</v>
      </c>
      <c r="O298" s="12">
        <f t="shared" si="19"/>
        <v>43515.25</v>
      </c>
      <c r="P298" t="b">
        <v>0</v>
      </c>
      <c r="Q298" t="b">
        <v>0</v>
      </c>
      <c r="R298" t="s">
        <v>33</v>
      </c>
      <c r="S298" s="5" t="str" cm="1">
        <f t="array" ref="S298:T298">_xlfn.TEXTSPLIT(R298,{"/"})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9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2">
        <f t="shared" si="18"/>
        <v>41653.25</v>
      </c>
      <c r="O299" s="12">
        <f t="shared" si="19"/>
        <v>41662.25</v>
      </c>
      <c r="P299" t="b">
        <v>0</v>
      </c>
      <c r="Q299" t="b">
        <v>1</v>
      </c>
      <c r="R299" t="s">
        <v>33</v>
      </c>
      <c r="S299" s="5" t="str" cm="1">
        <f t="array" ref="S299:T299">_xlfn.TEXTSPLIT(R299,{"/"})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9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2">
        <f t="shared" si="18"/>
        <v>42426.25</v>
      </c>
      <c r="O300" s="12">
        <f t="shared" si="19"/>
        <v>42444.208333333328</v>
      </c>
      <c r="P300" t="b">
        <v>0</v>
      </c>
      <c r="Q300" t="b">
        <v>1</v>
      </c>
      <c r="R300" t="s">
        <v>23</v>
      </c>
      <c r="S300" s="5" t="str" cm="1">
        <f t="array" ref="S300:T300">_xlfn.TEXTSPLIT(R300,{"/"})</f>
        <v>music</v>
      </c>
      <c r="T300" t="str">
        <v>rock</v>
      </c>
    </row>
    <row r="301" spans="1:20" ht="17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9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2">
        <f t="shared" si="18"/>
        <v>42432.25</v>
      </c>
      <c r="O301" s="12">
        <f t="shared" si="19"/>
        <v>42488.208333333328</v>
      </c>
      <c r="P301" t="b">
        <v>0</v>
      </c>
      <c r="Q301" t="b">
        <v>0</v>
      </c>
      <c r="R301" t="s">
        <v>17</v>
      </c>
      <c r="S301" s="5" t="str" cm="1">
        <f t="array" ref="S301:T301">_xlfn.TEXTSPLIT(R301,{"/"})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9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2">
        <f t="shared" si="18"/>
        <v>42977.208333333328</v>
      </c>
      <c r="O302" s="12">
        <f t="shared" si="19"/>
        <v>42978.208333333328</v>
      </c>
      <c r="P302" t="b">
        <v>0</v>
      </c>
      <c r="Q302" t="b">
        <v>1</v>
      </c>
      <c r="R302" t="s">
        <v>68</v>
      </c>
      <c r="S302" s="5" t="str" cm="1">
        <f t="array" ref="S302:T302">_xlfn.TEXTSPLIT(R302,{"/"})</f>
        <v>publishing</v>
      </c>
      <c r="T302" t="str">
        <v>nonfiction</v>
      </c>
    </row>
    <row r="303" spans="1:20" ht="17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9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2">
        <f t="shared" si="18"/>
        <v>42061.25</v>
      </c>
      <c r="O303" s="12">
        <f t="shared" si="19"/>
        <v>42078.208333333328</v>
      </c>
      <c r="P303" t="b">
        <v>0</v>
      </c>
      <c r="Q303" t="b">
        <v>0</v>
      </c>
      <c r="R303" t="s">
        <v>42</v>
      </c>
      <c r="S303" s="5" t="str" cm="1">
        <f t="array" ref="S303:T303">_xlfn.TEXTSPLIT(R303,{"/"})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9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2">
        <f t="shared" si="18"/>
        <v>43345.208333333328</v>
      </c>
      <c r="O304" s="12">
        <f t="shared" si="19"/>
        <v>43359.208333333328</v>
      </c>
      <c r="P304" t="b">
        <v>0</v>
      </c>
      <c r="Q304" t="b">
        <v>0</v>
      </c>
      <c r="R304" t="s">
        <v>33</v>
      </c>
      <c r="S304" s="5" t="str" cm="1">
        <f t="array" ref="S304:T304">_xlfn.TEXTSPLIT(R304,{"/"})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9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2">
        <f t="shared" si="18"/>
        <v>42376.25</v>
      </c>
      <c r="O305" s="12">
        <f t="shared" si="19"/>
        <v>42381.25</v>
      </c>
      <c r="P305" t="b">
        <v>0</v>
      </c>
      <c r="Q305" t="b">
        <v>0</v>
      </c>
      <c r="R305" t="s">
        <v>60</v>
      </c>
      <c r="S305" s="5" t="str" cm="1">
        <f t="array" ref="S305:T305">_xlfn.TEXTSPLIT(R305,{"/"})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9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2">
        <f t="shared" si="18"/>
        <v>42589.208333333328</v>
      </c>
      <c r="O306" s="12">
        <f t="shared" si="19"/>
        <v>42630.208333333328</v>
      </c>
      <c r="P306" t="b">
        <v>0</v>
      </c>
      <c r="Q306" t="b">
        <v>0</v>
      </c>
      <c r="R306" t="s">
        <v>42</v>
      </c>
      <c r="S306" s="5" t="str" cm="1">
        <f t="array" ref="S306:T306">_xlfn.TEXTSPLIT(R306,{"/"})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9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2">
        <f t="shared" si="18"/>
        <v>42448.208333333328</v>
      </c>
      <c r="O307" s="12">
        <f t="shared" si="19"/>
        <v>42489.208333333328</v>
      </c>
      <c r="P307" t="b">
        <v>0</v>
      </c>
      <c r="Q307" t="b">
        <v>0</v>
      </c>
      <c r="R307" t="s">
        <v>33</v>
      </c>
      <c r="S307" s="5" t="str" cm="1">
        <f t="array" ref="S307:T307">_xlfn.TEXTSPLIT(R307,{"/"})</f>
        <v>theater</v>
      </c>
      <c r="T307" t="str">
        <v>plays</v>
      </c>
    </row>
    <row r="308" spans="1:20" ht="17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9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2">
        <f t="shared" si="18"/>
        <v>42930.208333333328</v>
      </c>
      <c r="O308" s="12">
        <f t="shared" si="19"/>
        <v>42933.208333333328</v>
      </c>
      <c r="P308" t="b">
        <v>0</v>
      </c>
      <c r="Q308" t="b">
        <v>1</v>
      </c>
      <c r="R308" t="s">
        <v>33</v>
      </c>
      <c r="S308" s="5" t="str" cm="1">
        <f t="array" ref="S308:T308">_xlfn.TEXTSPLIT(R308,{"/"})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9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2">
        <f t="shared" si="18"/>
        <v>41066.208333333336</v>
      </c>
      <c r="O309" s="12">
        <f t="shared" si="19"/>
        <v>41086.208333333336</v>
      </c>
      <c r="P309" t="b">
        <v>0</v>
      </c>
      <c r="Q309" t="b">
        <v>1</v>
      </c>
      <c r="R309" t="s">
        <v>119</v>
      </c>
      <c r="S309" s="5" t="str" cm="1">
        <f t="array" ref="S309:T309">_xlfn.TEXTSPLIT(R309,{"/"})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9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2">
        <f t="shared" si="18"/>
        <v>40651.208333333336</v>
      </c>
      <c r="O310" s="12">
        <f t="shared" si="19"/>
        <v>40652.208333333336</v>
      </c>
      <c r="P310" t="b">
        <v>0</v>
      </c>
      <c r="Q310" t="b">
        <v>0</v>
      </c>
      <c r="R310" t="s">
        <v>33</v>
      </c>
      <c r="S310" s="5" t="str" cm="1">
        <f t="array" ref="S310:T310">_xlfn.TEXTSPLIT(R310,{"/"})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9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2">
        <f t="shared" si="18"/>
        <v>40807.208333333336</v>
      </c>
      <c r="O311" s="12">
        <f t="shared" si="19"/>
        <v>40827.208333333336</v>
      </c>
      <c r="P311" t="b">
        <v>0</v>
      </c>
      <c r="Q311" t="b">
        <v>1</v>
      </c>
      <c r="R311" t="s">
        <v>60</v>
      </c>
      <c r="S311" s="5" t="str" cm="1">
        <f t="array" ref="S311:T311">_xlfn.TEXTSPLIT(R311,{"/"})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9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2">
        <f t="shared" si="18"/>
        <v>40277.208333333336</v>
      </c>
      <c r="O312" s="12">
        <f t="shared" si="19"/>
        <v>40293.208333333336</v>
      </c>
      <c r="P312" t="b">
        <v>0</v>
      </c>
      <c r="Q312" t="b">
        <v>0</v>
      </c>
      <c r="R312" t="s">
        <v>89</v>
      </c>
      <c r="S312" s="5" t="str" cm="1">
        <f t="array" ref="S312:T312">_xlfn.TEXTSPLIT(R312,{"/"})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9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2">
        <f t="shared" si="18"/>
        <v>40590.25</v>
      </c>
      <c r="O313" s="12">
        <f t="shared" si="19"/>
        <v>40602.25</v>
      </c>
      <c r="P313" t="b">
        <v>0</v>
      </c>
      <c r="Q313" t="b">
        <v>0</v>
      </c>
      <c r="R313" t="s">
        <v>33</v>
      </c>
      <c r="S313" s="5" t="str" cm="1">
        <f t="array" ref="S313:T313">_xlfn.TEXTSPLIT(R313,{"/"})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9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2">
        <f t="shared" si="18"/>
        <v>41572.208333333336</v>
      </c>
      <c r="O314" s="12">
        <f t="shared" si="19"/>
        <v>41579.208333333336</v>
      </c>
      <c r="P314" t="b">
        <v>0</v>
      </c>
      <c r="Q314" t="b">
        <v>0</v>
      </c>
      <c r="R314" t="s">
        <v>33</v>
      </c>
      <c r="S314" s="5" t="str" cm="1">
        <f t="array" ref="S314:T314">_xlfn.TEXTSPLIT(R314,{"/"})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9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2">
        <f t="shared" si="18"/>
        <v>40966.25</v>
      </c>
      <c r="O315" s="12">
        <f t="shared" si="19"/>
        <v>40968.25</v>
      </c>
      <c r="P315" t="b">
        <v>0</v>
      </c>
      <c r="Q315" t="b">
        <v>0</v>
      </c>
      <c r="R315" t="s">
        <v>23</v>
      </c>
      <c r="S315" s="5" t="str" cm="1">
        <f t="array" ref="S315:T315">_xlfn.TEXTSPLIT(R315,{"/"})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9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2">
        <f t="shared" si="18"/>
        <v>43536.208333333328</v>
      </c>
      <c r="O316" s="12">
        <f t="shared" si="19"/>
        <v>43541.208333333328</v>
      </c>
      <c r="P316" t="b">
        <v>0</v>
      </c>
      <c r="Q316" t="b">
        <v>1</v>
      </c>
      <c r="R316" t="s">
        <v>42</v>
      </c>
      <c r="S316" s="5" t="str" cm="1">
        <f t="array" ref="S316:T316">_xlfn.TEXTSPLIT(R316,{"/"})</f>
        <v>film &amp; video</v>
      </c>
      <c r="T316" t="str">
        <v>documentary</v>
      </c>
    </row>
    <row r="317" spans="1:20" ht="17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9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2">
        <f t="shared" si="18"/>
        <v>41783.208333333336</v>
      </c>
      <c r="O317" s="12">
        <f t="shared" si="19"/>
        <v>41812.208333333336</v>
      </c>
      <c r="P317" t="b">
        <v>0</v>
      </c>
      <c r="Q317" t="b">
        <v>0</v>
      </c>
      <c r="R317" t="s">
        <v>33</v>
      </c>
      <c r="S317" s="5" t="str" cm="1">
        <f t="array" ref="S317:T317">_xlfn.TEXTSPLIT(R317,{"/"})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9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2">
        <f t="shared" si="18"/>
        <v>43788.25</v>
      </c>
      <c r="O318" s="12">
        <f t="shared" si="19"/>
        <v>43789.25</v>
      </c>
      <c r="P318" t="b">
        <v>0</v>
      </c>
      <c r="Q318" t="b">
        <v>1</v>
      </c>
      <c r="R318" t="s">
        <v>17</v>
      </c>
      <c r="S318" s="5" t="str" cm="1">
        <f t="array" ref="S318:T318">_xlfn.TEXTSPLIT(R318,{"/"})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2">
        <f t="shared" si="18"/>
        <v>42869.208333333328</v>
      </c>
      <c r="O319" s="12">
        <f t="shared" si="19"/>
        <v>42882.208333333328</v>
      </c>
      <c r="P319" t="b">
        <v>0</v>
      </c>
      <c r="Q319" t="b">
        <v>0</v>
      </c>
      <c r="R319" t="s">
        <v>33</v>
      </c>
      <c r="S319" s="5" t="str" cm="1">
        <f t="array" ref="S319:T319">_xlfn.TEXTSPLIT(R319,{"/"})</f>
        <v>theater</v>
      </c>
      <c r="T319" t="str">
        <v>plays</v>
      </c>
    </row>
    <row r="320" spans="1:20" ht="17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9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2">
        <f t="shared" si="18"/>
        <v>41684.25</v>
      </c>
      <c r="O320" s="12">
        <f t="shared" si="19"/>
        <v>41686.25</v>
      </c>
      <c r="P320" t="b">
        <v>0</v>
      </c>
      <c r="Q320" t="b">
        <v>0</v>
      </c>
      <c r="R320" t="s">
        <v>23</v>
      </c>
      <c r="S320" s="5" t="str" cm="1">
        <f t="array" ref="S320:T320">_xlfn.TEXTSPLIT(R320,{"/"})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9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2">
        <f t="shared" si="18"/>
        <v>40402.208333333336</v>
      </c>
      <c r="O321" s="12">
        <f t="shared" si="19"/>
        <v>40426.208333333336</v>
      </c>
      <c r="P321" t="b">
        <v>0</v>
      </c>
      <c r="Q321" t="b">
        <v>0</v>
      </c>
      <c r="R321" t="s">
        <v>28</v>
      </c>
      <c r="S321" s="5" t="str" cm="1">
        <f t="array" ref="S321:T321">_xlfn.TEXTSPLIT(R321,{"/"})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20">E322/D322*100</f>
        <v>9.5876777251184837</v>
      </c>
      <c r="G322" t="s">
        <v>14</v>
      </c>
      <c r="H322">
        <v>80</v>
      </c>
      <c r="I322" s="9">
        <f t="shared" ref="I322:I385" si="21">IFERROR(E322/H322,"0")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2">
        <f t="shared" ref="N322:N385" si="22">L322/86400+25569</f>
        <v>40673.208333333336</v>
      </c>
      <c r="O322" s="12">
        <f t="shared" ref="O322:O385" si="23">M322/86400+25569</f>
        <v>40682.208333333336</v>
      </c>
      <c r="P322" t="b">
        <v>0</v>
      </c>
      <c r="Q322" t="b">
        <v>0</v>
      </c>
      <c r="R322" t="s">
        <v>119</v>
      </c>
      <c r="S322" s="5" t="str" cm="1">
        <f t="array" ref="S322:T322">_xlfn.TEXTSPLIT(R322,{"/"})</f>
        <v>publishing</v>
      </c>
      <c r="T322" t="str">
        <v>fiction</v>
      </c>
    </row>
    <row r="323" spans="1:20" ht="17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0"/>
        <v>94.144366197183089</v>
      </c>
      <c r="G323" t="s">
        <v>14</v>
      </c>
      <c r="H323">
        <v>2468</v>
      </c>
      <c r="I323" s="9">
        <f t="shared" si="21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2">
        <f t="shared" si="22"/>
        <v>40634.208333333336</v>
      </c>
      <c r="O323" s="12">
        <f t="shared" si="23"/>
        <v>40642.208333333336</v>
      </c>
      <c r="P323" t="b">
        <v>0</v>
      </c>
      <c r="Q323" t="b">
        <v>0</v>
      </c>
      <c r="R323" t="s">
        <v>100</v>
      </c>
      <c r="S323" s="5" t="str" cm="1">
        <f t="array" ref="S323:T323">_xlfn.TEXTSPLIT(R323,{"/"})</f>
        <v>film &amp; video</v>
      </c>
      <c r="T323" t="str">
        <v>shorts</v>
      </c>
    </row>
    <row r="324" spans="1:20" ht="17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9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2">
        <f t="shared" si="22"/>
        <v>40507.25</v>
      </c>
      <c r="O324" s="12">
        <f t="shared" si="23"/>
        <v>40520.25</v>
      </c>
      <c r="P324" t="b">
        <v>0</v>
      </c>
      <c r="Q324" t="b">
        <v>0</v>
      </c>
      <c r="R324" t="s">
        <v>33</v>
      </c>
      <c r="S324" s="5" t="str" cm="1">
        <f t="array" ref="S324:T324">_xlfn.TEXTSPLIT(R324,{"/"})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9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2">
        <f t="shared" si="22"/>
        <v>41725.208333333336</v>
      </c>
      <c r="O325" s="12">
        <f t="shared" si="23"/>
        <v>41727.208333333336</v>
      </c>
      <c r="P325" t="b">
        <v>0</v>
      </c>
      <c r="Q325" t="b">
        <v>0</v>
      </c>
      <c r="R325" t="s">
        <v>42</v>
      </c>
      <c r="S325" s="5" t="str" cm="1">
        <f t="array" ref="S325:T325">_xlfn.TEXTSPLIT(R325,{"/"})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9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2">
        <f t="shared" si="22"/>
        <v>42176.208333333328</v>
      </c>
      <c r="O326" s="12">
        <f t="shared" si="23"/>
        <v>42188.208333333328</v>
      </c>
      <c r="P326" t="b">
        <v>0</v>
      </c>
      <c r="Q326" t="b">
        <v>1</v>
      </c>
      <c r="R326" t="s">
        <v>33</v>
      </c>
      <c r="S326" s="5" t="str" cm="1">
        <f t="array" ref="S326:T326">_xlfn.TEXTSPLIT(R326,{"/"})</f>
        <v>theater</v>
      </c>
      <c r="T326" t="str">
        <v>plays</v>
      </c>
    </row>
    <row r="327" spans="1:20" ht="17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9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2">
        <f t="shared" si="22"/>
        <v>43267.208333333328</v>
      </c>
      <c r="O327" s="12">
        <f t="shared" si="23"/>
        <v>43290.208333333328</v>
      </c>
      <c r="P327" t="b">
        <v>0</v>
      </c>
      <c r="Q327" t="b">
        <v>1</v>
      </c>
      <c r="R327" t="s">
        <v>33</v>
      </c>
      <c r="S327" s="5" t="str" cm="1">
        <f t="array" ref="S327:T327">_xlfn.TEXTSPLIT(R327,{"/"})</f>
        <v>theater</v>
      </c>
      <c r="T327" t="str">
        <v>plays</v>
      </c>
    </row>
    <row r="328" spans="1:20" ht="17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9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2">
        <f t="shared" si="22"/>
        <v>42364.25</v>
      </c>
      <c r="O328" s="12">
        <f t="shared" si="23"/>
        <v>42370.25</v>
      </c>
      <c r="P328" t="b">
        <v>0</v>
      </c>
      <c r="Q328" t="b">
        <v>0</v>
      </c>
      <c r="R328" t="s">
        <v>71</v>
      </c>
      <c r="S328" s="5" t="str" cm="1">
        <f t="array" ref="S328:T328">_xlfn.TEXTSPLIT(R328,{"/"})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9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2">
        <f t="shared" si="22"/>
        <v>43705.208333333328</v>
      </c>
      <c r="O329" s="12">
        <f t="shared" si="23"/>
        <v>43709.208333333328</v>
      </c>
      <c r="P329" t="b">
        <v>0</v>
      </c>
      <c r="Q329" t="b">
        <v>1</v>
      </c>
      <c r="R329" t="s">
        <v>33</v>
      </c>
      <c r="S329" s="5" t="str" cm="1">
        <f t="array" ref="S329:T329">_xlfn.TEXTSPLIT(R329,{"/"})</f>
        <v>theater</v>
      </c>
      <c r="T329" t="str">
        <v>plays</v>
      </c>
    </row>
    <row r="330" spans="1:20" ht="17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9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2">
        <f t="shared" si="22"/>
        <v>43434.25</v>
      </c>
      <c r="O330" s="12">
        <f t="shared" si="23"/>
        <v>43445.25</v>
      </c>
      <c r="P330" t="b">
        <v>0</v>
      </c>
      <c r="Q330" t="b">
        <v>0</v>
      </c>
      <c r="R330" t="s">
        <v>23</v>
      </c>
      <c r="S330" s="5" t="str" cm="1">
        <f t="array" ref="S330:T330">_xlfn.TEXTSPLIT(R330,{"/"})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9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2">
        <f t="shared" si="22"/>
        <v>42716.25</v>
      </c>
      <c r="O331" s="12">
        <f t="shared" si="23"/>
        <v>42727.25</v>
      </c>
      <c r="P331" t="b">
        <v>0</v>
      </c>
      <c r="Q331" t="b">
        <v>0</v>
      </c>
      <c r="R331" t="s">
        <v>89</v>
      </c>
      <c r="S331" s="5" t="str" cm="1">
        <f t="array" ref="S331:T331">_xlfn.TEXTSPLIT(R331,{"/"})</f>
        <v>games</v>
      </c>
      <c r="T331" t="str">
        <v>video games</v>
      </c>
    </row>
    <row r="332" spans="1:20" ht="17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9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2">
        <f t="shared" si="22"/>
        <v>43077.25</v>
      </c>
      <c r="O332" s="12">
        <f t="shared" si="23"/>
        <v>43078.25</v>
      </c>
      <c r="P332" t="b">
        <v>0</v>
      </c>
      <c r="Q332" t="b">
        <v>0</v>
      </c>
      <c r="R332" t="s">
        <v>42</v>
      </c>
      <c r="S332" s="5" t="str" cm="1">
        <f t="array" ref="S332:T332">_xlfn.TEXTSPLIT(R332,{"/"})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9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2">
        <f t="shared" si="22"/>
        <v>40896.25</v>
      </c>
      <c r="O333" s="12">
        <f t="shared" si="23"/>
        <v>40897.25</v>
      </c>
      <c r="P333" t="b">
        <v>0</v>
      </c>
      <c r="Q333" t="b">
        <v>0</v>
      </c>
      <c r="R333" t="s">
        <v>17</v>
      </c>
      <c r="S333" s="5" t="str" cm="1">
        <f t="array" ref="S333:T333">_xlfn.TEXTSPLIT(R333,{"/"})</f>
        <v>food</v>
      </c>
      <c r="T333" t="str">
        <v>food trucks</v>
      </c>
    </row>
    <row r="334" spans="1:20" ht="17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9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2">
        <f t="shared" si="22"/>
        <v>41361.208333333336</v>
      </c>
      <c r="O334" s="12">
        <f t="shared" si="23"/>
        <v>41362.208333333336</v>
      </c>
      <c r="P334" t="b">
        <v>0</v>
      </c>
      <c r="Q334" t="b">
        <v>0</v>
      </c>
      <c r="R334" t="s">
        <v>65</v>
      </c>
      <c r="S334" s="5" t="str" cm="1">
        <f t="array" ref="S334:T334">_xlfn.TEXTSPLIT(R334,{"/"})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9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2">
        <f t="shared" si="22"/>
        <v>43424.25</v>
      </c>
      <c r="O335" s="12">
        <f t="shared" si="23"/>
        <v>43452.25</v>
      </c>
      <c r="P335" t="b">
        <v>0</v>
      </c>
      <c r="Q335" t="b">
        <v>0</v>
      </c>
      <c r="R335" t="s">
        <v>33</v>
      </c>
      <c r="S335" s="5" t="str" cm="1">
        <f t="array" ref="S335:T335">_xlfn.TEXTSPLIT(R335,{"/"})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9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2">
        <f t="shared" si="22"/>
        <v>43110.25</v>
      </c>
      <c r="O336" s="12">
        <f t="shared" si="23"/>
        <v>43117.25</v>
      </c>
      <c r="P336" t="b">
        <v>0</v>
      </c>
      <c r="Q336" t="b">
        <v>0</v>
      </c>
      <c r="R336" t="s">
        <v>23</v>
      </c>
      <c r="S336" s="5" t="str" cm="1">
        <f t="array" ref="S336:T336">_xlfn.TEXTSPLIT(R336,{"/"})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9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2">
        <f t="shared" si="22"/>
        <v>43784.25</v>
      </c>
      <c r="O337" s="12">
        <f t="shared" si="23"/>
        <v>43797.25</v>
      </c>
      <c r="P337" t="b">
        <v>0</v>
      </c>
      <c r="Q337" t="b">
        <v>0</v>
      </c>
      <c r="R337" t="s">
        <v>23</v>
      </c>
      <c r="S337" s="5" t="str" cm="1">
        <f t="array" ref="S337:T337">_xlfn.TEXTSPLIT(R337,{"/"})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9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2">
        <f t="shared" si="22"/>
        <v>40527.25</v>
      </c>
      <c r="O338" s="12">
        <f t="shared" si="23"/>
        <v>40528.25</v>
      </c>
      <c r="P338" t="b">
        <v>0</v>
      </c>
      <c r="Q338" t="b">
        <v>1</v>
      </c>
      <c r="R338" t="s">
        <v>23</v>
      </c>
      <c r="S338" s="5" t="str" cm="1">
        <f t="array" ref="S338:T338">_xlfn.TEXTSPLIT(R338,{"/"})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9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2">
        <f t="shared" si="22"/>
        <v>43780.25</v>
      </c>
      <c r="O339" s="12">
        <f t="shared" si="23"/>
        <v>43781.25</v>
      </c>
      <c r="P339" t="b">
        <v>0</v>
      </c>
      <c r="Q339" t="b">
        <v>0</v>
      </c>
      <c r="R339" t="s">
        <v>33</v>
      </c>
      <c r="S339" s="5" t="str" cm="1">
        <f t="array" ref="S339:T339">_xlfn.TEXTSPLIT(R339,{"/"})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9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2">
        <f t="shared" si="22"/>
        <v>40821.208333333336</v>
      </c>
      <c r="O340" s="12">
        <f t="shared" si="23"/>
        <v>40851.208333333336</v>
      </c>
      <c r="P340" t="b">
        <v>0</v>
      </c>
      <c r="Q340" t="b">
        <v>0</v>
      </c>
      <c r="R340" t="s">
        <v>33</v>
      </c>
      <c r="S340" s="5" t="str" cm="1">
        <f t="array" ref="S340:T340">_xlfn.TEXTSPLIT(R340,{"/"})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9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2">
        <f t="shared" si="22"/>
        <v>42949.208333333328</v>
      </c>
      <c r="O341" s="12">
        <f t="shared" si="23"/>
        <v>42963.208333333328</v>
      </c>
      <c r="P341" t="b">
        <v>0</v>
      </c>
      <c r="Q341" t="b">
        <v>0</v>
      </c>
      <c r="R341" t="s">
        <v>33</v>
      </c>
      <c r="S341" s="5" t="str" cm="1">
        <f t="array" ref="S341:T341">_xlfn.TEXTSPLIT(R341,{"/"})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9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2">
        <f t="shared" si="22"/>
        <v>40889.25</v>
      </c>
      <c r="O342" s="12">
        <f t="shared" si="23"/>
        <v>40890.25</v>
      </c>
      <c r="P342" t="b">
        <v>0</v>
      </c>
      <c r="Q342" t="b">
        <v>0</v>
      </c>
      <c r="R342" t="s">
        <v>122</v>
      </c>
      <c r="S342" s="5" t="str" cm="1">
        <f t="array" ref="S342:T342">_xlfn.TEXTSPLIT(R342,{"/"})</f>
        <v>photography</v>
      </c>
      <c r="T342" t="str">
        <v>photography books</v>
      </c>
    </row>
    <row r="343" spans="1:20" ht="17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9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2">
        <f t="shared" si="22"/>
        <v>42244.208333333328</v>
      </c>
      <c r="O343" s="12">
        <f t="shared" si="23"/>
        <v>42251.208333333328</v>
      </c>
      <c r="P343" t="b">
        <v>0</v>
      </c>
      <c r="Q343" t="b">
        <v>0</v>
      </c>
      <c r="R343" t="s">
        <v>60</v>
      </c>
      <c r="S343" s="5" t="str" cm="1">
        <f t="array" ref="S343:T343">_xlfn.TEXTSPLIT(R343,{"/"})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9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2">
        <f t="shared" si="22"/>
        <v>41475.208333333336</v>
      </c>
      <c r="O344" s="12">
        <f t="shared" si="23"/>
        <v>41487.208333333336</v>
      </c>
      <c r="P344" t="b">
        <v>0</v>
      </c>
      <c r="Q344" t="b">
        <v>0</v>
      </c>
      <c r="R344" t="s">
        <v>33</v>
      </c>
      <c r="S344" s="5" t="str" cm="1">
        <f t="array" ref="S344:T344">_xlfn.TEXTSPLIT(R344,{"/"})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9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2">
        <f t="shared" si="22"/>
        <v>41597.25</v>
      </c>
      <c r="O345" s="12">
        <f t="shared" si="23"/>
        <v>41650.25</v>
      </c>
      <c r="P345" t="b">
        <v>0</v>
      </c>
      <c r="Q345" t="b">
        <v>0</v>
      </c>
      <c r="R345" t="s">
        <v>33</v>
      </c>
      <c r="S345" s="5" t="str" cm="1">
        <f t="array" ref="S345:T345">_xlfn.TEXTSPLIT(R345,{"/"})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9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2">
        <f t="shared" si="22"/>
        <v>43122.25</v>
      </c>
      <c r="O346" s="12">
        <f t="shared" si="23"/>
        <v>43162.25</v>
      </c>
      <c r="P346" t="b">
        <v>0</v>
      </c>
      <c r="Q346" t="b">
        <v>0</v>
      </c>
      <c r="R346" t="s">
        <v>89</v>
      </c>
      <c r="S346" s="5" t="str" cm="1">
        <f t="array" ref="S346:T346">_xlfn.TEXTSPLIT(R346,{"/"})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9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2">
        <f t="shared" si="22"/>
        <v>42194.208333333328</v>
      </c>
      <c r="O347" s="12">
        <f t="shared" si="23"/>
        <v>42195.208333333328</v>
      </c>
      <c r="P347" t="b">
        <v>0</v>
      </c>
      <c r="Q347" t="b">
        <v>0</v>
      </c>
      <c r="R347" t="s">
        <v>53</v>
      </c>
      <c r="S347" s="5" t="str" cm="1">
        <f t="array" ref="S347:T347">_xlfn.TEXTSPLIT(R347,{"/"})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9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2">
        <f t="shared" si="22"/>
        <v>42971.208333333328</v>
      </c>
      <c r="O348" s="12">
        <f t="shared" si="23"/>
        <v>43026.208333333328</v>
      </c>
      <c r="P348" t="b">
        <v>0</v>
      </c>
      <c r="Q348" t="b">
        <v>1</v>
      </c>
      <c r="R348" t="s">
        <v>60</v>
      </c>
      <c r="S348" s="5" t="str" cm="1">
        <f t="array" ref="S348:T348">_xlfn.TEXTSPLIT(R348,{"/"})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9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2">
        <f t="shared" si="22"/>
        <v>42046.25</v>
      </c>
      <c r="O349" s="12">
        <f t="shared" si="23"/>
        <v>42070.25</v>
      </c>
      <c r="P349" t="b">
        <v>0</v>
      </c>
      <c r="Q349" t="b">
        <v>0</v>
      </c>
      <c r="R349" t="s">
        <v>28</v>
      </c>
      <c r="S349" s="5" t="str" cm="1">
        <f t="array" ref="S349:T349">_xlfn.TEXTSPLIT(R349,{"/"})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9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2">
        <f t="shared" si="22"/>
        <v>42782.25</v>
      </c>
      <c r="O350" s="12">
        <f t="shared" si="23"/>
        <v>42795.25</v>
      </c>
      <c r="P350" t="b">
        <v>0</v>
      </c>
      <c r="Q350" t="b">
        <v>0</v>
      </c>
      <c r="R350" t="s">
        <v>17</v>
      </c>
      <c r="S350" s="5" t="str" cm="1">
        <f t="array" ref="S350:T350">_xlfn.TEXTSPLIT(R350,{"/"})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9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2">
        <f t="shared" si="22"/>
        <v>42930.208333333328</v>
      </c>
      <c r="O351" s="12">
        <f t="shared" si="23"/>
        <v>42960.208333333328</v>
      </c>
      <c r="P351" t="b">
        <v>0</v>
      </c>
      <c r="Q351" t="b">
        <v>0</v>
      </c>
      <c r="R351" t="s">
        <v>33</v>
      </c>
      <c r="S351" s="5" t="str" cm="1">
        <f t="array" ref="S351:T351">_xlfn.TEXTSPLIT(R351,{"/"})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9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2">
        <f t="shared" si="22"/>
        <v>42144.208333333328</v>
      </c>
      <c r="O352" s="12">
        <f t="shared" si="23"/>
        <v>42162.208333333328</v>
      </c>
      <c r="P352" t="b">
        <v>0</v>
      </c>
      <c r="Q352" t="b">
        <v>1</v>
      </c>
      <c r="R352" t="s">
        <v>159</v>
      </c>
      <c r="S352" s="5" t="str" cm="1">
        <f t="array" ref="S352:T352">_xlfn.TEXTSPLIT(R352,{"/"})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9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2">
        <f t="shared" si="22"/>
        <v>42240.208333333328</v>
      </c>
      <c r="O353" s="12">
        <f t="shared" si="23"/>
        <v>42254.208333333328</v>
      </c>
      <c r="P353" t="b">
        <v>0</v>
      </c>
      <c r="Q353" t="b">
        <v>0</v>
      </c>
      <c r="R353" t="s">
        <v>23</v>
      </c>
      <c r="S353" s="5" t="str" cm="1">
        <f t="array" ref="S353:T353">_xlfn.TEXTSPLIT(R353,{"/"})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9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2">
        <f t="shared" si="22"/>
        <v>42315.25</v>
      </c>
      <c r="O354" s="12">
        <f t="shared" si="23"/>
        <v>42323.25</v>
      </c>
      <c r="P354" t="b">
        <v>0</v>
      </c>
      <c r="Q354" t="b">
        <v>0</v>
      </c>
      <c r="R354" t="s">
        <v>33</v>
      </c>
      <c r="S354" s="5" t="str" cm="1">
        <f t="array" ref="S354:T354">_xlfn.TEXTSPLIT(R354,{"/"})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9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2">
        <f t="shared" si="22"/>
        <v>43651.208333333328</v>
      </c>
      <c r="O355" s="12">
        <f t="shared" si="23"/>
        <v>43652.208333333328</v>
      </c>
      <c r="P355" t="b">
        <v>0</v>
      </c>
      <c r="Q355" t="b">
        <v>0</v>
      </c>
      <c r="R355" t="s">
        <v>33</v>
      </c>
      <c r="S355" s="5" t="str" cm="1">
        <f t="array" ref="S355:T355">_xlfn.TEXTSPLIT(R355,{"/"})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9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2">
        <f t="shared" si="22"/>
        <v>41520.208333333336</v>
      </c>
      <c r="O356" s="12">
        <f t="shared" si="23"/>
        <v>41527.208333333336</v>
      </c>
      <c r="P356" t="b">
        <v>0</v>
      </c>
      <c r="Q356" t="b">
        <v>0</v>
      </c>
      <c r="R356" t="s">
        <v>42</v>
      </c>
      <c r="S356" s="5" t="str" cm="1">
        <f t="array" ref="S356:T356">_xlfn.TEXTSPLIT(R356,{"/"})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9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2">
        <f t="shared" si="22"/>
        <v>42757.25</v>
      </c>
      <c r="O357" s="12">
        <f t="shared" si="23"/>
        <v>42797.25</v>
      </c>
      <c r="P357" t="b">
        <v>0</v>
      </c>
      <c r="Q357" t="b">
        <v>0</v>
      </c>
      <c r="R357" t="s">
        <v>65</v>
      </c>
      <c r="S357" s="5" t="str" cm="1">
        <f t="array" ref="S357:T357">_xlfn.TEXTSPLIT(R357,{"/"})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9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2">
        <f t="shared" si="22"/>
        <v>40922.25</v>
      </c>
      <c r="O358" s="12">
        <f t="shared" si="23"/>
        <v>40931.25</v>
      </c>
      <c r="P358" t="b">
        <v>0</v>
      </c>
      <c r="Q358" t="b">
        <v>0</v>
      </c>
      <c r="R358" t="s">
        <v>33</v>
      </c>
      <c r="S358" s="5" t="str" cm="1">
        <f t="array" ref="S358:T358">_xlfn.TEXTSPLIT(R358,{"/"})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9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2">
        <f t="shared" si="22"/>
        <v>42250.208333333328</v>
      </c>
      <c r="O359" s="12">
        <f t="shared" si="23"/>
        <v>42275.208333333328</v>
      </c>
      <c r="P359" t="b">
        <v>0</v>
      </c>
      <c r="Q359" t="b">
        <v>0</v>
      </c>
      <c r="R359" t="s">
        <v>89</v>
      </c>
      <c r="S359" s="5" t="str" cm="1">
        <f t="array" ref="S359:T359">_xlfn.TEXTSPLIT(R359,{"/"})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9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2">
        <f t="shared" si="22"/>
        <v>43322.208333333328</v>
      </c>
      <c r="O360" s="12">
        <f t="shared" si="23"/>
        <v>43325.208333333328</v>
      </c>
      <c r="P360" t="b">
        <v>1</v>
      </c>
      <c r="Q360" t="b">
        <v>0</v>
      </c>
      <c r="R360" t="s">
        <v>122</v>
      </c>
      <c r="S360" s="5" t="str" cm="1">
        <f t="array" ref="S360:T360">_xlfn.TEXTSPLIT(R360,{"/"})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9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2">
        <f t="shared" si="22"/>
        <v>40782.208333333336</v>
      </c>
      <c r="O361" s="12">
        <f t="shared" si="23"/>
        <v>40789.208333333336</v>
      </c>
      <c r="P361" t="b">
        <v>0</v>
      </c>
      <c r="Q361" t="b">
        <v>0</v>
      </c>
      <c r="R361" t="s">
        <v>71</v>
      </c>
      <c r="S361" s="5" t="str" cm="1">
        <f t="array" ref="S361:T361">_xlfn.TEXTSPLIT(R361,{"/"})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9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2">
        <f t="shared" si="22"/>
        <v>40544.25</v>
      </c>
      <c r="O362" s="12">
        <f t="shared" si="23"/>
        <v>40558.25</v>
      </c>
      <c r="P362" t="b">
        <v>0</v>
      </c>
      <c r="Q362" t="b">
        <v>1</v>
      </c>
      <c r="R362" t="s">
        <v>33</v>
      </c>
      <c r="S362" s="5" t="str" cm="1">
        <f t="array" ref="S362:T362">_xlfn.TEXTSPLIT(R362,{"/"})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9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2">
        <f t="shared" si="22"/>
        <v>43015.208333333328</v>
      </c>
      <c r="O363" s="12">
        <f t="shared" si="23"/>
        <v>43039.208333333328</v>
      </c>
      <c r="P363" t="b">
        <v>0</v>
      </c>
      <c r="Q363" t="b">
        <v>0</v>
      </c>
      <c r="R363" t="s">
        <v>33</v>
      </c>
      <c r="S363" s="5" t="str" cm="1">
        <f t="array" ref="S363:T363">_xlfn.TEXTSPLIT(R363,{"/"})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9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2">
        <f t="shared" si="22"/>
        <v>40570.25</v>
      </c>
      <c r="O364" s="12">
        <f t="shared" si="23"/>
        <v>40608.25</v>
      </c>
      <c r="P364" t="b">
        <v>0</v>
      </c>
      <c r="Q364" t="b">
        <v>0</v>
      </c>
      <c r="R364" t="s">
        <v>23</v>
      </c>
      <c r="S364" s="5" t="str" cm="1">
        <f t="array" ref="S364:T364">_xlfn.TEXTSPLIT(R364,{"/"})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9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2">
        <f t="shared" si="22"/>
        <v>40904.25</v>
      </c>
      <c r="O365" s="12">
        <f t="shared" si="23"/>
        <v>40905.25</v>
      </c>
      <c r="P365" t="b">
        <v>0</v>
      </c>
      <c r="Q365" t="b">
        <v>0</v>
      </c>
      <c r="R365" t="s">
        <v>23</v>
      </c>
      <c r="S365" s="5" t="str" cm="1">
        <f t="array" ref="S365:T365">_xlfn.TEXTSPLIT(R365,{"/"})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9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2">
        <f t="shared" si="22"/>
        <v>43164.25</v>
      </c>
      <c r="O366" s="12">
        <f t="shared" si="23"/>
        <v>43194.208333333328</v>
      </c>
      <c r="P366" t="b">
        <v>0</v>
      </c>
      <c r="Q366" t="b">
        <v>0</v>
      </c>
      <c r="R366" t="s">
        <v>60</v>
      </c>
      <c r="S366" s="5" t="str" cm="1">
        <f t="array" ref="S366:T366">_xlfn.TEXTSPLIT(R366,{"/"})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9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2">
        <f t="shared" si="22"/>
        <v>42733.25</v>
      </c>
      <c r="O367" s="12">
        <f t="shared" si="23"/>
        <v>42760.25</v>
      </c>
      <c r="P367" t="b">
        <v>0</v>
      </c>
      <c r="Q367" t="b">
        <v>0</v>
      </c>
      <c r="R367" t="s">
        <v>33</v>
      </c>
      <c r="S367" s="5" t="str" cm="1">
        <f t="array" ref="S367:T367">_xlfn.TEXTSPLIT(R367,{"/"})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9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2">
        <f t="shared" si="22"/>
        <v>40546.25</v>
      </c>
      <c r="O368" s="12">
        <f t="shared" si="23"/>
        <v>40547.25</v>
      </c>
      <c r="P368" t="b">
        <v>0</v>
      </c>
      <c r="Q368" t="b">
        <v>1</v>
      </c>
      <c r="R368" t="s">
        <v>33</v>
      </c>
      <c r="S368" s="5" t="str" cm="1">
        <f t="array" ref="S368:T368">_xlfn.TEXTSPLIT(R368,{"/"})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9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2">
        <f t="shared" si="22"/>
        <v>41930.208333333336</v>
      </c>
      <c r="O369" s="12">
        <f t="shared" si="23"/>
        <v>41954.25</v>
      </c>
      <c r="P369" t="b">
        <v>0</v>
      </c>
      <c r="Q369" t="b">
        <v>1</v>
      </c>
      <c r="R369" t="s">
        <v>33</v>
      </c>
      <c r="S369" s="5" t="str" cm="1">
        <f t="array" ref="S369:T369">_xlfn.TEXTSPLIT(R369,{"/"})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9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2">
        <f t="shared" si="22"/>
        <v>40464.208333333336</v>
      </c>
      <c r="O370" s="12">
        <f t="shared" si="23"/>
        <v>40487.208333333336</v>
      </c>
      <c r="P370" t="b">
        <v>0</v>
      </c>
      <c r="Q370" t="b">
        <v>1</v>
      </c>
      <c r="R370" t="s">
        <v>42</v>
      </c>
      <c r="S370" s="5" t="str" cm="1">
        <f t="array" ref="S370:T370">_xlfn.TEXTSPLIT(R370,{"/"})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9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2">
        <f t="shared" si="22"/>
        <v>41308.25</v>
      </c>
      <c r="O371" s="12">
        <f t="shared" si="23"/>
        <v>41347.208333333336</v>
      </c>
      <c r="P371" t="b">
        <v>0</v>
      </c>
      <c r="Q371" t="b">
        <v>1</v>
      </c>
      <c r="R371" t="s">
        <v>269</v>
      </c>
      <c r="S371" s="5" t="str" cm="1">
        <f t="array" ref="S371:T371">_xlfn.TEXTSPLIT(R371,{"/"})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9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2">
        <f t="shared" si="22"/>
        <v>43570.208333333328</v>
      </c>
      <c r="O372" s="12">
        <f t="shared" si="23"/>
        <v>43576.208333333328</v>
      </c>
      <c r="P372" t="b">
        <v>0</v>
      </c>
      <c r="Q372" t="b">
        <v>0</v>
      </c>
      <c r="R372" t="s">
        <v>33</v>
      </c>
      <c r="S372" s="5" t="str" cm="1">
        <f t="array" ref="S372:T372">_xlfn.TEXTSPLIT(R372,{"/"})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9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2">
        <f t="shared" si="22"/>
        <v>42043.25</v>
      </c>
      <c r="O373" s="12">
        <f t="shared" si="23"/>
        <v>42094.208333333328</v>
      </c>
      <c r="P373" t="b">
        <v>0</v>
      </c>
      <c r="Q373" t="b">
        <v>0</v>
      </c>
      <c r="R373" t="s">
        <v>33</v>
      </c>
      <c r="S373" s="5" t="str" cm="1">
        <f t="array" ref="S373:T373">_xlfn.TEXTSPLIT(R373,{"/"})</f>
        <v>theater</v>
      </c>
      <c r="T373" t="str">
        <v>plays</v>
      </c>
    </row>
    <row r="374" spans="1:20" ht="17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9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2">
        <f t="shared" si="22"/>
        <v>42012.25</v>
      </c>
      <c r="O374" s="12">
        <f t="shared" si="23"/>
        <v>42032.25</v>
      </c>
      <c r="P374" t="b">
        <v>0</v>
      </c>
      <c r="Q374" t="b">
        <v>1</v>
      </c>
      <c r="R374" t="s">
        <v>42</v>
      </c>
      <c r="S374" s="5" t="str" cm="1">
        <f t="array" ref="S374:T374">_xlfn.TEXTSPLIT(R374,{"/"})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9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2">
        <f t="shared" si="22"/>
        <v>42964.208333333328</v>
      </c>
      <c r="O375" s="12">
        <f t="shared" si="23"/>
        <v>42972.208333333328</v>
      </c>
      <c r="P375" t="b">
        <v>0</v>
      </c>
      <c r="Q375" t="b">
        <v>0</v>
      </c>
      <c r="R375" t="s">
        <v>33</v>
      </c>
      <c r="S375" s="5" t="str" cm="1">
        <f t="array" ref="S375:T375">_xlfn.TEXTSPLIT(R375,{"/"})</f>
        <v>theater</v>
      </c>
      <c r="T375" t="str">
        <v>plays</v>
      </c>
    </row>
    <row r="376" spans="1:20" ht="17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9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2">
        <f t="shared" si="22"/>
        <v>43476.25</v>
      </c>
      <c r="O376" s="12">
        <f t="shared" si="23"/>
        <v>43481.25</v>
      </c>
      <c r="P376" t="b">
        <v>0</v>
      </c>
      <c r="Q376" t="b">
        <v>1</v>
      </c>
      <c r="R376" t="s">
        <v>42</v>
      </c>
      <c r="S376" s="5" t="str" cm="1">
        <f t="array" ref="S376:T376">_xlfn.TEXTSPLIT(R376,{"/"})</f>
        <v>film &amp; video</v>
      </c>
      <c r="T376" t="str">
        <v>documentary</v>
      </c>
    </row>
    <row r="377" spans="1:20" ht="17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9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2">
        <f t="shared" si="22"/>
        <v>42293.208333333328</v>
      </c>
      <c r="O377" s="12">
        <f t="shared" si="23"/>
        <v>42350.25</v>
      </c>
      <c r="P377" t="b">
        <v>0</v>
      </c>
      <c r="Q377" t="b">
        <v>0</v>
      </c>
      <c r="R377" t="s">
        <v>60</v>
      </c>
      <c r="S377" s="5" t="str" cm="1">
        <f t="array" ref="S377:T377">_xlfn.TEXTSPLIT(R377,{"/"})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9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2">
        <f t="shared" si="22"/>
        <v>41826.208333333336</v>
      </c>
      <c r="O378" s="12">
        <f t="shared" si="23"/>
        <v>41832.208333333336</v>
      </c>
      <c r="P378" t="b">
        <v>0</v>
      </c>
      <c r="Q378" t="b">
        <v>0</v>
      </c>
      <c r="R378" t="s">
        <v>23</v>
      </c>
      <c r="S378" s="5" t="str" cm="1">
        <f t="array" ref="S378:T378">_xlfn.TEXTSPLIT(R378,{"/"})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9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2">
        <f t="shared" si="22"/>
        <v>43760.208333333328</v>
      </c>
      <c r="O379" s="12">
        <f t="shared" si="23"/>
        <v>43774.25</v>
      </c>
      <c r="P379" t="b">
        <v>0</v>
      </c>
      <c r="Q379" t="b">
        <v>0</v>
      </c>
      <c r="R379" t="s">
        <v>33</v>
      </c>
      <c r="S379" s="5" t="str" cm="1">
        <f t="array" ref="S379:T379">_xlfn.TEXTSPLIT(R379,{"/"})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9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2">
        <f t="shared" si="22"/>
        <v>43241.208333333328</v>
      </c>
      <c r="O380" s="12">
        <f t="shared" si="23"/>
        <v>43279.208333333328</v>
      </c>
      <c r="P380" t="b">
        <v>0</v>
      </c>
      <c r="Q380" t="b">
        <v>0</v>
      </c>
      <c r="R380" t="s">
        <v>42</v>
      </c>
      <c r="S380" s="5" t="str" cm="1">
        <f t="array" ref="S380:T380">_xlfn.TEXTSPLIT(R380,{"/"})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9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2">
        <f t="shared" si="22"/>
        <v>40843.208333333336</v>
      </c>
      <c r="O381" s="12">
        <f t="shared" si="23"/>
        <v>40857.25</v>
      </c>
      <c r="P381" t="b">
        <v>0</v>
      </c>
      <c r="Q381" t="b">
        <v>0</v>
      </c>
      <c r="R381" t="s">
        <v>33</v>
      </c>
      <c r="S381" s="5" t="str" cm="1">
        <f t="array" ref="S381:T381">_xlfn.TEXTSPLIT(R381,{"/"})</f>
        <v>theater</v>
      </c>
      <c r="T381" t="str">
        <v>plays</v>
      </c>
    </row>
    <row r="382" spans="1:20" ht="17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9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2">
        <f t="shared" si="22"/>
        <v>41448.208333333336</v>
      </c>
      <c r="O382" s="12">
        <f t="shared" si="23"/>
        <v>41453.208333333336</v>
      </c>
      <c r="P382" t="b">
        <v>0</v>
      </c>
      <c r="Q382" t="b">
        <v>0</v>
      </c>
      <c r="R382" t="s">
        <v>33</v>
      </c>
      <c r="S382" s="5" t="str" cm="1">
        <f t="array" ref="S382:T382">_xlfn.TEXTSPLIT(R382,{"/"})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9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2">
        <f t="shared" si="22"/>
        <v>42163.208333333328</v>
      </c>
      <c r="O383" s="12">
        <f t="shared" si="23"/>
        <v>42209.208333333328</v>
      </c>
      <c r="P383" t="b">
        <v>0</v>
      </c>
      <c r="Q383" t="b">
        <v>0</v>
      </c>
      <c r="R383" t="s">
        <v>33</v>
      </c>
      <c r="S383" s="5" t="str" cm="1">
        <f t="array" ref="S383:T383">_xlfn.TEXTSPLIT(R383,{"/"})</f>
        <v>theater</v>
      </c>
      <c r="T383" t="str">
        <v>plays</v>
      </c>
    </row>
    <row r="384" spans="1:20" ht="17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9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2">
        <f t="shared" si="22"/>
        <v>43024.208333333328</v>
      </c>
      <c r="O384" s="12">
        <f t="shared" si="23"/>
        <v>43043.208333333328</v>
      </c>
      <c r="P384" t="b">
        <v>0</v>
      </c>
      <c r="Q384" t="b">
        <v>0</v>
      </c>
      <c r="R384" t="s">
        <v>122</v>
      </c>
      <c r="S384" s="5" t="str" cm="1">
        <f t="array" ref="S384:T384">_xlfn.TEXTSPLIT(R384,{"/"})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9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2">
        <f t="shared" si="22"/>
        <v>43509.25</v>
      </c>
      <c r="O385" s="12">
        <f t="shared" si="23"/>
        <v>43515.25</v>
      </c>
      <c r="P385" t="b">
        <v>0</v>
      </c>
      <c r="Q385" t="b">
        <v>1</v>
      </c>
      <c r="R385" t="s">
        <v>17</v>
      </c>
      <c r="S385" s="5" t="str" cm="1">
        <f t="array" ref="S385:T385">_xlfn.TEXTSPLIT(R385,{"/"})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24">E386/D386*100</f>
        <v>172.00961538461539</v>
      </c>
      <c r="G386" t="s">
        <v>20</v>
      </c>
      <c r="H386">
        <v>4799</v>
      </c>
      <c r="I386" s="9">
        <f t="shared" ref="I386:I449" si="25">IFERROR(E386/H386,"0")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2">
        <f t="shared" ref="N386:N449" si="26">L386/86400+25569</f>
        <v>42776.25</v>
      </c>
      <c r="O386" s="12">
        <f t="shared" ref="O386:O449" si="27">M386/86400+25569</f>
        <v>42803.25</v>
      </c>
      <c r="P386" t="b">
        <v>1</v>
      </c>
      <c r="Q386" t="b">
        <v>1</v>
      </c>
      <c r="R386" t="s">
        <v>42</v>
      </c>
      <c r="S386" s="5" t="str" cm="1">
        <f t="array" ref="S386:T386">_xlfn.TEXTSPLIT(R386,{"/"})</f>
        <v>film &amp; video</v>
      </c>
      <c r="T386" t="str">
        <v>documentary</v>
      </c>
    </row>
    <row r="387" spans="1:20" ht="17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4"/>
        <v>146.16709511568124</v>
      </c>
      <c r="G387" t="s">
        <v>20</v>
      </c>
      <c r="H387">
        <v>1137</v>
      </c>
      <c r="I387" s="9">
        <f t="shared" si="2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2">
        <f t="shared" si="26"/>
        <v>43553.208333333328</v>
      </c>
      <c r="O387" s="12">
        <f t="shared" si="27"/>
        <v>43585.208333333328</v>
      </c>
      <c r="P387" t="b">
        <v>0</v>
      </c>
      <c r="Q387" t="b">
        <v>0</v>
      </c>
      <c r="R387" t="s">
        <v>68</v>
      </c>
      <c r="S387" s="5" t="str" cm="1">
        <f t="array" ref="S387:T387">_xlfn.TEXTSPLIT(R387,{"/"})</f>
        <v>publishing</v>
      </c>
      <c r="T387" t="str">
        <v>nonfiction</v>
      </c>
    </row>
    <row r="388" spans="1:20" ht="17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9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2">
        <f t="shared" si="26"/>
        <v>40355.208333333336</v>
      </c>
      <c r="O388" s="12">
        <f t="shared" si="27"/>
        <v>40367.208333333336</v>
      </c>
      <c r="P388" t="b">
        <v>0</v>
      </c>
      <c r="Q388" t="b">
        <v>0</v>
      </c>
      <c r="R388" t="s">
        <v>33</v>
      </c>
      <c r="S388" s="5" t="str" cm="1">
        <f t="array" ref="S388:T388">_xlfn.TEXTSPLIT(R388,{"/"})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9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2">
        <f t="shared" si="26"/>
        <v>41072.208333333336</v>
      </c>
      <c r="O389" s="12">
        <f t="shared" si="27"/>
        <v>41077.208333333336</v>
      </c>
      <c r="P389" t="b">
        <v>0</v>
      </c>
      <c r="Q389" t="b">
        <v>0</v>
      </c>
      <c r="R389" t="s">
        <v>65</v>
      </c>
      <c r="S389" s="5" t="str" cm="1">
        <f t="array" ref="S389:T389">_xlfn.TEXTSPLIT(R389,{"/"})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9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2">
        <f t="shared" si="26"/>
        <v>40912.25</v>
      </c>
      <c r="O390" s="12">
        <f t="shared" si="27"/>
        <v>40914.25</v>
      </c>
      <c r="P390" t="b">
        <v>0</v>
      </c>
      <c r="Q390" t="b">
        <v>0</v>
      </c>
      <c r="R390" t="s">
        <v>60</v>
      </c>
      <c r="S390" s="5" t="str" cm="1">
        <f t="array" ref="S390:T390">_xlfn.TEXTSPLIT(R390,{"/"})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9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2">
        <f t="shared" si="26"/>
        <v>40479.208333333336</v>
      </c>
      <c r="O391" s="12">
        <f t="shared" si="27"/>
        <v>40506.25</v>
      </c>
      <c r="P391" t="b">
        <v>0</v>
      </c>
      <c r="Q391" t="b">
        <v>0</v>
      </c>
      <c r="R391" t="s">
        <v>33</v>
      </c>
      <c r="S391" s="5" t="str" cm="1">
        <f t="array" ref="S391:T391">_xlfn.TEXTSPLIT(R391,{"/"})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9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2">
        <f t="shared" si="26"/>
        <v>41530.208333333336</v>
      </c>
      <c r="O392" s="12">
        <f t="shared" si="27"/>
        <v>41545.208333333336</v>
      </c>
      <c r="P392" t="b">
        <v>0</v>
      </c>
      <c r="Q392" t="b">
        <v>0</v>
      </c>
      <c r="R392" t="s">
        <v>122</v>
      </c>
      <c r="S392" s="5" t="str" cm="1">
        <f t="array" ref="S392:T392">_xlfn.TEXTSPLIT(R392,{"/"})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9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2">
        <f t="shared" si="26"/>
        <v>41653.25</v>
      </c>
      <c r="O393" s="12">
        <f t="shared" si="27"/>
        <v>41655.25</v>
      </c>
      <c r="P393" t="b">
        <v>0</v>
      </c>
      <c r="Q393" t="b">
        <v>0</v>
      </c>
      <c r="R393" t="s">
        <v>68</v>
      </c>
      <c r="S393" s="5" t="str" cm="1">
        <f t="array" ref="S393:T393">_xlfn.TEXTSPLIT(R393,{"/"})</f>
        <v>publishing</v>
      </c>
      <c r="T393" t="str">
        <v>nonfiction</v>
      </c>
    </row>
    <row r="394" spans="1:20" ht="17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9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2">
        <f t="shared" si="26"/>
        <v>40549.25</v>
      </c>
      <c r="O394" s="12">
        <f t="shared" si="27"/>
        <v>40551.25</v>
      </c>
      <c r="P394" t="b">
        <v>0</v>
      </c>
      <c r="Q394" t="b">
        <v>0</v>
      </c>
      <c r="R394" t="s">
        <v>65</v>
      </c>
      <c r="S394" s="5" t="str" cm="1">
        <f t="array" ref="S394:T394">_xlfn.TEXTSPLIT(R394,{"/"})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9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2">
        <f t="shared" si="26"/>
        <v>42933.208333333328</v>
      </c>
      <c r="O395" s="12">
        <f t="shared" si="27"/>
        <v>42934.208333333328</v>
      </c>
      <c r="P395" t="b">
        <v>0</v>
      </c>
      <c r="Q395" t="b">
        <v>0</v>
      </c>
      <c r="R395" t="s">
        <v>159</v>
      </c>
      <c r="S395" s="5" t="str" cm="1">
        <f t="array" ref="S395:T395">_xlfn.TEXTSPLIT(R395,{"/"})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9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2">
        <f t="shared" si="26"/>
        <v>41484.208333333336</v>
      </c>
      <c r="O396" s="12">
        <f t="shared" si="27"/>
        <v>41494.208333333336</v>
      </c>
      <c r="P396" t="b">
        <v>0</v>
      </c>
      <c r="Q396" t="b">
        <v>1</v>
      </c>
      <c r="R396" t="s">
        <v>42</v>
      </c>
      <c r="S396" s="5" t="str" cm="1">
        <f t="array" ref="S396:T396">_xlfn.TEXTSPLIT(R396,{"/"})</f>
        <v>film &amp; video</v>
      </c>
      <c r="T396" t="str">
        <v>documentary</v>
      </c>
    </row>
    <row r="397" spans="1:20" ht="17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9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2">
        <f t="shared" si="26"/>
        <v>40885.25</v>
      </c>
      <c r="O397" s="12">
        <f t="shared" si="27"/>
        <v>40886.25</v>
      </c>
      <c r="P397" t="b">
        <v>1</v>
      </c>
      <c r="Q397" t="b">
        <v>0</v>
      </c>
      <c r="R397" t="s">
        <v>33</v>
      </c>
      <c r="S397" s="5" t="str" cm="1">
        <f t="array" ref="S397:T397">_xlfn.TEXTSPLIT(R397,{"/"})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9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2">
        <f t="shared" si="26"/>
        <v>43378.208333333328</v>
      </c>
      <c r="O398" s="12">
        <f t="shared" si="27"/>
        <v>43386.208333333328</v>
      </c>
      <c r="P398" t="b">
        <v>0</v>
      </c>
      <c r="Q398" t="b">
        <v>0</v>
      </c>
      <c r="R398" t="s">
        <v>53</v>
      </c>
      <c r="S398" s="5" t="str" cm="1">
        <f t="array" ref="S398:T398">_xlfn.TEXTSPLIT(R398,{"/"})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9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2">
        <f t="shared" si="26"/>
        <v>41417.208333333336</v>
      </c>
      <c r="O399" s="12">
        <f t="shared" si="27"/>
        <v>41423.208333333336</v>
      </c>
      <c r="P399" t="b">
        <v>0</v>
      </c>
      <c r="Q399" t="b">
        <v>0</v>
      </c>
      <c r="R399" t="s">
        <v>23</v>
      </c>
      <c r="S399" s="5" t="str" cm="1">
        <f t="array" ref="S399:T399">_xlfn.TEXTSPLIT(R399,{"/"})</f>
        <v>music</v>
      </c>
      <c r="T399" t="str">
        <v>rock</v>
      </c>
    </row>
    <row r="400" spans="1:20" ht="17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9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2">
        <f t="shared" si="26"/>
        <v>43228.208333333328</v>
      </c>
      <c r="O400" s="12">
        <f t="shared" si="27"/>
        <v>43230.208333333328</v>
      </c>
      <c r="P400" t="b">
        <v>0</v>
      </c>
      <c r="Q400" t="b">
        <v>1</v>
      </c>
      <c r="R400" t="s">
        <v>71</v>
      </c>
      <c r="S400" s="5" t="str" cm="1">
        <f t="array" ref="S400:T400">_xlfn.TEXTSPLIT(R400,{"/"})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9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2">
        <f t="shared" si="26"/>
        <v>40576.25</v>
      </c>
      <c r="O401" s="12">
        <f t="shared" si="27"/>
        <v>40583.25</v>
      </c>
      <c r="P401" t="b">
        <v>0</v>
      </c>
      <c r="Q401" t="b">
        <v>0</v>
      </c>
      <c r="R401" t="s">
        <v>60</v>
      </c>
      <c r="S401" s="5" t="str" cm="1">
        <f t="array" ref="S401:T401">_xlfn.TEXTSPLIT(R401,{"/"})</f>
        <v>music</v>
      </c>
      <c r="T401" t="str">
        <v>indie rock</v>
      </c>
    </row>
    <row r="402" spans="1:20" ht="17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9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2">
        <f t="shared" si="26"/>
        <v>41502.208333333336</v>
      </c>
      <c r="O402" s="12">
        <f t="shared" si="27"/>
        <v>41524.208333333336</v>
      </c>
      <c r="P402" t="b">
        <v>0</v>
      </c>
      <c r="Q402" t="b">
        <v>1</v>
      </c>
      <c r="R402" t="s">
        <v>122</v>
      </c>
      <c r="S402" s="5" t="str" cm="1">
        <f t="array" ref="S402:T402">_xlfn.TEXTSPLIT(R402,{"/"})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9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2">
        <f t="shared" si="26"/>
        <v>43765.208333333328</v>
      </c>
      <c r="O403" s="12">
        <f t="shared" si="27"/>
        <v>43765.208333333328</v>
      </c>
      <c r="P403" t="b">
        <v>0</v>
      </c>
      <c r="Q403" t="b">
        <v>0</v>
      </c>
      <c r="R403" t="s">
        <v>33</v>
      </c>
      <c r="S403" s="5" t="str" cm="1">
        <f t="array" ref="S403:T403">_xlfn.TEXTSPLIT(R403,{"/"})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9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2">
        <f t="shared" si="26"/>
        <v>40914.25</v>
      </c>
      <c r="O404" s="12">
        <f t="shared" si="27"/>
        <v>40961.25</v>
      </c>
      <c r="P404" t="b">
        <v>0</v>
      </c>
      <c r="Q404" t="b">
        <v>1</v>
      </c>
      <c r="R404" t="s">
        <v>100</v>
      </c>
      <c r="S404" s="5" t="str" cm="1">
        <f t="array" ref="S404:T404">_xlfn.TEXTSPLIT(R404,{"/"})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9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2">
        <f t="shared" si="26"/>
        <v>40310.208333333336</v>
      </c>
      <c r="O405" s="12">
        <f t="shared" si="27"/>
        <v>40346.208333333336</v>
      </c>
      <c r="P405" t="b">
        <v>0</v>
      </c>
      <c r="Q405" t="b">
        <v>1</v>
      </c>
      <c r="R405" t="s">
        <v>33</v>
      </c>
      <c r="S405" s="5" t="str" cm="1">
        <f t="array" ref="S405:T405">_xlfn.TEXTSPLIT(R405,{"/"})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9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2">
        <f t="shared" si="26"/>
        <v>43053.25</v>
      </c>
      <c r="O406" s="12">
        <f t="shared" si="27"/>
        <v>43056.25</v>
      </c>
      <c r="P406" t="b">
        <v>0</v>
      </c>
      <c r="Q406" t="b">
        <v>0</v>
      </c>
      <c r="R406" t="s">
        <v>33</v>
      </c>
      <c r="S406" s="5" t="str" cm="1">
        <f t="array" ref="S406:T406">_xlfn.TEXTSPLIT(R406,{"/"})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9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2">
        <f t="shared" si="26"/>
        <v>43255.208333333328</v>
      </c>
      <c r="O407" s="12">
        <f t="shared" si="27"/>
        <v>43305.208333333328</v>
      </c>
      <c r="P407" t="b">
        <v>0</v>
      </c>
      <c r="Q407" t="b">
        <v>0</v>
      </c>
      <c r="R407" t="s">
        <v>33</v>
      </c>
      <c r="S407" s="5" t="str" cm="1">
        <f t="array" ref="S407:T407">_xlfn.TEXTSPLIT(R407,{"/"})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9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2">
        <f t="shared" si="26"/>
        <v>41304.25</v>
      </c>
      <c r="O408" s="12">
        <f t="shared" si="27"/>
        <v>41316.25</v>
      </c>
      <c r="P408" t="b">
        <v>1</v>
      </c>
      <c r="Q408" t="b">
        <v>0</v>
      </c>
      <c r="R408" t="s">
        <v>42</v>
      </c>
      <c r="S408" s="5" t="str" cm="1">
        <f t="array" ref="S408:T408">_xlfn.TEXTSPLIT(R408,{"/"})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2">
        <f t="shared" si="26"/>
        <v>43751.208333333328</v>
      </c>
      <c r="O409" s="12">
        <f t="shared" si="27"/>
        <v>43758.208333333328</v>
      </c>
      <c r="P409" t="b">
        <v>0</v>
      </c>
      <c r="Q409" t="b">
        <v>0</v>
      </c>
      <c r="R409" t="s">
        <v>33</v>
      </c>
      <c r="S409" s="5" t="str" cm="1">
        <f t="array" ref="S409:T409">_xlfn.TEXTSPLIT(R409,{"/"})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9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2">
        <f t="shared" si="26"/>
        <v>42541.208333333328</v>
      </c>
      <c r="O410" s="12">
        <f t="shared" si="27"/>
        <v>42561.208333333328</v>
      </c>
      <c r="P410" t="b">
        <v>0</v>
      </c>
      <c r="Q410" t="b">
        <v>0</v>
      </c>
      <c r="R410" t="s">
        <v>42</v>
      </c>
      <c r="S410" s="5" t="str" cm="1">
        <f t="array" ref="S410:T410">_xlfn.TEXTSPLIT(R410,{"/"})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9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2">
        <f t="shared" si="26"/>
        <v>42843.208333333328</v>
      </c>
      <c r="O411" s="12">
        <f t="shared" si="27"/>
        <v>42847.208333333328</v>
      </c>
      <c r="P411" t="b">
        <v>0</v>
      </c>
      <c r="Q411" t="b">
        <v>0</v>
      </c>
      <c r="R411" t="s">
        <v>23</v>
      </c>
      <c r="S411" s="5" t="str" cm="1">
        <f t="array" ref="S411:T411">_xlfn.TEXTSPLIT(R411,{"/"})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9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2">
        <f t="shared" si="26"/>
        <v>42122.208333333328</v>
      </c>
      <c r="O412" s="12">
        <f t="shared" si="27"/>
        <v>42122.208333333328</v>
      </c>
      <c r="P412" t="b">
        <v>0</v>
      </c>
      <c r="Q412" t="b">
        <v>0</v>
      </c>
      <c r="R412" t="s">
        <v>292</v>
      </c>
      <c r="S412" s="5" t="str" cm="1">
        <f t="array" ref="S412:T412">_xlfn.TEXTSPLIT(R412,{"/"})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9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2">
        <f t="shared" si="26"/>
        <v>42884.208333333328</v>
      </c>
      <c r="O413" s="12">
        <f t="shared" si="27"/>
        <v>42886.208333333328</v>
      </c>
      <c r="P413" t="b">
        <v>0</v>
      </c>
      <c r="Q413" t="b">
        <v>0</v>
      </c>
      <c r="R413" t="s">
        <v>33</v>
      </c>
      <c r="S413" s="5" t="str" cm="1">
        <f t="array" ref="S413:T413">_xlfn.TEXTSPLIT(R413,{"/"})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9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2">
        <f t="shared" si="26"/>
        <v>41642.25</v>
      </c>
      <c r="O414" s="12">
        <f t="shared" si="27"/>
        <v>41652.25</v>
      </c>
      <c r="P414" t="b">
        <v>0</v>
      </c>
      <c r="Q414" t="b">
        <v>0</v>
      </c>
      <c r="R414" t="s">
        <v>119</v>
      </c>
      <c r="S414" s="5" t="str" cm="1">
        <f t="array" ref="S414:T414">_xlfn.TEXTSPLIT(R414,{"/"})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9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2">
        <f t="shared" si="26"/>
        <v>43431.25</v>
      </c>
      <c r="O415" s="12">
        <f t="shared" si="27"/>
        <v>43458.25</v>
      </c>
      <c r="P415" t="b">
        <v>0</v>
      </c>
      <c r="Q415" t="b">
        <v>0</v>
      </c>
      <c r="R415" t="s">
        <v>71</v>
      </c>
      <c r="S415" s="5" t="str" cm="1">
        <f t="array" ref="S415:T415">_xlfn.TEXTSPLIT(R415,{"/"})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9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2">
        <f t="shared" si="26"/>
        <v>40288.208333333336</v>
      </c>
      <c r="O416" s="12">
        <f t="shared" si="27"/>
        <v>40296.208333333336</v>
      </c>
      <c r="P416" t="b">
        <v>0</v>
      </c>
      <c r="Q416" t="b">
        <v>1</v>
      </c>
      <c r="R416" t="s">
        <v>17</v>
      </c>
      <c r="S416" s="5" t="str" cm="1">
        <f t="array" ref="S416:T416">_xlfn.TEXTSPLIT(R416,{"/"})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9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2">
        <f t="shared" si="26"/>
        <v>40921.25</v>
      </c>
      <c r="O417" s="12">
        <f t="shared" si="27"/>
        <v>40938.25</v>
      </c>
      <c r="P417" t="b">
        <v>0</v>
      </c>
      <c r="Q417" t="b">
        <v>0</v>
      </c>
      <c r="R417" t="s">
        <v>33</v>
      </c>
      <c r="S417" s="5" t="str" cm="1">
        <f t="array" ref="S417:T417">_xlfn.TEXTSPLIT(R417,{"/"})</f>
        <v>theater</v>
      </c>
      <c r="T417" t="str">
        <v>plays</v>
      </c>
    </row>
    <row r="418" spans="1:20" ht="17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9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2">
        <f t="shared" si="26"/>
        <v>40560.25</v>
      </c>
      <c r="O418" s="12">
        <f t="shared" si="27"/>
        <v>40569.25</v>
      </c>
      <c r="P418" t="b">
        <v>0</v>
      </c>
      <c r="Q418" t="b">
        <v>1</v>
      </c>
      <c r="R418" t="s">
        <v>42</v>
      </c>
      <c r="S418" s="5" t="str" cm="1">
        <f t="array" ref="S418:T418">_xlfn.TEXTSPLIT(R418,{"/"})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9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2">
        <f t="shared" si="26"/>
        <v>43407.208333333328</v>
      </c>
      <c r="O419" s="12">
        <f t="shared" si="27"/>
        <v>43431.25</v>
      </c>
      <c r="P419" t="b">
        <v>0</v>
      </c>
      <c r="Q419" t="b">
        <v>0</v>
      </c>
      <c r="R419" t="s">
        <v>33</v>
      </c>
      <c r="S419" s="5" t="str" cm="1">
        <f t="array" ref="S419:T419">_xlfn.TEXTSPLIT(R419,{"/"})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9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2">
        <f t="shared" si="26"/>
        <v>41035.208333333336</v>
      </c>
      <c r="O420" s="12">
        <f t="shared" si="27"/>
        <v>41036.208333333336</v>
      </c>
      <c r="P420" t="b">
        <v>0</v>
      </c>
      <c r="Q420" t="b">
        <v>0</v>
      </c>
      <c r="R420" t="s">
        <v>42</v>
      </c>
      <c r="S420" s="5" t="str" cm="1">
        <f t="array" ref="S420:T420">_xlfn.TEXTSPLIT(R420,{"/"})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9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2">
        <f t="shared" si="26"/>
        <v>40899.25</v>
      </c>
      <c r="O421" s="12">
        <f t="shared" si="27"/>
        <v>40905.25</v>
      </c>
      <c r="P421" t="b">
        <v>0</v>
      </c>
      <c r="Q421" t="b">
        <v>0</v>
      </c>
      <c r="R421" t="s">
        <v>28</v>
      </c>
      <c r="S421" s="5" t="str" cm="1">
        <f t="array" ref="S421:T421">_xlfn.TEXTSPLIT(R421,{"/"})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9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2">
        <f t="shared" si="26"/>
        <v>42911.208333333328</v>
      </c>
      <c r="O422" s="12">
        <f t="shared" si="27"/>
        <v>42925.208333333328</v>
      </c>
      <c r="P422" t="b">
        <v>0</v>
      </c>
      <c r="Q422" t="b">
        <v>0</v>
      </c>
      <c r="R422" t="s">
        <v>33</v>
      </c>
      <c r="S422" s="5" t="str" cm="1">
        <f t="array" ref="S422:T422">_xlfn.TEXTSPLIT(R422,{"/"})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9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2">
        <f t="shared" si="26"/>
        <v>42915.208333333328</v>
      </c>
      <c r="O423" s="12">
        <f t="shared" si="27"/>
        <v>42945.208333333328</v>
      </c>
      <c r="P423" t="b">
        <v>0</v>
      </c>
      <c r="Q423" t="b">
        <v>1</v>
      </c>
      <c r="R423" t="s">
        <v>65</v>
      </c>
      <c r="S423" s="5" t="str" cm="1">
        <f t="array" ref="S423:T423">_xlfn.TEXTSPLIT(R423,{"/"})</f>
        <v>technology</v>
      </c>
      <c r="T423" t="str">
        <v>wearables</v>
      </c>
    </row>
    <row r="424" spans="1:20" ht="17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9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2">
        <f t="shared" si="26"/>
        <v>40285.208333333336</v>
      </c>
      <c r="O424" s="12">
        <f t="shared" si="27"/>
        <v>40305.208333333336</v>
      </c>
      <c r="P424" t="b">
        <v>0</v>
      </c>
      <c r="Q424" t="b">
        <v>1</v>
      </c>
      <c r="R424" t="s">
        <v>33</v>
      </c>
      <c r="S424" s="5" t="str" cm="1">
        <f t="array" ref="S424:T424">_xlfn.TEXTSPLIT(R424,{"/"})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9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2">
        <f t="shared" si="26"/>
        <v>40808.208333333336</v>
      </c>
      <c r="O425" s="12">
        <f t="shared" si="27"/>
        <v>40810.208333333336</v>
      </c>
      <c r="P425" t="b">
        <v>0</v>
      </c>
      <c r="Q425" t="b">
        <v>1</v>
      </c>
      <c r="R425" t="s">
        <v>17</v>
      </c>
      <c r="S425" s="5" t="str" cm="1">
        <f t="array" ref="S425:T425">_xlfn.TEXTSPLIT(R425,{"/"})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9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2">
        <f t="shared" si="26"/>
        <v>43208.208333333328</v>
      </c>
      <c r="O426" s="12">
        <f t="shared" si="27"/>
        <v>43214.208333333328</v>
      </c>
      <c r="P426" t="b">
        <v>0</v>
      </c>
      <c r="Q426" t="b">
        <v>0</v>
      </c>
      <c r="R426" t="s">
        <v>60</v>
      </c>
      <c r="S426" s="5" t="str" cm="1">
        <f t="array" ref="S426:T426">_xlfn.TEXTSPLIT(R426,{"/"})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9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2">
        <f t="shared" si="26"/>
        <v>42213.208333333328</v>
      </c>
      <c r="O427" s="12">
        <f t="shared" si="27"/>
        <v>42219.208333333328</v>
      </c>
      <c r="P427" t="b">
        <v>0</v>
      </c>
      <c r="Q427" t="b">
        <v>0</v>
      </c>
      <c r="R427" t="s">
        <v>122</v>
      </c>
      <c r="S427" s="5" t="str" cm="1">
        <f t="array" ref="S427:T427">_xlfn.TEXTSPLIT(R427,{"/"})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9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2">
        <f t="shared" si="26"/>
        <v>41332.25</v>
      </c>
      <c r="O428" s="12">
        <f t="shared" si="27"/>
        <v>41339.25</v>
      </c>
      <c r="P428" t="b">
        <v>0</v>
      </c>
      <c r="Q428" t="b">
        <v>0</v>
      </c>
      <c r="R428" t="s">
        <v>33</v>
      </c>
      <c r="S428" s="5" t="str" cm="1">
        <f t="array" ref="S428:T428">_xlfn.TEXTSPLIT(R428,{"/"})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9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2">
        <f t="shared" si="26"/>
        <v>41895.208333333336</v>
      </c>
      <c r="O429" s="12">
        <f t="shared" si="27"/>
        <v>41927.208333333336</v>
      </c>
      <c r="P429" t="b">
        <v>0</v>
      </c>
      <c r="Q429" t="b">
        <v>1</v>
      </c>
      <c r="R429" t="s">
        <v>33</v>
      </c>
      <c r="S429" s="5" t="str" cm="1">
        <f t="array" ref="S429:T429">_xlfn.TEXTSPLIT(R429,{"/"})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9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2">
        <f t="shared" si="26"/>
        <v>40585.25</v>
      </c>
      <c r="O430" s="12">
        <f t="shared" si="27"/>
        <v>40592.25</v>
      </c>
      <c r="P430" t="b">
        <v>0</v>
      </c>
      <c r="Q430" t="b">
        <v>0</v>
      </c>
      <c r="R430" t="s">
        <v>71</v>
      </c>
      <c r="S430" s="5" t="str" cm="1">
        <f t="array" ref="S430:T430">_xlfn.TEXTSPLIT(R430,{"/"})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9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2">
        <f t="shared" si="26"/>
        <v>41680.25</v>
      </c>
      <c r="O431" s="12">
        <f t="shared" si="27"/>
        <v>41708.208333333336</v>
      </c>
      <c r="P431" t="b">
        <v>0</v>
      </c>
      <c r="Q431" t="b">
        <v>1</v>
      </c>
      <c r="R431" t="s">
        <v>122</v>
      </c>
      <c r="S431" s="5" t="str" cm="1">
        <f t="array" ref="S431:T431">_xlfn.TEXTSPLIT(R431,{"/"})</f>
        <v>photography</v>
      </c>
      <c r="T431" t="str">
        <v>photography books</v>
      </c>
    </row>
    <row r="432" spans="1:20" ht="17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9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2">
        <f t="shared" si="26"/>
        <v>43737.208333333328</v>
      </c>
      <c r="O432" s="12">
        <f t="shared" si="27"/>
        <v>43771.208333333328</v>
      </c>
      <c r="P432" t="b">
        <v>0</v>
      </c>
      <c r="Q432" t="b">
        <v>0</v>
      </c>
      <c r="R432" t="s">
        <v>33</v>
      </c>
      <c r="S432" s="5" t="str" cm="1">
        <f t="array" ref="S432:T432">_xlfn.TEXTSPLIT(R432,{"/"})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9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2">
        <f t="shared" si="26"/>
        <v>43273.208333333328</v>
      </c>
      <c r="O433" s="12">
        <f t="shared" si="27"/>
        <v>43290.208333333328</v>
      </c>
      <c r="P433" t="b">
        <v>1</v>
      </c>
      <c r="Q433" t="b">
        <v>0</v>
      </c>
      <c r="R433" t="s">
        <v>33</v>
      </c>
      <c r="S433" s="5" t="str" cm="1">
        <f t="array" ref="S433:T433">_xlfn.TEXTSPLIT(R433,{"/"})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9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2">
        <f t="shared" si="26"/>
        <v>41761.208333333336</v>
      </c>
      <c r="O434" s="12">
        <f t="shared" si="27"/>
        <v>41781.208333333336</v>
      </c>
      <c r="P434" t="b">
        <v>0</v>
      </c>
      <c r="Q434" t="b">
        <v>0</v>
      </c>
      <c r="R434" t="s">
        <v>33</v>
      </c>
      <c r="S434" s="5" t="str" cm="1">
        <f t="array" ref="S434:T434">_xlfn.TEXTSPLIT(R434,{"/"})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9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2">
        <f t="shared" si="26"/>
        <v>41603.25</v>
      </c>
      <c r="O435" s="12">
        <f t="shared" si="27"/>
        <v>41619.25</v>
      </c>
      <c r="P435" t="b">
        <v>0</v>
      </c>
      <c r="Q435" t="b">
        <v>1</v>
      </c>
      <c r="R435" t="s">
        <v>42</v>
      </c>
      <c r="S435" s="5" t="str" cm="1">
        <f t="array" ref="S435:T435">_xlfn.TEXTSPLIT(R435,{"/"})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9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2">
        <f t="shared" si="26"/>
        <v>42705.25</v>
      </c>
      <c r="O436" s="12">
        <f t="shared" si="27"/>
        <v>42719.25</v>
      </c>
      <c r="P436" t="b">
        <v>1</v>
      </c>
      <c r="Q436" t="b">
        <v>0</v>
      </c>
      <c r="R436" t="s">
        <v>33</v>
      </c>
      <c r="S436" s="5" t="str" cm="1">
        <f t="array" ref="S436:T436">_xlfn.TEXTSPLIT(R436,{"/"})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9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2">
        <f t="shared" si="26"/>
        <v>41988.25</v>
      </c>
      <c r="O437" s="12">
        <f t="shared" si="27"/>
        <v>42000.25</v>
      </c>
      <c r="P437" t="b">
        <v>0</v>
      </c>
      <c r="Q437" t="b">
        <v>1</v>
      </c>
      <c r="R437" t="s">
        <v>33</v>
      </c>
      <c r="S437" s="5" t="str" cm="1">
        <f t="array" ref="S437:T437">_xlfn.TEXTSPLIT(R437,{"/"})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9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2">
        <f t="shared" si="26"/>
        <v>43575.208333333328</v>
      </c>
      <c r="O438" s="12">
        <f t="shared" si="27"/>
        <v>43576.208333333328</v>
      </c>
      <c r="P438" t="b">
        <v>0</v>
      </c>
      <c r="Q438" t="b">
        <v>0</v>
      </c>
      <c r="R438" t="s">
        <v>159</v>
      </c>
      <c r="S438" s="5" t="str" cm="1">
        <f t="array" ref="S438:T438">_xlfn.TEXTSPLIT(R438,{"/"})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9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2">
        <f t="shared" si="26"/>
        <v>42260.208333333328</v>
      </c>
      <c r="O439" s="12">
        <f t="shared" si="27"/>
        <v>42263.208333333328</v>
      </c>
      <c r="P439" t="b">
        <v>0</v>
      </c>
      <c r="Q439" t="b">
        <v>1</v>
      </c>
      <c r="R439" t="s">
        <v>71</v>
      </c>
      <c r="S439" s="5" t="str" cm="1">
        <f t="array" ref="S439:T439">_xlfn.TEXTSPLIT(R439,{"/"})</f>
        <v>film &amp; video</v>
      </c>
      <c r="T439" t="str">
        <v>animation</v>
      </c>
    </row>
    <row r="440" spans="1:20" ht="17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9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2">
        <f t="shared" si="26"/>
        <v>41337.25</v>
      </c>
      <c r="O440" s="12">
        <f t="shared" si="27"/>
        <v>41367.208333333336</v>
      </c>
      <c r="P440" t="b">
        <v>0</v>
      </c>
      <c r="Q440" t="b">
        <v>0</v>
      </c>
      <c r="R440" t="s">
        <v>33</v>
      </c>
      <c r="S440" s="5" t="str" cm="1">
        <f t="array" ref="S440:T440">_xlfn.TEXTSPLIT(R440,{"/"})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9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2">
        <f t="shared" si="26"/>
        <v>42680.208333333328</v>
      </c>
      <c r="O441" s="12">
        <f t="shared" si="27"/>
        <v>42687.25</v>
      </c>
      <c r="P441" t="b">
        <v>0</v>
      </c>
      <c r="Q441" t="b">
        <v>0</v>
      </c>
      <c r="R441" t="s">
        <v>474</v>
      </c>
      <c r="S441" s="5" t="str" cm="1">
        <f t="array" ref="S441:T441">_xlfn.TEXTSPLIT(R441,{"/"})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9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2">
        <f t="shared" si="26"/>
        <v>42916.208333333328</v>
      </c>
      <c r="O442" s="12">
        <f t="shared" si="27"/>
        <v>42926.208333333328</v>
      </c>
      <c r="P442" t="b">
        <v>0</v>
      </c>
      <c r="Q442" t="b">
        <v>0</v>
      </c>
      <c r="R442" t="s">
        <v>269</v>
      </c>
      <c r="S442" s="5" t="str" cm="1">
        <f t="array" ref="S442:T442">_xlfn.TEXTSPLIT(R442,{"/"})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9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2">
        <f t="shared" si="26"/>
        <v>41025.208333333336</v>
      </c>
      <c r="O443" s="12">
        <f t="shared" si="27"/>
        <v>41053.208333333336</v>
      </c>
      <c r="P443" t="b">
        <v>0</v>
      </c>
      <c r="Q443" t="b">
        <v>0</v>
      </c>
      <c r="R443" t="s">
        <v>65</v>
      </c>
      <c r="S443" s="5" t="str" cm="1">
        <f t="array" ref="S443:T443">_xlfn.TEXTSPLIT(R443,{"/"})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9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2">
        <f t="shared" si="26"/>
        <v>42980.208333333328</v>
      </c>
      <c r="O444" s="12">
        <f t="shared" si="27"/>
        <v>42996.208333333328</v>
      </c>
      <c r="P444" t="b">
        <v>0</v>
      </c>
      <c r="Q444" t="b">
        <v>0</v>
      </c>
      <c r="R444" t="s">
        <v>33</v>
      </c>
      <c r="S444" s="5" t="str" cm="1">
        <f t="array" ref="S444:T444">_xlfn.TEXTSPLIT(R444,{"/"})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9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2">
        <f t="shared" si="26"/>
        <v>40451.208333333336</v>
      </c>
      <c r="O445" s="12">
        <f t="shared" si="27"/>
        <v>40470.208333333336</v>
      </c>
      <c r="P445" t="b">
        <v>0</v>
      </c>
      <c r="Q445" t="b">
        <v>0</v>
      </c>
      <c r="R445" t="s">
        <v>33</v>
      </c>
      <c r="S445" s="5" t="str" cm="1">
        <f t="array" ref="S445:T445">_xlfn.TEXTSPLIT(R445,{"/"})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9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2">
        <f t="shared" si="26"/>
        <v>40748.208333333336</v>
      </c>
      <c r="O446" s="12">
        <f t="shared" si="27"/>
        <v>40750.208333333336</v>
      </c>
      <c r="P446" t="b">
        <v>0</v>
      </c>
      <c r="Q446" t="b">
        <v>1</v>
      </c>
      <c r="R446" t="s">
        <v>60</v>
      </c>
      <c r="S446" s="5" t="str" cm="1">
        <f t="array" ref="S446:T446">_xlfn.TEXTSPLIT(R446,{"/"})</f>
        <v>music</v>
      </c>
      <c r="T446" t="str">
        <v>indie rock</v>
      </c>
    </row>
    <row r="447" spans="1:20" ht="17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9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2">
        <f t="shared" si="26"/>
        <v>40515.25</v>
      </c>
      <c r="O447" s="12">
        <f t="shared" si="27"/>
        <v>40536.25</v>
      </c>
      <c r="P447" t="b">
        <v>0</v>
      </c>
      <c r="Q447" t="b">
        <v>1</v>
      </c>
      <c r="R447" t="s">
        <v>33</v>
      </c>
      <c r="S447" s="5" t="str" cm="1">
        <f t="array" ref="S447:T447">_xlfn.TEXTSPLIT(R447,{"/"})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9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2">
        <f t="shared" si="26"/>
        <v>41261.25</v>
      </c>
      <c r="O448" s="12">
        <f t="shared" si="27"/>
        <v>41263.25</v>
      </c>
      <c r="P448" t="b">
        <v>0</v>
      </c>
      <c r="Q448" t="b">
        <v>0</v>
      </c>
      <c r="R448" t="s">
        <v>65</v>
      </c>
      <c r="S448" s="5" t="str" cm="1">
        <f t="array" ref="S448:T448">_xlfn.TEXTSPLIT(R448,{"/"})</f>
        <v>technology</v>
      </c>
      <c r="T448" t="str">
        <v>wearables</v>
      </c>
    </row>
    <row r="449" spans="1:20" ht="17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2">
        <f t="shared" si="26"/>
        <v>43088.25</v>
      </c>
      <c r="O449" s="12">
        <f t="shared" si="27"/>
        <v>43104.25</v>
      </c>
      <c r="P449" t="b">
        <v>0</v>
      </c>
      <c r="Q449" t="b">
        <v>0</v>
      </c>
      <c r="R449" t="s">
        <v>269</v>
      </c>
      <c r="S449" s="5" t="str" cm="1">
        <f t="array" ref="S449:T449">_xlfn.TEXTSPLIT(R449,{"/"})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28">E450/D450*100</f>
        <v>50.482758620689658</v>
      </c>
      <c r="G450" t="s">
        <v>14</v>
      </c>
      <c r="H450">
        <v>605</v>
      </c>
      <c r="I450" s="9">
        <f t="shared" ref="I450:I513" si="29">IFERROR(E450/H450,"0")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2">
        <f t="shared" ref="N450:N513" si="30">L450/86400+25569</f>
        <v>41378.208333333336</v>
      </c>
      <c r="O450" s="12">
        <f t="shared" ref="O450:O513" si="31">M450/86400+25569</f>
        <v>41380.208333333336</v>
      </c>
      <c r="P450" t="b">
        <v>0</v>
      </c>
      <c r="Q450" t="b">
        <v>1</v>
      </c>
      <c r="R450" t="s">
        <v>89</v>
      </c>
      <c r="S450" s="5" t="str" cm="1">
        <f t="array" ref="S450:T450">_xlfn.TEXTSPLIT(R450,{"/"})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8"/>
        <v>967</v>
      </c>
      <c r="G451" t="s">
        <v>20</v>
      </c>
      <c r="H451">
        <v>86</v>
      </c>
      <c r="I451" s="9">
        <f t="shared" si="29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2">
        <f t="shared" si="30"/>
        <v>43530.25</v>
      </c>
      <c r="O451" s="12">
        <f t="shared" si="31"/>
        <v>43547.208333333328</v>
      </c>
      <c r="P451" t="b">
        <v>0</v>
      </c>
      <c r="Q451" t="b">
        <v>0</v>
      </c>
      <c r="R451" t="s">
        <v>89</v>
      </c>
      <c r="S451" s="5" t="str" cm="1">
        <f t="array" ref="S451:T451">_xlfn.TEXTSPLIT(R451,{"/"})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9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2">
        <f t="shared" si="30"/>
        <v>43394.208333333328</v>
      </c>
      <c r="O452" s="12">
        <f t="shared" si="31"/>
        <v>43417.25</v>
      </c>
      <c r="P452" t="b">
        <v>0</v>
      </c>
      <c r="Q452" t="b">
        <v>0</v>
      </c>
      <c r="R452" t="s">
        <v>71</v>
      </c>
      <c r="S452" s="5" t="str" cm="1">
        <f t="array" ref="S452:T452">_xlfn.TEXTSPLIT(R452,{"/"})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9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2">
        <f t="shared" si="30"/>
        <v>42935.208333333328</v>
      </c>
      <c r="O453" s="12">
        <f t="shared" si="31"/>
        <v>42966.208333333328</v>
      </c>
      <c r="P453" t="b">
        <v>0</v>
      </c>
      <c r="Q453" t="b">
        <v>0</v>
      </c>
      <c r="R453" t="s">
        <v>23</v>
      </c>
      <c r="S453" s="5" t="str" cm="1">
        <f t="array" ref="S453:T453">_xlfn.TEXTSPLIT(R453,{"/"})</f>
        <v>music</v>
      </c>
      <c r="T453" t="str">
        <v>rock</v>
      </c>
    </row>
    <row r="454" spans="1:20" ht="17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9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2">
        <f t="shared" si="30"/>
        <v>40365.208333333336</v>
      </c>
      <c r="O454" s="12">
        <f t="shared" si="31"/>
        <v>40366.208333333336</v>
      </c>
      <c r="P454" t="b">
        <v>0</v>
      </c>
      <c r="Q454" t="b">
        <v>0</v>
      </c>
      <c r="R454" t="s">
        <v>53</v>
      </c>
      <c r="S454" s="5" t="str" cm="1">
        <f t="array" ref="S454:T454">_xlfn.TEXTSPLIT(R454,{"/"})</f>
        <v>film &amp; video</v>
      </c>
      <c r="T454" t="str">
        <v>drama</v>
      </c>
    </row>
    <row r="455" spans="1:20" ht="17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9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2">
        <f t="shared" si="30"/>
        <v>42705.25</v>
      </c>
      <c r="O455" s="12">
        <f t="shared" si="31"/>
        <v>42746.25</v>
      </c>
      <c r="P455" t="b">
        <v>0</v>
      </c>
      <c r="Q455" t="b">
        <v>0</v>
      </c>
      <c r="R455" t="s">
        <v>474</v>
      </c>
      <c r="S455" s="5" t="str" cm="1">
        <f t="array" ref="S455:T455">_xlfn.TEXTSPLIT(R455,{"/"})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9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2">
        <f t="shared" si="30"/>
        <v>41568.208333333336</v>
      </c>
      <c r="O456" s="12">
        <f t="shared" si="31"/>
        <v>41604.25</v>
      </c>
      <c r="P456" t="b">
        <v>0</v>
      </c>
      <c r="Q456" t="b">
        <v>1</v>
      </c>
      <c r="R456" t="s">
        <v>53</v>
      </c>
      <c r="S456" s="5" t="str" cm="1">
        <f t="array" ref="S456:T456">_xlfn.TEXTSPLIT(R456,{"/"})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9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2">
        <f t="shared" si="30"/>
        <v>40809.208333333336</v>
      </c>
      <c r="O457" s="12">
        <f t="shared" si="31"/>
        <v>40832.208333333336</v>
      </c>
      <c r="P457" t="b">
        <v>0</v>
      </c>
      <c r="Q457" t="b">
        <v>0</v>
      </c>
      <c r="R457" t="s">
        <v>33</v>
      </c>
      <c r="S457" s="5" t="str" cm="1">
        <f t="array" ref="S457:T457">_xlfn.TEXTSPLIT(R457,{"/"})</f>
        <v>theater</v>
      </c>
      <c r="T457" t="str">
        <v>plays</v>
      </c>
    </row>
    <row r="458" spans="1:20" ht="17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9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2">
        <f t="shared" si="30"/>
        <v>43141.25</v>
      </c>
      <c r="O458" s="12">
        <f t="shared" si="31"/>
        <v>43141.25</v>
      </c>
      <c r="P458" t="b">
        <v>0</v>
      </c>
      <c r="Q458" t="b">
        <v>1</v>
      </c>
      <c r="R458" t="s">
        <v>60</v>
      </c>
      <c r="S458" s="5" t="str" cm="1">
        <f t="array" ref="S458:T458">_xlfn.TEXTSPLIT(R458,{"/"})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9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2">
        <f t="shared" si="30"/>
        <v>42657.208333333328</v>
      </c>
      <c r="O459" s="12">
        <f t="shared" si="31"/>
        <v>42659.208333333328</v>
      </c>
      <c r="P459" t="b">
        <v>0</v>
      </c>
      <c r="Q459" t="b">
        <v>0</v>
      </c>
      <c r="R459" t="s">
        <v>33</v>
      </c>
      <c r="S459" s="5" t="str" cm="1">
        <f t="array" ref="S459:T459">_xlfn.TEXTSPLIT(R459,{"/"})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9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2">
        <f t="shared" si="30"/>
        <v>40265.208333333336</v>
      </c>
      <c r="O460" s="12">
        <f t="shared" si="31"/>
        <v>40309.208333333336</v>
      </c>
      <c r="P460" t="b">
        <v>0</v>
      </c>
      <c r="Q460" t="b">
        <v>0</v>
      </c>
      <c r="R460" t="s">
        <v>33</v>
      </c>
      <c r="S460" s="5" t="str" cm="1">
        <f t="array" ref="S460:T460">_xlfn.TEXTSPLIT(R460,{"/"})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9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2">
        <f t="shared" si="30"/>
        <v>42001.25</v>
      </c>
      <c r="O461" s="12">
        <f t="shared" si="31"/>
        <v>42026.25</v>
      </c>
      <c r="P461" t="b">
        <v>0</v>
      </c>
      <c r="Q461" t="b">
        <v>0</v>
      </c>
      <c r="R461" t="s">
        <v>42</v>
      </c>
      <c r="S461" s="5" t="str" cm="1">
        <f t="array" ref="S461:T461">_xlfn.TEXTSPLIT(R461,{"/"})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9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2">
        <f t="shared" si="30"/>
        <v>40399.208333333336</v>
      </c>
      <c r="O462" s="12">
        <f t="shared" si="31"/>
        <v>40402.208333333336</v>
      </c>
      <c r="P462" t="b">
        <v>0</v>
      </c>
      <c r="Q462" t="b">
        <v>0</v>
      </c>
      <c r="R462" t="s">
        <v>33</v>
      </c>
      <c r="S462" s="5" t="str" cm="1">
        <f t="array" ref="S462:T462">_xlfn.TEXTSPLIT(R462,{"/"})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9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2">
        <f t="shared" si="30"/>
        <v>41757.208333333336</v>
      </c>
      <c r="O463" s="12">
        <f t="shared" si="31"/>
        <v>41777.208333333336</v>
      </c>
      <c r="P463" t="b">
        <v>0</v>
      </c>
      <c r="Q463" t="b">
        <v>0</v>
      </c>
      <c r="R463" t="s">
        <v>53</v>
      </c>
      <c r="S463" s="5" t="str" cm="1">
        <f t="array" ref="S463:T463">_xlfn.TEXTSPLIT(R463,{"/"})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9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2">
        <f t="shared" si="30"/>
        <v>41304.25</v>
      </c>
      <c r="O464" s="12">
        <f t="shared" si="31"/>
        <v>41342.25</v>
      </c>
      <c r="P464" t="b">
        <v>0</v>
      </c>
      <c r="Q464" t="b">
        <v>0</v>
      </c>
      <c r="R464" t="s">
        <v>292</v>
      </c>
      <c r="S464" s="5" t="str" cm="1">
        <f t="array" ref="S464:T464">_xlfn.TEXTSPLIT(R464,{"/"})</f>
        <v>games</v>
      </c>
      <c r="T464" t="str">
        <v>mobile games</v>
      </c>
    </row>
    <row r="465" spans="1:20" ht="17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9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2">
        <f t="shared" si="30"/>
        <v>41639.25</v>
      </c>
      <c r="O465" s="12">
        <f t="shared" si="31"/>
        <v>41643.25</v>
      </c>
      <c r="P465" t="b">
        <v>0</v>
      </c>
      <c r="Q465" t="b">
        <v>0</v>
      </c>
      <c r="R465" t="s">
        <v>71</v>
      </c>
      <c r="S465" s="5" t="str" cm="1">
        <f t="array" ref="S465:T465">_xlfn.TEXTSPLIT(R465,{"/"})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9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2">
        <f t="shared" si="30"/>
        <v>43142.25</v>
      </c>
      <c r="O466" s="12">
        <f t="shared" si="31"/>
        <v>43156.25</v>
      </c>
      <c r="P466" t="b">
        <v>0</v>
      </c>
      <c r="Q466" t="b">
        <v>0</v>
      </c>
      <c r="R466" t="s">
        <v>33</v>
      </c>
      <c r="S466" s="5" t="str" cm="1">
        <f t="array" ref="S466:T466">_xlfn.TEXTSPLIT(R466,{"/"})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9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2">
        <f t="shared" si="30"/>
        <v>43127.25</v>
      </c>
      <c r="O467" s="12">
        <f t="shared" si="31"/>
        <v>43136.25</v>
      </c>
      <c r="P467" t="b">
        <v>0</v>
      </c>
      <c r="Q467" t="b">
        <v>0</v>
      </c>
      <c r="R467" t="s">
        <v>206</v>
      </c>
      <c r="S467" s="5" t="str" cm="1">
        <f t="array" ref="S467:T467">_xlfn.TEXTSPLIT(R467,{"/"})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9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2">
        <f t="shared" si="30"/>
        <v>41409.208333333336</v>
      </c>
      <c r="O468" s="12">
        <f t="shared" si="31"/>
        <v>41432.208333333336</v>
      </c>
      <c r="P468" t="b">
        <v>0</v>
      </c>
      <c r="Q468" t="b">
        <v>1</v>
      </c>
      <c r="R468" t="s">
        <v>65</v>
      </c>
      <c r="S468" s="5" t="str" cm="1">
        <f t="array" ref="S468:T468">_xlfn.TEXTSPLIT(R468,{"/"})</f>
        <v>technology</v>
      </c>
      <c r="T468" t="str">
        <v>wearables</v>
      </c>
    </row>
    <row r="469" spans="1:20" ht="17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9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2">
        <f t="shared" si="30"/>
        <v>42331.25</v>
      </c>
      <c r="O469" s="12">
        <f t="shared" si="31"/>
        <v>42338.25</v>
      </c>
      <c r="P469" t="b">
        <v>0</v>
      </c>
      <c r="Q469" t="b">
        <v>1</v>
      </c>
      <c r="R469" t="s">
        <v>28</v>
      </c>
      <c r="S469" s="5" t="str" cm="1">
        <f t="array" ref="S469:T469">_xlfn.TEXTSPLIT(R469,{"/"})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9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2">
        <f t="shared" si="30"/>
        <v>43569.208333333328</v>
      </c>
      <c r="O470" s="12">
        <f t="shared" si="31"/>
        <v>43585.208333333328</v>
      </c>
      <c r="P470" t="b">
        <v>0</v>
      </c>
      <c r="Q470" t="b">
        <v>0</v>
      </c>
      <c r="R470" t="s">
        <v>33</v>
      </c>
      <c r="S470" s="5" t="str" cm="1">
        <f t="array" ref="S470:T470">_xlfn.TEXTSPLIT(R470,{"/"})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9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2">
        <f t="shared" si="30"/>
        <v>42142.208333333328</v>
      </c>
      <c r="O471" s="12">
        <f t="shared" si="31"/>
        <v>42144.208333333328</v>
      </c>
      <c r="P471" t="b">
        <v>0</v>
      </c>
      <c r="Q471" t="b">
        <v>0</v>
      </c>
      <c r="R471" t="s">
        <v>53</v>
      </c>
      <c r="S471" s="5" t="str" cm="1">
        <f t="array" ref="S471:T471">_xlfn.TEXTSPLIT(R471,{"/"})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9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2">
        <f t="shared" si="30"/>
        <v>42716.25</v>
      </c>
      <c r="O472" s="12">
        <f t="shared" si="31"/>
        <v>42723.25</v>
      </c>
      <c r="P472" t="b">
        <v>0</v>
      </c>
      <c r="Q472" t="b">
        <v>0</v>
      </c>
      <c r="R472" t="s">
        <v>65</v>
      </c>
      <c r="S472" s="5" t="str" cm="1">
        <f t="array" ref="S472:T472">_xlfn.TEXTSPLIT(R472,{"/"})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9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2">
        <f t="shared" si="30"/>
        <v>41031.208333333336</v>
      </c>
      <c r="O473" s="12">
        <f t="shared" si="31"/>
        <v>41031.208333333336</v>
      </c>
      <c r="P473" t="b">
        <v>0</v>
      </c>
      <c r="Q473" t="b">
        <v>1</v>
      </c>
      <c r="R473" t="s">
        <v>17</v>
      </c>
      <c r="S473" s="5" t="str" cm="1">
        <f t="array" ref="S473:T473">_xlfn.TEXTSPLIT(R473,{"/"})</f>
        <v>food</v>
      </c>
      <c r="T473" t="str">
        <v>food trucks</v>
      </c>
    </row>
    <row r="474" spans="1:20" ht="17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9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2">
        <f t="shared" si="30"/>
        <v>43535.208333333328</v>
      </c>
      <c r="O474" s="12">
        <f t="shared" si="31"/>
        <v>43589.208333333328</v>
      </c>
      <c r="P474" t="b">
        <v>0</v>
      </c>
      <c r="Q474" t="b">
        <v>0</v>
      </c>
      <c r="R474" t="s">
        <v>23</v>
      </c>
      <c r="S474" s="5" t="str" cm="1">
        <f t="array" ref="S474:T474">_xlfn.TEXTSPLIT(R474,{"/"})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9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2">
        <f t="shared" si="30"/>
        <v>43277.208333333328</v>
      </c>
      <c r="O475" s="12">
        <f t="shared" si="31"/>
        <v>43278.208333333328</v>
      </c>
      <c r="P475" t="b">
        <v>0</v>
      </c>
      <c r="Q475" t="b">
        <v>0</v>
      </c>
      <c r="R475" t="s">
        <v>50</v>
      </c>
      <c r="S475" s="5" t="str" cm="1">
        <f t="array" ref="S475:T475">_xlfn.TEXTSPLIT(R475,{"/"})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9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2">
        <f t="shared" si="30"/>
        <v>41989.25</v>
      </c>
      <c r="O476" s="12">
        <f t="shared" si="31"/>
        <v>41990.25</v>
      </c>
      <c r="P476" t="b">
        <v>0</v>
      </c>
      <c r="Q476" t="b">
        <v>0</v>
      </c>
      <c r="R476" t="s">
        <v>269</v>
      </c>
      <c r="S476" s="5" t="str" cm="1">
        <f t="array" ref="S476:T476">_xlfn.TEXTSPLIT(R476,{"/"})</f>
        <v>film &amp; video</v>
      </c>
      <c r="T476" t="str">
        <v>television</v>
      </c>
    </row>
    <row r="477" spans="1:20" ht="17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9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2">
        <f t="shared" si="30"/>
        <v>41450.208333333336</v>
      </c>
      <c r="O477" s="12">
        <f t="shared" si="31"/>
        <v>41454.208333333336</v>
      </c>
      <c r="P477" t="b">
        <v>0</v>
      </c>
      <c r="Q477" t="b">
        <v>1</v>
      </c>
      <c r="R477" t="s">
        <v>206</v>
      </c>
      <c r="S477" s="5" t="str" cm="1">
        <f t="array" ref="S477:T477">_xlfn.TEXTSPLIT(R477,{"/"})</f>
        <v>publishing</v>
      </c>
      <c r="T477" t="str">
        <v>translations</v>
      </c>
    </row>
    <row r="478" spans="1:20" ht="17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9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2">
        <f t="shared" si="30"/>
        <v>43322.208333333328</v>
      </c>
      <c r="O478" s="12">
        <f t="shared" si="31"/>
        <v>43328.208333333328</v>
      </c>
      <c r="P478" t="b">
        <v>0</v>
      </c>
      <c r="Q478" t="b">
        <v>0</v>
      </c>
      <c r="R478" t="s">
        <v>119</v>
      </c>
      <c r="S478" s="5" t="str" cm="1">
        <f t="array" ref="S478:T478">_xlfn.TEXTSPLIT(R478,{"/"})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9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2">
        <f t="shared" si="30"/>
        <v>40720.208333333336</v>
      </c>
      <c r="O479" s="12">
        <f t="shared" si="31"/>
        <v>40747.208333333336</v>
      </c>
      <c r="P479" t="b">
        <v>0</v>
      </c>
      <c r="Q479" t="b">
        <v>0</v>
      </c>
      <c r="R479" t="s">
        <v>474</v>
      </c>
      <c r="S479" s="5" t="str" cm="1">
        <f t="array" ref="S479:T479">_xlfn.TEXTSPLIT(R479,{"/"})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9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2">
        <f t="shared" si="30"/>
        <v>42072.208333333328</v>
      </c>
      <c r="O480" s="12">
        <f t="shared" si="31"/>
        <v>42084.208333333328</v>
      </c>
      <c r="P480" t="b">
        <v>0</v>
      </c>
      <c r="Q480" t="b">
        <v>0</v>
      </c>
      <c r="R480" t="s">
        <v>65</v>
      </c>
      <c r="S480" s="5" t="str" cm="1">
        <f t="array" ref="S480:T480">_xlfn.TEXTSPLIT(R480,{"/"})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9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2">
        <f t="shared" si="30"/>
        <v>42945.208333333328</v>
      </c>
      <c r="O481" s="12">
        <f t="shared" si="31"/>
        <v>42947.208333333328</v>
      </c>
      <c r="P481" t="b">
        <v>0</v>
      </c>
      <c r="Q481" t="b">
        <v>0</v>
      </c>
      <c r="R481" t="s">
        <v>17</v>
      </c>
      <c r="S481" s="5" t="str" cm="1">
        <f t="array" ref="S481:T481">_xlfn.TEXTSPLIT(R481,{"/"})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9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2">
        <f t="shared" si="30"/>
        <v>40248.25</v>
      </c>
      <c r="O482" s="12">
        <f t="shared" si="31"/>
        <v>40257.208333333336</v>
      </c>
      <c r="P482" t="b">
        <v>0</v>
      </c>
      <c r="Q482" t="b">
        <v>1</v>
      </c>
      <c r="R482" t="s">
        <v>122</v>
      </c>
      <c r="S482" s="5" t="str" cm="1">
        <f t="array" ref="S482:T482">_xlfn.TEXTSPLIT(R482,{"/"})</f>
        <v>photography</v>
      </c>
      <c r="T482" t="str">
        <v>photography books</v>
      </c>
    </row>
    <row r="483" spans="1:20" ht="17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9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2">
        <f t="shared" si="30"/>
        <v>41913.208333333336</v>
      </c>
      <c r="O483" s="12">
        <f t="shared" si="31"/>
        <v>41955.25</v>
      </c>
      <c r="P483" t="b">
        <v>0</v>
      </c>
      <c r="Q483" t="b">
        <v>1</v>
      </c>
      <c r="R483" t="s">
        <v>33</v>
      </c>
      <c r="S483" s="5" t="str" cm="1">
        <f t="array" ref="S483:T483">_xlfn.TEXTSPLIT(R483,{"/"})</f>
        <v>theater</v>
      </c>
      <c r="T483" t="str">
        <v>plays</v>
      </c>
    </row>
    <row r="484" spans="1:20" ht="17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9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2">
        <f t="shared" si="30"/>
        <v>40963.25</v>
      </c>
      <c r="O484" s="12">
        <f t="shared" si="31"/>
        <v>40974.25</v>
      </c>
      <c r="P484" t="b">
        <v>0</v>
      </c>
      <c r="Q484" t="b">
        <v>1</v>
      </c>
      <c r="R484" t="s">
        <v>119</v>
      </c>
      <c r="S484" s="5" t="str" cm="1">
        <f t="array" ref="S484:T484">_xlfn.TEXTSPLIT(R484,{"/"})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9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2">
        <f t="shared" si="30"/>
        <v>43811.25</v>
      </c>
      <c r="O485" s="12">
        <f t="shared" si="31"/>
        <v>43818.25</v>
      </c>
      <c r="P485" t="b">
        <v>0</v>
      </c>
      <c r="Q485" t="b">
        <v>0</v>
      </c>
      <c r="R485" t="s">
        <v>33</v>
      </c>
      <c r="S485" s="5" t="str" cm="1">
        <f t="array" ref="S485:T485">_xlfn.TEXTSPLIT(R485,{"/"})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9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2">
        <f t="shared" si="30"/>
        <v>41855.208333333336</v>
      </c>
      <c r="O486" s="12">
        <f t="shared" si="31"/>
        <v>41904.208333333336</v>
      </c>
      <c r="P486" t="b">
        <v>0</v>
      </c>
      <c r="Q486" t="b">
        <v>1</v>
      </c>
      <c r="R486" t="s">
        <v>17</v>
      </c>
      <c r="S486" s="5" t="str" cm="1">
        <f t="array" ref="S486:T486">_xlfn.TEXTSPLIT(R486,{"/"})</f>
        <v>food</v>
      </c>
      <c r="T486" t="str">
        <v>food trucks</v>
      </c>
    </row>
    <row r="487" spans="1:20" ht="17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9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2">
        <f t="shared" si="30"/>
        <v>43626.208333333328</v>
      </c>
      <c r="O487" s="12">
        <f t="shared" si="31"/>
        <v>43667.208333333328</v>
      </c>
      <c r="P487" t="b">
        <v>0</v>
      </c>
      <c r="Q487" t="b">
        <v>0</v>
      </c>
      <c r="R487" t="s">
        <v>33</v>
      </c>
      <c r="S487" s="5" t="str" cm="1">
        <f t="array" ref="S487:T487">_xlfn.TEXTSPLIT(R487,{"/"})</f>
        <v>theater</v>
      </c>
      <c r="T487" t="str">
        <v>plays</v>
      </c>
    </row>
    <row r="488" spans="1:20" ht="17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9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2">
        <f t="shared" si="30"/>
        <v>43168.25</v>
      </c>
      <c r="O488" s="12">
        <f t="shared" si="31"/>
        <v>43183.208333333328</v>
      </c>
      <c r="P488" t="b">
        <v>0</v>
      </c>
      <c r="Q488" t="b">
        <v>1</v>
      </c>
      <c r="R488" t="s">
        <v>206</v>
      </c>
      <c r="S488" s="5" t="str" cm="1">
        <f t="array" ref="S488:T488">_xlfn.TEXTSPLIT(R488,{"/"})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9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2">
        <f t="shared" si="30"/>
        <v>42845.208333333328</v>
      </c>
      <c r="O489" s="12">
        <f t="shared" si="31"/>
        <v>42878.208333333328</v>
      </c>
      <c r="P489" t="b">
        <v>0</v>
      </c>
      <c r="Q489" t="b">
        <v>0</v>
      </c>
      <c r="R489" t="s">
        <v>33</v>
      </c>
      <c r="S489" s="5" t="str" cm="1">
        <f t="array" ref="S489:T489">_xlfn.TEXTSPLIT(R489,{"/"})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9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2">
        <f t="shared" si="30"/>
        <v>42403.25</v>
      </c>
      <c r="O490" s="12">
        <f t="shared" si="31"/>
        <v>42420.25</v>
      </c>
      <c r="P490" t="b">
        <v>0</v>
      </c>
      <c r="Q490" t="b">
        <v>0</v>
      </c>
      <c r="R490" t="s">
        <v>33</v>
      </c>
      <c r="S490" s="5" t="str" cm="1">
        <f t="array" ref="S490:T490">_xlfn.TEXTSPLIT(R490,{"/"})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9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2">
        <f t="shared" si="30"/>
        <v>40406.208333333336</v>
      </c>
      <c r="O491" s="12">
        <f t="shared" si="31"/>
        <v>40411.208333333336</v>
      </c>
      <c r="P491" t="b">
        <v>0</v>
      </c>
      <c r="Q491" t="b">
        <v>0</v>
      </c>
      <c r="R491" t="s">
        <v>65</v>
      </c>
      <c r="S491" s="5" t="str" cm="1">
        <f t="array" ref="S491:T491">_xlfn.TEXTSPLIT(R491,{"/"})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9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2">
        <f t="shared" si="30"/>
        <v>43786.25</v>
      </c>
      <c r="O492" s="12">
        <f t="shared" si="31"/>
        <v>43793.25</v>
      </c>
      <c r="P492" t="b">
        <v>0</v>
      </c>
      <c r="Q492" t="b">
        <v>0</v>
      </c>
      <c r="R492" t="s">
        <v>1029</v>
      </c>
      <c r="S492" s="5" t="str" cm="1">
        <f t="array" ref="S492:T492">_xlfn.TEXTSPLIT(R492,{"/"})</f>
        <v>journalism</v>
      </c>
      <c r="T492" t="str">
        <v>audio</v>
      </c>
    </row>
    <row r="493" spans="1:20" ht="17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9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2">
        <f t="shared" si="30"/>
        <v>41456.208333333336</v>
      </c>
      <c r="O493" s="12">
        <f t="shared" si="31"/>
        <v>41482.208333333336</v>
      </c>
      <c r="P493" t="b">
        <v>0</v>
      </c>
      <c r="Q493" t="b">
        <v>1</v>
      </c>
      <c r="R493" t="s">
        <v>17</v>
      </c>
      <c r="S493" s="5" t="str" cm="1">
        <f t="array" ref="S493:T493">_xlfn.TEXTSPLIT(R493,{"/"})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9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2">
        <f t="shared" si="30"/>
        <v>40336.208333333336</v>
      </c>
      <c r="O494" s="12">
        <f t="shared" si="31"/>
        <v>40371.208333333336</v>
      </c>
      <c r="P494" t="b">
        <v>1</v>
      </c>
      <c r="Q494" t="b">
        <v>1</v>
      </c>
      <c r="R494" t="s">
        <v>100</v>
      </c>
      <c r="S494" s="5" t="str" cm="1">
        <f t="array" ref="S494:T494">_xlfn.TEXTSPLIT(R494,{"/"})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9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2">
        <f t="shared" si="30"/>
        <v>43645.208333333328</v>
      </c>
      <c r="O495" s="12">
        <f t="shared" si="31"/>
        <v>43658.208333333328</v>
      </c>
      <c r="P495" t="b">
        <v>0</v>
      </c>
      <c r="Q495" t="b">
        <v>0</v>
      </c>
      <c r="R495" t="s">
        <v>122</v>
      </c>
      <c r="S495" s="5" t="str" cm="1">
        <f t="array" ref="S495:T495">_xlfn.TEXTSPLIT(R495,{"/"})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9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2">
        <f t="shared" si="30"/>
        <v>40990.208333333336</v>
      </c>
      <c r="O496" s="12">
        <f t="shared" si="31"/>
        <v>40991.208333333336</v>
      </c>
      <c r="P496" t="b">
        <v>0</v>
      </c>
      <c r="Q496" t="b">
        <v>0</v>
      </c>
      <c r="R496" t="s">
        <v>65</v>
      </c>
      <c r="S496" s="5" t="str" cm="1">
        <f t="array" ref="S496:T496">_xlfn.TEXTSPLIT(R496,{"/"})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9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2">
        <f t="shared" si="30"/>
        <v>41800.208333333336</v>
      </c>
      <c r="O497" s="12">
        <f t="shared" si="31"/>
        <v>41804.208333333336</v>
      </c>
      <c r="P497" t="b">
        <v>0</v>
      </c>
      <c r="Q497" t="b">
        <v>0</v>
      </c>
      <c r="R497" t="s">
        <v>33</v>
      </c>
      <c r="S497" s="5" t="str" cm="1">
        <f t="array" ref="S497:T497">_xlfn.TEXTSPLIT(R497,{"/"})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9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2">
        <f t="shared" si="30"/>
        <v>42876.208333333328</v>
      </c>
      <c r="O498" s="12">
        <f t="shared" si="31"/>
        <v>42893.208333333328</v>
      </c>
      <c r="P498" t="b">
        <v>0</v>
      </c>
      <c r="Q498" t="b">
        <v>0</v>
      </c>
      <c r="R498" t="s">
        <v>71</v>
      </c>
      <c r="S498" s="5" t="str" cm="1">
        <f t="array" ref="S498:T498">_xlfn.TEXTSPLIT(R498,{"/"})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9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2">
        <f t="shared" si="30"/>
        <v>42724.25</v>
      </c>
      <c r="O499" s="12">
        <f t="shared" si="31"/>
        <v>42724.25</v>
      </c>
      <c r="P499" t="b">
        <v>0</v>
      </c>
      <c r="Q499" t="b">
        <v>1</v>
      </c>
      <c r="R499" t="s">
        <v>65</v>
      </c>
      <c r="S499" s="5" t="str" cm="1">
        <f t="array" ref="S499:T499">_xlfn.TEXTSPLIT(R499,{"/"})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9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2">
        <f t="shared" si="30"/>
        <v>42005.25</v>
      </c>
      <c r="O500" s="12">
        <f t="shared" si="31"/>
        <v>42007.25</v>
      </c>
      <c r="P500" t="b">
        <v>0</v>
      </c>
      <c r="Q500" t="b">
        <v>0</v>
      </c>
      <c r="R500" t="s">
        <v>28</v>
      </c>
      <c r="S500" s="5" t="str" cm="1">
        <f t="array" ref="S500:T500">_xlfn.TEXTSPLIT(R500,{"/"})</f>
        <v>technology</v>
      </c>
      <c r="T500" t="str">
        <v>web</v>
      </c>
    </row>
    <row r="501" spans="1:20" ht="17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9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2">
        <f t="shared" si="30"/>
        <v>42444.208333333328</v>
      </c>
      <c r="O501" s="12">
        <f t="shared" si="31"/>
        <v>42449.208333333328</v>
      </c>
      <c r="P501" t="b">
        <v>0</v>
      </c>
      <c r="Q501" t="b">
        <v>1</v>
      </c>
      <c r="R501" t="s">
        <v>42</v>
      </c>
      <c r="S501" s="5" t="str" cm="1">
        <f t="array" ref="S501:T501">_xlfn.TEXTSPLIT(R501,{"/"})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9" t="str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2">
        <f t="shared" si="30"/>
        <v>41395.208333333336</v>
      </c>
      <c r="O502" s="12">
        <f t="shared" si="31"/>
        <v>41423.208333333336</v>
      </c>
      <c r="P502" t="b">
        <v>0</v>
      </c>
      <c r="Q502" t="b">
        <v>1</v>
      </c>
      <c r="R502" t="s">
        <v>33</v>
      </c>
      <c r="S502" s="5" t="str" cm="1">
        <f t="array" ref="S502:T502">_xlfn.TEXTSPLIT(R502,{"/"})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9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2">
        <f t="shared" si="30"/>
        <v>41345.208333333336</v>
      </c>
      <c r="O503" s="12">
        <f t="shared" si="31"/>
        <v>41347.208333333336</v>
      </c>
      <c r="P503" t="b">
        <v>0</v>
      </c>
      <c r="Q503" t="b">
        <v>0</v>
      </c>
      <c r="R503" t="s">
        <v>42</v>
      </c>
      <c r="S503" s="5" t="str" cm="1">
        <f t="array" ref="S503:T503">_xlfn.TEXTSPLIT(R503,{"/"})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9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2">
        <f t="shared" si="30"/>
        <v>41117.208333333336</v>
      </c>
      <c r="O504" s="12">
        <f t="shared" si="31"/>
        <v>41146.208333333336</v>
      </c>
      <c r="P504" t="b">
        <v>0</v>
      </c>
      <c r="Q504" t="b">
        <v>1</v>
      </c>
      <c r="R504" t="s">
        <v>89</v>
      </c>
      <c r="S504" s="5" t="str" cm="1">
        <f t="array" ref="S504:T504">_xlfn.TEXTSPLIT(R504,{"/"})</f>
        <v>games</v>
      </c>
      <c r="T504" t="str">
        <v>video games</v>
      </c>
    </row>
    <row r="505" spans="1:20" ht="17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9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2">
        <f t="shared" si="30"/>
        <v>42186.208333333328</v>
      </c>
      <c r="O505" s="12">
        <f t="shared" si="31"/>
        <v>42206.208333333328</v>
      </c>
      <c r="P505" t="b">
        <v>0</v>
      </c>
      <c r="Q505" t="b">
        <v>0</v>
      </c>
      <c r="R505" t="s">
        <v>53</v>
      </c>
      <c r="S505" s="5" t="str" cm="1">
        <f t="array" ref="S505:T505">_xlfn.TEXTSPLIT(R505,{"/"})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9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2">
        <f t="shared" si="30"/>
        <v>42142.208333333328</v>
      </c>
      <c r="O506" s="12">
        <f t="shared" si="31"/>
        <v>42143.208333333328</v>
      </c>
      <c r="P506" t="b">
        <v>0</v>
      </c>
      <c r="Q506" t="b">
        <v>0</v>
      </c>
      <c r="R506" t="s">
        <v>23</v>
      </c>
      <c r="S506" s="5" t="str" cm="1">
        <f t="array" ref="S506:T506">_xlfn.TEXTSPLIT(R506,{"/"})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9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2">
        <f t="shared" si="30"/>
        <v>41341.25</v>
      </c>
      <c r="O507" s="12">
        <f t="shared" si="31"/>
        <v>41383.208333333336</v>
      </c>
      <c r="P507" t="b">
        <v>0</v>
      </c>
      <c r="Q507" t="b">
        <v>1</v>
      </c>
      <c r="R507" t="s">
        <v>133</v>
      </c>
      <c r="S507" s="5" t="str" cm="1">
        <f t="array" ref="S507:T507">_xlfn.TEXTSPLIT(R507,{"/"})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9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2">
        <f t="shared" si="30"/>
        <v>43062.25</v>
      </c>
      <c r="O508" s="12">
        <f t="shared" si="31"/>
        <v>43079.25</v>
      </c>
      <c r="P508" t="b">
        <v>0</v>
      </c>
      <c r="Q508" t="b">
        <v>1</v>
      </c>
      <c r="R508" t="s">
        <v>33</v>
      </c>
      <c r="S508" s="5" t="str" cm="1">
        <f t="array" ref="S508:T508">_xlfn.TEXTSPLIT(R508,{"/"})</f>
        <v>theater</v>
      </c>
      <c r="T508" t="str">
        <v>plays</v>
      </c>
    </row>
    <row r="509" spans="1:20" ht="17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9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2">
        <f t="shared" si="30"/>
        <v>41373.208333333336</v>
      </c>
      <c r="O509" s="12">
        <f t="shared" si="31"/>
        <v>41422.208333333336</v>
      </c>
      <c r="P509" t="b">
        <v>0</v>
      </c>
      <c r="Q509" t="b">
        <v>1</v>
      </c>
      <c r="R509" t="s">
        <v>28</v>
      </c>
      <c r="S509" s="5" t="str" cm="1">
        <f t="array" ref="S509:T509">_xlfn.TEXTSPLIT(R509,{"/"})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9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2">
        <f t="shared" si="30"/>
        <v>43310.208333333328</v>
      </c>
      <c r="O510" s="12">
        <f t="shared" si="31"/>
        <v>43331.208333333328</v>
      </c>
      <c r="P510" t="b">
        <v>0</v>
      </c>
      <c r="Q510" t="b">
        <v>0</v>
      </c>
      <c r="R510" t="s">
        <v>33</v>
      </c>
      <c r="S510" s="5" t="str" cm="1">
        <f t="array" ref="S510:T510">_xlfn.TEXTSPLIT(R510,{"/"})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9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2">
        <f t="shared" si="30"/>
        <v>41034.208333333336</v>
      </c>
      <c r="O511" s="12">
        <f t="shared" si="31"/>
        <v>41044.208333333336</v>
      </c>
      <c r="P511" t="b">
        <v>0</v>
      </c>
      <c r="Q511" t="b">
        <v>0</v>
      </c>
      <c r="R511" t="s">
        <v>33</v>
      </c>
      <c r="S511" s="5" t="str" cm="1">
        <f t="array" ref="S511:T511">_xlfn.TEXTSPLIT(R511,{"/"})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9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2">
        <f t="shared" si="30"/>
        <v>43251.208333333328</v>
      </c>
      <c r="O512" s="12">
        <f t="shared" si="31"/>
        <v>43275.208333333328</v>
      </c>
      <c r="P512" t="b">
        <v>0</v>
      </c>
      <c r="Q512" t="b">
        <v>0</v>
      </c>
      <c r="R512" t="s">
        <v>53</v>
      </c>
      <c r="S512" s="5" t="str" cm="1">
        <f t="array" ref="S512:T512">_xlfn.TEXTSPLIT(R512,{"/"})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9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2">
        <f t="shared" si="30"/>
        <v>43671.208333333328</v>
      </c>
      <c r="O513" s="12">
        <f t="shared" si="31"/>
        <v>43681.208333333328</v>
      </c>
      <c r="P513" t="b">
        <v>0</v>
      </c>
      <c r="Q513" t="b">
        <v>0</v>
      </c>
      <c r="R513" t="s">
        <v>33</v>
      </c>
      <c r="S513" s="5" t="str" cm="1">
        <f t="array" ref="S513:T513">_xlfn.TEXTSPLIT(R513,{"/"})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32">E514/D514*100</f>
        <v>139.31868131868131</v>
      </c>
      <c r="G514" t="s">
        <v>20</v>
      </c>
      <c r="H514">
        <v>239</v>
      </c>
      <c r="I514" s="9">
        <f t="shared" ref="I514:I577" si="33">IFERROR(E514/H514,"0")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2">
        <f t="shared" ref="N514:N577" si="34">L514/86400+25569</f>
        <v>41825.208333333336</v>
      </c>
      <c r="O514" s="12">
        <f t="shared" ref="O514:O577" si="35">M514/86400+25569</f>
        <v>41826.208333333336</v>
      </c>
      <c r="P514" t="b">
        <v>0</v>
      </c>
      <c r="Q514" t="b">
        <v>1</v>
      </c>
      <c r="R514" t="s">
        <v>89</v>
      </c>
      <c r="S514" s="5" t="str" cm="1">
        <f t="array" ref="S514:T514">_xlfn.TEXTSPLIT(R514,{"/"})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2"/>
        <v>39.277108433734945</v>
      </c>
      <c r="G515" t="s">
        <v>74</v>
      </c>
      <c r="H515">
        <v>35</v>
      </c>
      <c r="I515" s="9">
        <f t="shared" si="33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2">
        <f t="shared" si="34"/>
        <v>40430.208333333336</v>
      </c>
      <c r="O515" s="12">
        <f t="shared" si="35"/>
        <v>40432.208333333336</v>
      </c>
      <c r="P515" t="b">
        <v>0</v>
      </c>
      <c r="Q515" t="b">
        <v>0</v>
      </c>
      <c r="R515" t="s">
        <v>269</v>
      </c>
      <c r="S515" s="5" t="str" cm="1">
        <f t="array" ref="S515:T515">_xlfn.TEXTSPLIT(R515,{"/"})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9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2">
        <f t="shared" si="34"/>
        <v>41614.25</v>
      </c>
      <c r="O516" s="12">
        <f t="shared" si="35"/>
        <v>41619.25</v>
      </c>
      <c r="P516" t="b">
        <v>0</v>
      </c>
      <c r="Q516" t="b">
        <v>1</v>
      </c>
      <c r="R516" t="s">
        <v>23</v>
      </c>
      <c r="S516" s="5" t="str" cm="1">
        <f t="array" ref="S516:T516">_xlfn.TEXTSPLIT(R516,{"/"})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9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2">
        <f t="shared" si="34"/>
        <v>40900.25</v>
      </c>
      <c r="O517" s="12">
        <f t="shared" si="35"/>
        <v>40902.25</v>
      </c>
      <c r="P517" t="b">
        <v>0</v>
      </c>
      <c r="Q517" t="b">
        <v>1</v>
      </c>
      <c r="R517" t="s">
        <v>33</v>
      </c>
      <c r="S517" s="5" t="str" cm="1">
        <f t="array" ref="S517:T517">_xlfn.TEXTSPLIT(R517,{"/"})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9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2">
        <f t="shared" si="34"/>
        <v>40396.208333333336</v>
      </c>
      <c r="O518" s="12">
        <f t="shared" si="35"/>
        <v>40434.208333333336</v>
      </c>
      <c r="P518" t="b">
        <v>0</v>
      </c>
      <c r="Q518" t="b">
        <v>0</v>
      </c>
      <c r="R518" t="s">
        <v>68</v>
      </c>
      <c r="S518" s="5" t="str" cm="1">
        <f t="array" ref="S518:T518">_xlfn.TEXTSPLIT(R518,{"/"})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9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2">
        <f t="shared" si="34"/>
        <v>42860.208333333328</v>
      </c>
      <c r="O519" s="12">
        <f t="shared" si="35"/>
        <v>42865.208333333328</v>
      </c>
      <c r="P519" t="b">
        <v>0</v>
      </c>
      <c r="Q519" t="b">
        <v>0</v>
      </c>
      <c r="R519" t="s">
        <v>17</v>
      </c>
      <c r="S519" s="5" t="str" cm="1">
        <f t="array" ref="S519:T519">_xlfn.TEXTSPLIT(R519,{"/"})</f>
        <v>food</v>
      </c>
      <c r="T519" t="str">
        <v>food trucks</v>
      </c>
    </row>
    <row r="520" spans="1:20" ht="17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9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2">
        <f t="shared" si="34"/>
        <v>43154.25</v>
      </c>
      <c r="O520" s="12">
        <f t="shared" si="35"/>
        <v>43156.25</v>
      </c>
      <c r="P520" t="b">
        <v>0</v>
      </c>
      <c r="Q520" t="b">
        <v>1</v>
      </c>
      <c r="R520" t="s">
        <v>71</v>
      </c>
      <c r="S520" s="5" t="str" cm="1">
        <f t="array" ref="S520:T520">_xlfn.TEXTSPLIT(R520,{"/"})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9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2">
        <f t="shared" si="34"/>
        <v>42012.25</v>
      </c>
      <c r="O521" s="12">
        <f t="shared" si="35"/>
        <v>42026.25</v>
      </c>
      <c r="P521" t="b">
        <v>0</v>
      </c>
      <c r="Q521" t="b">
        <v>1</v>
      </c>
      <c r="R521" t="s">
        <v>23</v>
      </c>
      <c r="S521" s="5" t="str" cm="1">
        <f t="array" ref="S521:T521">_xlfn.TEXTSPLIT(R521,{"/"})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9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2">
        <f t="shared" si="34"/>
        <v>43574.208333333328</v>
      </c>
      <c r="O522" s="12">
        <f t="shared" si="35"/>
        <v>43577.208333333328</v>
      </c>
      <c r="P522" t="b">
        <v>0</v>
      </c>
      <c r="Q522" t="b">
        <v>0</v>
      </c>
      <c r="R522" t="s">
        <v>33</v>
      </c>
      <c r="S522" s="5" t="str" cm="1">
        <f t="array" ref="S522:T522">_xlfn.TEXTSPLIT(R522,{"/"})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9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2">
        <f t="shared" si="34"/>
        <v>42605.208333333328</v>
      </c>
      <c r="O523" s="12">
        <f t="shared" si="35"/>
        <v>42611.208333333328</v>
      </c>
      <c r="P523" t="b">
        <v>0</v>
      </c>
      <c r="Q523" t="b">
        <v>1</v>
      </c>
      <c r="R523" t="s">
        <v>53</v>
      </c>
      <c r="S523" s="5" t="str" cm="1">
        <f t="array" ref="S523:T523">_xlfn.TEXTSPLIT(R523,{"/"})</f>
        <v>film &amp; video</v>
      </c>
      <c r="T523" t="str">
        <v>drama</v>
      </c>
    </row>
    <row r="524" spans="1:20" ht="17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9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2">
        <f t="shared" si="34"/>
        <v>41093.208333333336</v>
      </c>
      <c r="O524" s="12">
        <f t="shared" si="35"/>
        <v>41105.208333333336</v>
      </c>
      <c r="P524" t="b">
        <v>0</v>
      </c>
      <c r="Q524" t="b">
        <v>0</v>
      </c>
      <c r="R524" t="s">
        <v>100</v>
      </c>
      <c r="S524" s="5" t="str" cm="1">
        <f t="array" ref="S524:T524">_xlfn.TEXTSPLIT(R524,{"/"})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9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2">
        <f t="shared" si="34"/>
        <v>40241.25</v>
      </c>
      <c r="O525" s="12">
        <f t="shared" si="35"/>
        <v>40246.25</v>
      </c>
      <c r="P525" t="b">
        <v>0</v>
      </c>
      <c r="Q525" t="b">
        <v>0</v>
      </c>
      <c r="R525" t="s">
        <v>100</v>
      </c>
      <c r="S525" s="5" t="str" cm="1">
        <f t="array" ref="S525:T525">_xlfn.TEXTSPLIT(R525,{"/"})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9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2">
        <f t="shared" si="34"/>
        <v>40294.208333333336</v>
      </c>
      <c r="O526" s="12">
        <f t="shared" si="35"/>
        <v>40307.208333333336</v>
      </c>
      <c r="P526" t="b">
        <v>0</v>
      </c>
      <c r="Q526" t="b">
        <v>0</v>
      </c>
      <c r="R526" t="s">
        <v>33</v>
      </c>
      <c r="S526" s="5" t="str" cm="1">
        <f t="array" ref="S526:T526">_xlfn.TEXTSPLIT(R526,{"/"})</f>
        <v>theater</v>
      </c>
      <c r="T526" t="str">
        <v>plays</v>
      </c>
    </row>
    <row r="527" spans="1:20" ht="17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9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2">
        <f t="shared" si="34"/>
        <v>40505.25</v>
      </c>
      <c r="O527" s="12">
        <f t="shared" si="35"/>
        <v>40509.25</v>
      </c>
      <c r="P527" t="b">
        <v>0</v>
      </c>
      <c r="Q527" t="b">
        <v>0</v>
      </c>
      <c r="R527" t="s">
        <v>65</v>
      </c>
      <c r="S527" s="5" t="str" cm="1">
        <f t="array" ref="S527:T527">_xlfn.TEXTSPLIT(R527,{"/"})</f>
        <v>technology</v>
      </c>
      <c r="T527" t="str">
        <v>wearables</v>
      </c>
    </row>
    <row r="528" spans="1:20" ht="17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9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2">
        <f t="shared" si="34"/>
        <v>42364.25</v>
      </c>
      <c r="O528" s="12">
        <f t="shared" si="35"/>
        <v>42401.25</v>
      </c>
      <c r="P528" t="b">
        <v>0</v>
      </c>
      <c r="Q528" t="b">
        <v>1</v>
      </c>
      <c r="R528" t="s">
        <v>33</v>
      </c>
      <c r="S528" s="5" t="str" cm="1">
        <f t="array" ref="S528:T528">_xlfn.TEXTSPLIT(R528,{"/"})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2">
        <f t="shared" si="34"/>
        <v>42405.25</v>
      </c>
      <c r="O529" s="12">
        <f t="shared" si="35"/>
        <v>42441.25</v>
      </c>
      <c r="P529" t="b">
        <v>0</v>
      </c>
      <c r="Q529" t="b">
        <v>0</v>
      </c>
      <c r="R529" t="s">
        <v>71</v>
      </c>
      <c r="S529" s="5" t="str" cm="1">
        <f t="array" ref="S529:T529">_xlfn.TEXTSPLIT(R529,{"/"})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9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2">
        <f t="shared" si="34"/>
        <v>41601.25</v>
      </c>
      <c r="O530" s="12">
        <f t="shared" si="35"/>
        <v>41646.25</v>
      </c>
      <c r="P530" t="b">
        <v>0</v>
      </c>
      <c r="Q530" t="b">
        <v>0</v>
      </c>
      <c r="R530" t="s">
        <v>60</v>
      </c>
      <c r="S530" s="5" t="str" cm="1">
        <f t="array" ref="S530:T530">_xlfn.TEXTSPLIT(R530,{"/"})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9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2">
        <f t="shared" si="34"/>
        <v>41769.208333333336</v>
      </c>
      <c r="O531" s="12">
        <f t="shared" si="35"/>
        <v>41797.208333333336</v>
      </c>
      <c r="P531" t="b">
        <v>0</v>
      </c>
      <c r="Q531" t="b">
        <v>0</v>
      </c>
      <c r="R531" t="s">
        <v>89</v>
      </c>
      <c r="S531" s="5" t="str" cm="1">
        <f t="array" ref="S531:T531">_xlfn.TEXTSPLIT(R531,{"/"})</f>
        <v>games</v>
      </c>
      <c r="T531" t="str">
        <v>video games</v>
      </c>
    </row>
    <row r="532" spans="1:20" ht="17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9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2">
        <f t="shared" si="34"/>
        <v>40421.208333333336</v>
      </c>
      <c r="O532" s="12">
        <f t="shared" si="35"/>
        <v>40435.208333333336</v>
      </c>
      <c r="P532" t="b">
        <v>0</v>
      </c>
      <c r="Q532" t="b">
        <v>1</v>
      </c>
      <c r="R532" t="s">
        <v>119</v>
      </c>
      <c r="S532" s="5" t="str" cm="1">
        <f t="array" ref="S532:T532">_xlfn.TEXTSPLIT(R532,{"/"})</f>
        <v>publishing</v>
      </c>
      <c r="T532" t="str">
        <v>fiction</v>
      </c>
    </row>
    <row r="533" spans="1:20" ht="17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9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2">
        <f t="shared" si="34"/>
        <v>41589.25</v>
      </c>
      <c r="O533" s="12">
        <f t="shared" si="35"/>
        <v>41645.25</v>
      </c>
      <c r="P533" t="b">
        <v>0</v>
      </c>
      <c r="Q533" t="b">
        <v>0</v>
      </c>
      <c r="R533" t="s">
        <v>89</v>
      </c>
      <c r="S533" s="5" t="str" cm="1">
        <f t="array" ref="S533:T533">_xlfn.TEXTSPLIT(R533,{"/"})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9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2">
        <f t="shared" si="34"/>
        <v>43125.25</v>
      </c>
      <c r="O534" s="12">
        <f t="shared" si="35"/>
        <v>43126.25</v>
      </c>
      <c r="P534" t="b">
        <v>0</v>
      </c>
      <c r="Q534" t="b">
        <v>0</v>
      </c>
      <c r="R534" t="s">
        <v>33</v>
      </c>
      <c r="S534" s="5" t="str" cm="1">
        <f t="array" ref="S534:T534">_xlfn.TEXTSPLIT(R534,{"/"})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9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2">
        <f t="shared" si="34"/>
        <v>41479.208333333336</v>
      </c>
      <c r="O535" s="12">
        <f t="shared" si="35"/>
        <v>41515.208333333336</v>
      </c>
      <c r="P535" t="b">
        <v>0</v>
      </c>
      <c r="Q535" t="b">
        <v>0</v>
      </c>
      <c r="R535" t="s">
        <v>60</v>
      </c>
      <c r="S535" s="5" t="str" cm="1">
        <f t="array" ref="S535:T535">_xlfn.TEXTSPLIT(R535,{"/"})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9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2">
        <f t="shared" si="34"/>
        <v>43329.208333333328</v>
      </c>
      <c r="O536" s="12">
        <f t="shared" si="35"/>
        <v>43330.208333333328</v>
      </c>
      <c r="P536" t="b">
        <v>0</v>
      </c>
      <c r="Q536" t="b">
        <v>1</v>
      </c>
      <c r="R536" t="s">
        <v>53</v>
      </c>
      <c r="S536" s="5" t="str" cm="1">
        <f t="array" ref="S536:T536">_xlfn.TEXTSPLIT(R536,{"/"})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9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2">
        <f t="shared" si="34"/>
        <v>43259.208333333328</v>
      </c>
      <c r="O537" s="12">
        <f t="shared" si="35"/>
        <v>43261.208333333328</v>
      </c>
      <c r="P537" t="b">
        <v>0</v>
      </c>
      <c r="Q537" t="b">
        <v>1</v>
      </c>
      <c r="R537" t="s">
        <v>33</v>
      </c>
      <c r="S537" s="5" t="str" cm="1">
        <f t="array" ref="S537:T537">_xlfn.TEXTSPLIT(R537,{"/"})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9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2">
        <f t="shared" si="34"/>
        <v>40414.208333333336</v>
      </c>
      <c r="O538" s="12">
        <f t="shared" si="35"/>
        <v>40440.208333333336</v>
      </c>
      <c r="P538" t="b">
        <v>0</v>
      </c>
      <c r="Q538" t="b">
        <v>0</v>
      </c>
      <c r="R538" t="s">
        <v>119</v>
      </c>
      <c r="S538" s="5" t="str" cm="1">
        <f t="array" ref="S538:T538">_xlfn.TEXTSPLIT(R538,{"/"})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9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2">
        <f t="shared" si="34"/>
        <v>43342.208333333328</v>
      </c>
      <c r="O539" s="12">
        <f t="shared" si="35"/>
        <v>43365.208333333328</v>
      </c>
      <c r="P539" t="b">
        <v>1</v>
      </c>
      <c r="Q539" t="b">
        <v>1</v>
      </c>
      <c r="R539" t="s">
        <v>42</v>
      </c>
      <c r="S539" s="5" t="str" cm="1">
        <f t="array" ref="S539:T539">_xlfn.TEXTSPLIT(R539,{"/"})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9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2">
        <f t="shared" si="34"/>
        <v>41539.208333333336</v>
      </c>
      <c r="O540" s="12">
        <f t="shared" si="35"/>
        <v>41555.208333333336</v>
      </c>
      <c r="P540" t="b">
        <v>0</v>
      </c>
      <c r="Q540" t="b">
        <v>0</v>
      </c>
      <c r="R540" t="s">
        <v>292</v>
      </c>
      <c r="S540" s="5" t="str" cm="1">
        <f t="array" ref="S540:T540">_xlfn.TEXTSPLIT(R540,{"/"})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9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2">
        <f t="shared" si="34"/>
        <v>43647.208333333328</v>
      </c>
      <c r="O541" s="12">
        <f t="shared" si="35"/>
        <v>43653.208333333328</v>
      </c>
      <c r="P541" t="b">
        <v>0</v>
      </c>
      <c r="Q541" t="b">
        <v>1</v>
      </c>
      <c r="R541" t="s">
        <v>17</v>
      </c>
      <c r="S541" s="5" t="str" cm="1">
        <f t="array" ref="S541:T541">_xlfn.TEXTSPLIT(R541,{"/"})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9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2">
        <f t="shared" si="34"/>
        <v>43225.208333333328</v>
      </c>
      <c r="O542" s="12">
        <f t="shared" si="35"/>
        <v>43247.208333333328</v>
      </c>
      <c r="P542" t="b">
        <v>0</v>
      </c>
      <c r="Q542" t="b">
        <v>0</v>
      </c>
      <c r="R542" t="s">
        <v>122</v>
      </c>
      <c r="S542" s="5" t="str" cm="1">
        <f t="array" ref="S542:T542">_xlfn.TEXTSPLIT(R542,{"/"})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9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2">
        <f t="shared" si="34"/>
        <v>42165.208333333328</v>
      </c>
      <c r="O543" s="12">
        <f t="shared" si="35"/>
        <v>42191.208333333328</v>
      </c>
      <c r="P543" t="b">
        <v>0</v>
      </c>
      <c r="Q543" t="b">
        <v>0</v>
      </c>
      <c r="R543" t="s">
        <v>292</v>
      </c>
      <c r="S543" s="5" t="str" cm="1">
        <f t="array" ref="S543:T543">_xlfn.TEXTSPLIT(R543,{"/"})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9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2">
        <f t="shared" si="34"/>
        <v>42391.25</v>
      </c>
      <c r="O544" s="12">
        <f t="shared" si="35"/>
        <v>42421.25</v>
      </c>
      <c r="P544" t="b">
        <v>0</v>
      </c>
      <c r="Q544" t="b">
        <v>0</v>
      </c>
      <c r="R544" t="s">
        <v>60</v>
      </c>
      <c r="S544" s="5" t="str" cm="1">
        <f t="array" ref="S544:T544">_xlfn.TEXTSPLIT(R544,{"/"})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9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2">
        <f t="shared" si="34"/>
        <v>41528.208333333336</v>
      </c>
      <c r="O545" s="12">
        <f t="shared" si="35"/>
        <v>41543.208333333336</v>
      </c>
      <c r="P545" t="b">
        <v>0</v>
      </c>
      <c r="Q545" t="b">
        <v>0</v>
      </c>
      <c r="R545" t="s">
        <v>89</v>
      </c>
      <c r="S545" s="5" t="str" cm="1">
        <f t="array" ref="S545:T545">_xlfn.TEXTSPLIT(R545,{"/"})</f>
        <v>games</v>
      </c>
      <c r="T545" t="str">
        <v>video games</v>
      </c>
    </row>
    <row r="546" spans="1:20" ht="17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9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2">
        <f t="shared" si="34"/>
        <v>42377.25</v>
      </c>
      <c r="O546" s="12">
        <f t="shared" si="35"/>
        <v>42390.25</v>
      </c>
      <c r="P546" t="b">
        <v>0</v>
      </c>
      <c r="Q546" t="b">
        <v>0</v>
      </c>
      <c r="R546" t="s">
        <v>23</v>
      </c>
      <c r="S546" s="5" t="str" cm="1">
        <f t="array" ref="S546:T546">_xlfn.TEXTSPLIT(R546,{"/"})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9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2">
        <f t="shared" si="34"/>
        <v>43824.25</v>
      </c>
      <c r="O547" s="12">
        <f t="shared" si="35"/>
        <v>43844.25</v>
      </c>
      <c r="P547" t="b">
        <v>0</v>
      </c>
      <c r="Q547" t="b">
        <v>0</v>
      </c>
      <c r="R547" t="s">
        <v>33</v>
      </c>
      <c r="S547" s="5" t="str" cm="1">
        <f t="array" ref="S547:T547">_xlfn.TEXTSPLIT(R547,{"/"})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9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2">
        <f t="shared" si="34"/>
        <v>43360.208333333328</v>
      </c>
      <c r="O548" s="12">
        <f t="shared" si="35"/>
        <v>43363.208333333328</v>
      </c>
      <c r="P548" t="b">
        <v>0</v>
      </c>
      <c r="Q548" t="b">
        <v>1</v>
      </c>
      <c r="R548" t="s">
        <v>33</v>
      </c>
      <c r="S548" s="5" t="str" cm="1">
        <f t="array" ref="S548:T548">_xlfn.TEXTSPLIT(R548,{"/"})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2">
        <f t="shared" si="34"/>
        <v>42029.25</v>
      </c>
      <c r="O549" s="12">
        <f t="shared" si="35"/>
        <v>42041.25</v>
      </c>
      <c r="P549" t="b">
        <v>0</v>
      </c>
      <c r="Q549" t="b">
        <v>0</v>
      </c>
      <c r="R549" t="s">
        <v>53</v>
      </c>
      <c r="S549" s="5" t="str" cm="1">
        <f t="array" ref="S549:T549">_xlfn.TEXTSPLIT(R549,{"/"})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9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2">
        <f t="shared" si="34"/>
        <v>42461.208333333328</v>
      </c>
      <c r="O550" s="12">
        <f t="shared" si="35"/>
        <v>42474.208333333328</v>
      </c>
      <c r="P550" t="b">
        <v>0</v>
      </c>
      <c r="Q550" t="b">
        <v>0</v>
      </c>
      <c r="R550" t="s">
        <v>33</v>
      </c>
      <c r="S550" s="5" t="str" cm="1">
        <f t="array" ref="S550:T550">_xlfn.TEXTSPLIT(R550,{"/"})</f>
        <v>theater</v>
      </c>
      <c r="T550" t="str">
        <v>plays</v>
      </c>
    </row>
    <row r="551" spans="1:20" ht="17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9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2">
        <f t="shared" si="34"/>
        <v>41422.208333333336</v>
      </c>
      <c r="O551" s="12">
        <f t="shared" si="35"/>
        <v>41431.208333333336</v>
      </c>
      <c r="P551" t="b">
        <v>0</v>
      </c>
      <c r="Q551" t="b">
        <v>0</v>
      </c>
      <c r="R551" t="s">
        <v>65</v>
      </c>
      <c r="S551" s="5" t="str" cm="1">
        <f t="array" ref="S551:T551">_xlfn.TEXTSPLIT(R551,{"/"})</f>
        <v>technology</v>
      </c>
      <c r="T551" t="str">
        <v>wearables</v>
      </c>
    </row>
    <row r="552" spans="1:20" ht="17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9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2">
        <f t="shared" si="34"/>
        <v>40968.25</v>
      </c>
      <c r="O552" s="12">
        <f t="shared" si="35"/>
        <v>40989.208333333336</v>
      </c>
      <c r="P552" t="b">
        <v>0</v>
      </c>
      <c r="Q552" t="b">
        <v>0</v>
      </c>
      <c r="R552" t="s">
        <v>60</v>
      </c>
      <c r="S552" s="5" t="str" cm="1">
        <f t="array" ref="S552:T552">_xlfn.TEXTSPLIT(R552,{"/"})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9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2">
        <f t="shared" si="34"/>
        <v>41993.25</v>
      </c>
      <c r="O553" s="12">
        <f t="shared" si="35"/>
        <v>42033.25</v>
      </c>
      <c r="P553" t="b">
        <v>0</v>
      </c>
      <c r="Q553" t="b">
        <v>1</v>
      </c>
      <c r="R553" t="s">
        <v>28</v>
      </c>
      <c r="S553" s="5" t="str" cm="1">
        <f t="array" ref="S553:T553">_xlfn.TEXTSPLIT(R553,{"/"})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9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2">
        <f t="shared" si="34"/>
        <v>42700.25</v>
      </c>
      <c r="O554" s="12">
        <f t="shared" si="35"/>
        <v>42702.25</v>
      </c>
      <c r="P554" t="b">
        <v>0</v>
      </c>
      <c r="Q554" t="b">
        <v>0</v>
      </c>
      <c r="R554" t="s">
        <v>33</v>
      </c>
      <c r="S554" s="5" t="str" cm="1">
        <f t="array" ref="S554:T554">_xlfn.TEXTSPLIT(R554,{"/"})</f>
        <v>theater</v>
      </c>
      <c r="T554" t="str">
        <v>plays</v>
      </c>
    </row>
    <row r="555" spans="1:20" ht="17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9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2">
        <f t="shared" si="34"/>
        <v>40545.25</v>
      </c>
      <c r="O555" s="12">
        <f t="shared" si="35"/>
        <v>40546.25</v>
      </c>
      <c r="P555" t="b">
        <v>0</v>
      </c>
      <c r="Q555" t="b">
        <v>0</v>
      </c>
      <c r="R555" t="s">
        <v>23</v>
      </c>
      <c r="S555" s="5" t="str" cm="1">
        <f t="array" ref="S555:T555">_xlfn.TEXTSPLIT(R555,{"/"})</f>
        <v>music</v>
      </c>
      <c r="T555" t="str">
        <v>rock</v>
      </c>
    </row>
    <row r="556" spans="1:20" ht="17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9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2">
        <f t="shared" si="34"/>
        <v>42723.25</v>
      </c>
      <c r="O556" s="12">
        <f t="shared" si="35"/>
        <v>42729.25</v>
      </c>
      <c r="P556" t="b">
        <v>0</v>
      </c>
      <c r="Q556" t="b">
        <v>0</v>
      </c>
      <c r="R556" t="s">
        <v>60</v>
      </c>
      <c r="S556" s="5" t="str" cm="1">
        <f t="array" ref="S556:T556">_xlfn.TEXTSPLIT(R556,{"/"})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9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2">
        <f t="shared" si="34"/>
        <v>41731.208333333336</v>
      </c>
      <c r="O557" s="12">
        <f t="shared" si="35"/>
        <v>41762.208333333336</v>
      </c>
      <c r="P557" t="b">
        <v>0</v>
      </c>
      <c r="Q557" t="b">
        <v>0</v>
      </c>
      <c r="R557" t="s">
        <v>23</v>
      </c>
      <c r="S557" s="5" t="str" cm="1">
        <f t="array" ref="S557:T557">_xlfn.TEXTSPLIT(R557,{"/"})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9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2">
        <f t="shared" si="34"/>
        <v>40792.208333333336</v>
      </c>
      <c r="O558" s="12">
        <f t="shared" si="35"/>
        <v>40799.208333333336</v>
      </c>
      <c r="P558" t="b">
        <v>0</v>
      </c>
      <c r="Q558" t="b">
        <v>1</v>
      </c>
      <c r="R558" t="s">
        <v>206</v>
      </c>
      <c r="S558" s="5" t="str" cm="1">
        <f t="array" ref="S558:T558">_xlfn.TEXTSPLIT(R558,{"/"})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9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2">
        <f t="shared" si="34"/>
        <v>42279.208333333328</v>
      </c>
      <c r="O559" s="12">
        <f t="shared" si="35"/>
        <v>42282.208333333328</v>
      </c>
      <c r="P559" t="b">
        <v>0</v>
      </c>
      <c r="Q559" t="b">
        <v>1</v>
      </c>
      <c r="R559" t="s">
        <v>474</v>
      </c>
      <c r="S559" s="5" t="str" cm="1">
        <f t="array" ref="S559:T559">_xlfn.TEXTSPLIT(R559,{"/"})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9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2">
        <f t="shared" si="34"/>
        <v>42424.25</v>
      </c>
      <c r="O560" s="12">
        <f t="shared" si="35"/>
        <v>42467.208333333328</v>
      </c>
      <c r="P560" t="b">
        <v>0</v>
      </c>
      <c r="Q560" t="b">
        <v>0</v>
      </c>
      <c r="R560" t="s">
        <v>33</v>
      </c>
      <c r="S560" s="5" t="str" cm="1">
        <f t="array" ref="S560:T560">_xlfn.TEXTSPLIT(R560,{"/"})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9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2">
        <f t="shared" si="34"/>
        <v>42584.208333333328</v>
      </c>
      <c r="O561" s="12">
        <f t="shared" si="35"/>
        <v>42591.208333333328</v>
      </c>
      <c r="P561" t="b">
        <v>0</v>
      </c>
      <c r="Q561" t="b">
        <v>0</v>
      </c>
      <c r="R561" t="s">
        <v>33</v>
      </c>
      <c r="S561" s="5" t="str" cm="1">
        <f t="array" ref="S561:T561">_xlfn.TEXTSPLIT(R561,{"/"})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9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2">
        <f t="shared" si="34"/>
        <v>40865.25</v>
      </c>
      <c r="O562" s="12">
        <f t="shared" si="35"/>
        <v>40905.25</v>
      </c>
      <c r="P562" t="b">
        <v>0</v>
      </c>
      <c r="Q562" t="b">
        <v>0</v>
      </c>
      <c r="R562" t="s">
        <v>71</v>
      </c>
      <c r="S562" s="5" t="str" cm="1">
        <f t="array" ref="S562:T562">_xlfn.TEXTSPLIT(R562,{"/"})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9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2">
        <f t="shared" si="34"/>
        <v>40833.208333333336</v>
      </c>
      <c r="O563" s="12">
        <f t="shared" si="35"/>
        <v>40835.208333333336</v>
      </c>
      <c r="P563" t="b">
        <v>0</v>
      </c>
      <c r="Q563" t="b">
        <v>0</v>
      </c>
      <c r="R563" t="s">
        <v>33</v>
      </c>
      <c r="S563" s="5" t="str" cm="1">
        <f t="array" ref="S563:T563">_xlfn.TEXTSPLIT(R563,{"/"})</f>
        <v>theater</v>
      </c>
      <c r="T563" t="str">
        <v>plays</v>
      </c>
    </row>
    <row r="564" spans="1:20" ht="17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9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2">
        <f t="shared" si="34"/>
        <v>43536.208333333328</v>
      </c>
      <c r="O564" s="12">
        <f t="shared" si="35"/>
        <v>43538.208333333328</v>
      </c>
      <c r="P564" t="b">
        <v>0</v>
      </c>
      <c r="Q564" t="b">
        <v>0</v>
      </c>
      <c r="R564" t="s">
        <v>23</v>
      </c>
      <c r="S564" s="5" t="str" cm="1">
        <f t="array" ref="S564:T564">_xlfn.TEXTSPLIT(R564,{"/"})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9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2">
        <f t="shared" si="34"/>
        <v>43417.25</v>
      </c>
      <c r="O565" s="12">
        <f t="shared" si="35"/>
        <v>43437.25</v>
      </c>
      <c r="P565" t="b">
        <v>0</v>
      </c>
      <c r="Q565" t="b">
        <v>0</v>
      </c>
      <c r="R565" t="s">
        <v>42</v>
      </c>
      <c r="S565" s="5" t="str" cm="1">
        <f t="array" ref="S565:T565">_xlfn.TEXTSPLIT(R565,{"/"})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9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2">
        <f t="shared" si="34"/>
        <v>42078.208333333328</v>
      </c>
      <c r="O566" s="12">
        <f t="shared" si="35"/>
        <v>42086.208333333328</v>
      </c>
      <c r="P566" t="b">
        <v>0</v>
      </c>
      <c r="Q566" t="b">
        <v>0</v>
      </c>
      <c r="R566" t="s">
        <v>33</v>
      </c>
      <c r="S566" s="5" t="str" cm="1">
        <f t="array" ref="S566:T566">_xlfn.TEXTSPLIT(R566,{"/"})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9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2">
        <f t="shared" si="34"/>
        <v>40862.25</v>
      </c>
      <c r="O567" s="12">
        <f t="shared" si="35"/>
        <v>40882.25</v>
      </c>
      <c r="P567" t="b">
        <v>0</v>
      </c>
      <c r="Q567" t="b">
        <v>0</v>
      </c>
      <c r="R567" t="s">
        <v>33</v>
      </c>
      <c r="S567" s="5" t="str" cm="1">
        <f t="array" ref="S567:T567">_xlfn.TEXTSPLIT(R567,{"/"})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9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2">
        <f t="shared" si="34"/>
        <v>42424.25</v>
      </c>
      <c r="O568" s="12">
        <f t="shared" si="35"/>
        <v>42447.208333333328</v>
      </c>
      <c r="P568" t="b">
        <v>0</v>
      </c>
      <c r="Q568" t="b">
        <v>1</v>
      </c>
      <c r="R568" t="s">
        <v>50</v>
      </c>
      <c r="S568" s="5" t="str" cm="1">
        <f t="array" ref="S568:T568">_xlfn.TEXTSPLIT(R568,{"/"})</f>
        <v>music</v>
      </c>
      <c r="T568" t="str">
        <v>electric music</v>
      </c>
    </row>
    <row r="569" spans="1:20" ht="17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9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2">
        <f t="shared" si="34"/>
        <v>41830.208333333336</v>
      </c>
      <c r="O569" s="12">
        <f t="shared" si="35"/>
        <v>41832.208333333336</v>
      </c>
      <c r="P569" t="b">
        <v>0</v>
      </c>
      <c r="Q569" t="b">
        <v>0</v>
      </c>
      <c r="R569" t="s">
        <v>23</v>
      </c>
      <c r="S569" s="5" t="str" cm="1">
        <f t="array" ref="S569:T569">_xlfn.TEXTSPLIT(R569,{"/"})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9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2">
        <f t="shared" si="34"/>
        <v>40374.208333333336</v>
      </c>
      <c r="O570" s="12">
        <f t="shared" si="35"/>
        <v>40419.208333333336</v>
      </c>
      <c r="P570" t="b">
        <v>0</v>
      </c>
      <c r="Q570" t="b">
        <v>0</v>
      </c>
      <c r="R570" t="s">
        <v>33</v>
      </c>
      <c r="S570" s="5" t="str" cm="1">
        <f t="array" ref="S570:T570">_xlfn.TEXTSPLIT(R570,{"/"})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9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2">
        <f t="shared" si="34"/>
        <v>40554.25</v>
      </c>
      <c r="O571" s="12">
        <f t="shared" si="35"/>
        <v>40566.25</v>
      </c>
      <c r="P571" t="b">
        <v>0</v>
      </c>
      <c r="Q571" t="b">
        <v>0</v>
      </c>
      <c r="R571" t="s">
        <v>71</v>
      </c>
      <c r="S571" s="5" t="str" cm="1">
        <f t="array" ref="S571:T571">_xlfn.TEXTSPLIT(R571,{"/"})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9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2">
        <f t="shared" si="34"/>
        <v>41993.25</v>
      </c>
      <c r="O572" s="12">
        <f t="shared" si="35"/>
        <v>41999.25</v>
      </c>
      <c r="P572" t="b">
        <v>0</v>
      </c>
      <c r="Q572" t="b">
        <v>1</v>
      </c>
      <c r="R572" t="s">
        <v>23</v>
      </c>
      <c r="S572" s="5" t="str" cm="1">
        <f t="array" ref="S572:T572">_xlfn.TEXTSPLIT(R572,{"/"})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9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2">
        <f t="shared" si="34"/>
        <v>42174.208333333328</v>
      </c>
      <c r="O573" s="12">
        <f t="shared" si="35"/>
        <v>42221.208333333328</v>
      </c>
      <c r="P573" t="b">
        <v>0</v>
      </c>
      <c r="Q573" t="b">
        <v>0</v>
      </c>
      <c r="R573" t="s">
        <v>100</v>
      </c>
      <c r="S573" s="5" t="str" cm="1">
        <f t="array" ref="S573:T573">_xlfn.TEXTSPLIT(R573,{"/"})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9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2">
        <f t="shared" si="34"/>
        <v>42275.208333333328</v>
      </c>
      <c r="O574" s="12">
        <f t="shared" si="35"/>
        <v>42291.208333333328</v>
      </c>
      <c r="P574" t="b">
        <v>0</v>
      </c>
      <c r="Q574" t="b">
        <v>1</v>
      </c>
      <c r="R574" t="s">
        <v>23</v>
      </c>
      <c r="S574" s="5" t="str" cm="1">
        <f t="array" ref="S574:T574">_xlfn.TEXTSPLIT(R574,{"/"})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9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2">
        <f t="shared" si="34"/>
        <v>41761.208333333336</v>
      </c>
      <c r="O575" s="12">
        <f t="shared" si="35"/>
        <v>41763.208333333336</v>
      </c>
      <c r="P575" t="b">
        <v>0</v>
      </c>
      <c r="Q575" t="b">
        <v>0</v>
      </c>
      <c r="R575" t="s">
        <v>1029</v>
      </c>
      <c r="S575" s="5" t="str" cm="1">
        <f t="array" ref="S575:T575">_xlfn.TEXTSPLIT(R575,{"/"})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9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2">
        <f t="shared" si="34"/>
        <v>43806.25</v>
      </c>
      <c r="O576" s="12">
        <f t="shared" si="35"/>
        <v>43816.25</v>
      </c>
      <c r="P576" t="b">
        <v>0</v>
      </c>
      <c r="Q576" t="b">
        <v>1</v>
      </c>
      <c r="R576" t="s">
        <v>17</v>
      </c>
      <c r="S576" s="5" t="str" cm="1">
        <f t="array" ref="S576:T576">_xlfn.TEXTSPLIT(R576,{"/"})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9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2">
        <f t="shared" si="34"/>
        <v>41779.208333333336</v>
      </c>
      <c r="O577" s="12">
        <f t="shared" si="35"/>
        <v>41782.208333333336</v>
      </c>
      <c r="P577" t="b">
        <v>0</v>
      </c>
      <c r="Q577" t="b">
        <v>1</v>
      </c>
      <c r="R577" t="s">
        <v>33</v>
      </c>
      <c r="S577" s="5" t="str" cm="1">
        <f t="array" ref="S577:T577">_xlfn.TEXTSPLIT(R577,{"/"})</f>
        <v>theater</v>
      </c>
      <c r="T577" t="str">
        <v>plays</v>
      </c>
    </row>
    <row r="578" spans="1:20" ht="17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36">E578/D578*100</f>
        <v>64.927835051546396</v>
      </c>
      <c r="G578" t="s">
        <v>14</v>
      </c>
      <c r="H578">
        <v>64</v>
      </c>
      <c r="I578" s="9">
        <f t="shared" ref="I578:I641" si="37">IFERROR(E578/H578,"0")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12">
        <f t="shared" ref="N578:N641" si="38">L578/86400+25569</f>
        <v>43040.208333333328</v>
      </c>
      <c r="O578" s="12">
        <f t="shared" ref="O578:O641" si="39">M578/86400+25569</f>
        <v>43057.25</v>
      </c>
      <c r="P578" t="b">
        <v>0</v>
      </c>
      <c r="Q578" t="b">
        <v>0</v>
      </c>
      <c r="R578" t="s">
        <v>33</v>
      </c>
      <c r="S578" s="5" t="str" cm="1">
        <f t="array" ref="S578:T578">_xlfn.TEXTSPLIT(R578,{"/"})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6"/>
        <v>18.853658536585368</v>
      </c>
      <c r="G579" t="s">
        <v>74</v>
      </c>
      <c r="H579">
        <v>37</v>
      </c>
      <c r="I579" s="9">
        <f t="shared" si="37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2">
        <f t="shared" si="38"/>
        <v>40613.25</v>
      </c>
      <c r="O579" s="12">
        <f t="shared" si="39"/>
        <v>40639.208333333336</v>
      </c>
      <c r="P579" t="b">
        <v>0</v>
      </c>
      <c r="Q579" t="b">
        <v>0</v>
      </c>
      <c r="R579" t="s">
        <v>159</v>
      </c>
      <c r="S579" s="5" t="str" cm="1">
        <f t="array" ref="S579:T579">_xlfn.TEXTSPLIT(R579,{"/"})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9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2">
        <f t="shared" si="38"/>
        <v>40878.25</v>
      </c>
      <c r="O580" s="12">
        <f t="shared" si="39"/>
        <v>40881.25</v>
      </c>
      <c r="P580" t="b">
        <v>0</v>
      </c>
      <c r="Q580" t="b">
        <v>0</v>
      </c>
      <c r="R580" t="s">
        <v>474</v>
      </c>
      <c r="S580" s="5" t="str" cm="1">
        <f t="array" ref="S580:T580">_xlfn.TEXTSPLIT(R580,{"/"})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9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2">
        <f t="shared" si="38"/>
        <v>40762.208333333336</v>
      </c>
      <c r="O581" s="12">
        <f t="shared" si="39"/>
        <v>40774.208333333336</v>
      </c>
      <c r="P581" t="b">
        <v>0</v>
      </c>
      <c r="Q581" t="b">
        <v>0</v>
      </c>
      <c r="R581" t="s">
        <v>159</v>
      </c>
      <c r="S581" s="5" t="str" cm="1">
        <f t="array" ref="S581:T581">_xlfn.TEXTSPLIT(R581,{"/"})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9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2">
        <f t="shared" si="38"/>
        <v>41696.25</v>
      </c>
      <c r="O582" s="12">
        <f t="shared" si="39"/>
        <v>41704.25</v>
      </c>
      <c r="P582" t="b">
        <v>0</v>
      </c>
      <c r="Q582" t="b">
        <v>0</v>
      </c>
      <c r="R582" t="s">
        <v>33</v>
      </c>
      <c r="S582" s="5" t="str" cm="1">
        <f t="array" ref="S582:T582">_xlfn.TEXTSPLIT(R582,{"/"})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9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2">
        <f t="shared" si="38"/>
        <v>40662.208333333336</v>
      </c>
      <c r="O583" s="12">
        <f t="shared" si="39"/>
        <v>40677.208333333336</v>
      </c>
      <c r="P583" t="b">
        <v>0</v>
      </c>
      <c r="Q583" t="b">
        <v>0</v>
      </c>
      <c r="R583" t="s">
        <v>28</v>
      </c>
      <c r="S583" s="5" t="str" cm="1">
        <f t="array" ref="S583:T583">_xlfn.TEXTSPLIT(R583,{"/"})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9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2">
        <f t="shared" si="38"/>
        <v>42165.208333333328</v>
      </c>
      <c r="O584" s="12">
        <f t="shared" si="39"/>
        <v>42170.208333333328</v>
      </c>
      <c r="P584" t="b">
        <v>0</v>
      </c>
      <c r="Q584" t="b">
        <v>1</v>
      </c>
      <c r="R584" t="s">
        <v>89</v>
      </c>
      <c r="S584" s="5" t="str" cm="1">
        <f t="array" ref="S584:T584">_xlfn.TEXTSPLIT(R584,{"/"})</f>
        <v>games</v>
      </c>
      <c r="T584" t="str">
        <v>video games</v>
      </c>
    </row>
    <row r="585" spans="1:20" ht="17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9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2">
        <f t="shared" si="38"/>
        <v>40959.25</v>
      </c>
      <c r="O585" s="12">
        <f t="shared" si="39"/>
        <v>40976.25</v>
      </c>
      <c r="P585" t="b">
        <v>0</v>
      </c>
      <c r="Q585" t="b">
        <v>0</v>
      </c>
      <c r="R585" t="s">
        <v>42</v>
      </c>
      <c r="S585" s="5" t="str" cm="1">
        <f t="array" ref="S585:T585">_xlfn.TEXTSPLIT(R585,{"/"})</f>
        <v>film &amp; video</v>
      </c>
      <c r="T585" t="str">
        <v>documentary</v>
      </c>
    </row>
    <row r="586" spans="1:20" ht="17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9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2">
        <f t="shared" si="38"/>
        <v>41024.208333333336</v>
      </c>
      <c r="O586" s="12">
        <f t="shared" si="39"/>
        <v>41038.208333333336</v>
      </c>
      <c r="P586" t="b">
        <v>0</v>
      </c>
      <c r="Q586" t="b">
        <v>0</v>
      </c>
      <c r="R586" t="s">
        <v>28</v>
      </c>
      <c r="S586" s="5" t="str" cm="1">
        <f t="array" ref="S586:T586">_xlfn.TEXTSPLIT(R586,{"/"})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9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2">
        <f t="shared" si="38"/>
        <v>40255.208333333336</v>
      </c>
      <c r="O587" s="12">
        <f t="shared" si="39"/>
        <v>40265.208333333336</v>
      </c>
      <c r="P587" t="b">
        <v>0</v>
      </c>
      <c r="Q587" t="b">
        <v>0</v>
      </c>
      <c r="R587" t="s">
        <v>206</v>
      </c>
      <c r="S587" s="5" t="str" cm="1">
        <f t="array" ref="S587:T587">_xlfn.TEXTSPLIT(R587,{"/"})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9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2">
        <f t="shared" si="38"/>
        <v>40499.25</v>
      </c>
      <c r="O588" s="12">
        <f t="shared" si="39"/>
        <v>40518.25</v>
      </c>
      <c r="P588" t="b">
        <v>0</v>
      </c>
      <c r="Q588" t="b">
        <v>0</v>
      </c>
      <c r="R588" t="s">
        <v>23</v>
      </c>
      <c r="S588" s="5" t="str" cm="1">
        <f t="array" ref="S588:T588">_xlfn.TEXTSPLIT(R588,{"/"})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9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2">
        <f t="shared" si="38"/>
        <v>43484.25</v>
      </c>
      <c r="O589" s="12">
        <f t="shared" si="39"/>
        <v>43536.208333333328</v>
      </c>
      <c r="P589" t="b">
        <v>0</v>
      </c>
      <c r="Q589" t="b">
        <v>1</v>
      </c>
      <c r="R589" t="s">
        <v>17</v>
      </c>
      <c r="S589" s="5" t="str" cm="1">
        <f t="array" ref="S589:T589">_xlfn.TEXTSPLIT(R589,{"/"})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9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2">
        <f t="shared" si="38"/>
        <v>40262.208333333336</v>
      </c>
      <c r="O590" s="12">
        <f t="shared" si="39"/>
        <v>40293.208333333336</v>
      </c>
      <c r="P590" t="b">
        <v>0</v>
      </c>
      <c r="Q590" t="b">
        <v>0</v>
      </c>
      <c r="R590" t="s">
        <v>33</v>
      </c>
      <c r="S590" s="5" t="str" cm="1">
        <f t="array" ref="S590:T590">_xlfn.TEXTSPLIT(R590,{"/"})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9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2">
        <f t="shared" si="38"/>
        <v>42190.208333333328</v>
      </c>
      <c r="O591" s="12">
        <f t="shared" si="39"/>
        <v>42197.208333333328</v>
      </c>
      <c r="P591" t="b">
        <v>0</v>
      </c>
      <c r="Q591" t="b">
        <v>0</v>
      </c>
      <c r="R591" t="s">
        <v>42</v>
      </c>
      <c r="S591" s="5" t="str" cm="1">
        <f t="array" ref="S591:T591">_xlfn.TEXTSPLIT(R591,{"/"})</f>
        <v>film &amp; video</v>
      </c>
      <c r="T591" t="str">
        <v>documentary</v>
      </c>
    </row>
    <row r="592" spans="1:20" ht="17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9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2">
        <f t="shared" si="38"/>
        <v>41994.25</v>
      </c>
      <c r="O592" s="12">
        <f t="shared" si="39"/>
        <v>42005.25</v>
      </c>
      <c r="P592" t="b">
        <v>0</v>
      </c>
      <c r="Q592" t="b">
        <v>0</v>
      </c>
      <c r="R592" t="s">
        <v>133</v>
      </c>
      <c r="S592" s="5" t="str" cm="1">
        <f t="array" ref="S592:T592">_xlfn.TEXTSPLIT(R592,{"/"})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9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2">
        <f t="shared" si="38"/>
        <v>40373.208333333336</v>
      </c>
      <c r="O593" s="12">
        <f t="shared" si="39"/>
        <v>40383.208333333336</v>
      </c>
      <c r="P593" t="b">
        <v>0</v>
      </c>
      <c r="Q593" t="b">
        <v>0</v>
      </c>
      <c r="R593" t="s">
        <v>89</v>
      </c>
      <c r="S593" s="5" t="str" cm="1">
        <f t="array" ref="S593:T593">_xlfn.TEXTSPLIT(R593,{"/"})</f>
        <v>games</v>
      </c>
      <c r="T593" t="str">
        <v>video games</v>
      </c>
    </row>
    <row r="594" spans="1:20" ht="17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9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2">
        <f t="shared" si="38"/>
        <v>41789.208333333336</v>
      </c>
      <c r="O594" s="12">
        <f t="shared" si="39"/>
        <v>41798.208333333336</v>
      </c>
      <c r="P594" t="b">
        <v>0</v>
      </c>
      <c r="Q594" t="b">
        <v>0</v>
      </c>
      <c r="R594" t="s">
        <v>33</v>
      </c>
      <c r="S594" s="5" t="str" cm="1">
        <f t="array" ref="S594:T594">_xlfn.TEXTSPLIT(R594,{"/"})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9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2">
        <f t="shared" si="38"/>
        <v>41724.208333333336</v>
      </c>
      <c r="O595" s="12">
        <f t="shared" si="39"/>
        <v>41737.208333333336</v>
      </c>
      <c r="P595" t="b">
        <v>0</v>
      </c>
      <c r="Q595" t="b">
        <v>0</v>
      </c>
      <c r="R595" t="s">
        <v>71</v>
      </c>
      <c r="S595" s="5" t="str" cm="1">
        <f t="array" ref="S595:T595">_xlfn.TEXTSPLIT(R595,{"/"})</f>
        <v>film &amp; video</v>
      </c>
      <c r="T595" t="str">
        <v>animation</v>
      </c>
    </row>
    <row r="596" spans="1:20" ht="17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9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2">
        <f t="shared" si="38"/>
        <v>42548.208333333328</v>
      </c>
      <c r="O596" s="12">
        <f t="shared" si="39"/>
        <v>42551.208333333328</v>
      </c>
      <c r="P596" t="b">
        <v>0</v>
      </c>
      <c r="Q596" t="b">
        <v>1</v>
      </c>
      <c r="R596" t="s">
        <v>33</v>
      </c>
      <c r="S596" s="5" t="str" cm="1">
        <f t="array" ref="S596:T596">_xlfn.TEXTSPLIT(R596,{"/"})</f>
        <v>theater</v>
      </c>
      <c r="T596" t="str">
        <v>plays</v>
      </c>
    </row>
    <row r="597" spans="1:20" ht="17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9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2">
        <f t="shared" si="38"/>
        <v>40253.208333333336</v>
      </c>
      <c r="O597" s="12">
        <f t="shared" si="39"/>
        <v>40274.208333333336</v>
      </c>
      <c r="P597" t="b">
        <v>0</v>
      </c>
      <c r="Q597" t="b">
        <v>1</v>
      </c>
      <c r="R597" t="s">
        <v>33</v>
      </c>
      <c r="S597" s="5" t="str" cm="1">
        <f t="array" ref="S597:T597">_xlfn.TEXTSPLIT(R597,{"/"})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9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2">
        <f t="shared" si="38"/>
        <v>42434.25</v>
      </c>
      <c r="O598" s="12">
        <f t="shared" si="39"/>
        <v>42441.25</v>
      </c>
      <c r="P598" t="b">
        <v>0</v>
      </c>
      <c r="Q598" t="b">
        <v>1</v>
      </c>
      <c r="R598" t="s">
        <v>53</v>
      </c>
      <c r="S598" s="5" t="str" cm="1">
        <f t="array" ref="S598:T598">_xlfn.TEXTSPLIT(R598,{"/"})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9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2">
        <f t="shared" si="38"/>
        <v>43786.25</v>
      </c>
      <c r="O599" s="12">
        <f t="shared" si="39"/>
        <v>43804.25</v>
      </c>
      <c r="P599" t="b">
        <v>0</v>
      </c>
      <c r="Q599" t="b">
        <v>0</v>
      </c>
      <c r="R599" t="s">
        <v>33</v>
      </c>
      <c r="S599" s="5" t="str" cm="1">
        <f t="array" ref="S599:T599">_xlfn.TEXTSPLIT(R599,{"/"})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9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2">
        <f t="shared" si="38"/>
        <v>40344.208333333336</v>
      </c>
      <c r="O600" s="12">
        <f t="shared" si="39"/>
        <v>40373.208333333336</v>
      </c>
      <c r="P600" t="b">
        <v>0</v>
      </c>
      <c r="Q600" t="b">
        <v>0</v>
      </c>
      <c r="R600" t="s">
        <v>23</v>
      </c>
      <c r="S600" s="5" t="str" cm="1">
        <f t="array" ref="S600:T600">_xlfn.TEXTSPLIT(R600,{"/"})</f>
        <v>music</v>
      </c>
      <c r="T600" t="str">
        <v>rock</v>
      </c>
    </row>
    <row r="601" spans="1:20" ht="17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9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2">
        <f t="shared" si="38"/>
        <v>42047.25</v>
      </c>
      <c r="O601" s="12">
        <f t="shared" si="39"/>
        <v>42055.25</v>
      </c>
      <c r="P601" t="b">
        <v>0</v>
      </c>
      <c r="Q601" t="b">
        <v>0</v>
      </c>
      <c r="R601" t="s">
        <v>42</v>
      </c>
      <c r="S601" s="5" t="str" cm="1">
        <f t="array" ref="S601:T601">_xlfn.TEXTSPLIT(R601,{"/"})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9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2">
        <f t="shared" si="38"/>
        <v>41485.208333333336</v>
      </c>
      <c r="O602" s="12">
        <f t="shared" si="39"/>
        <v>41497.208333333336</v>
      </c>
      <c r="P602" t="b">
        <v>0</v>
      </c>
      <c r="Q602" t="b">
        <v>0</v>
      </c>
      <c r="R602" t="s">
        <v>17</v>
      </c>
      <c r="S602" s="5" t="str" cm="1">
        <f t="array" ref="S602:T602">_xlfn.TEXTSPLIT(R602,{"/"})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9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2">
        <f t="shared" si="38"/>
        <v>41789.208333333336</v>
      </c>
      <c r="O603" s="12">
        <f t="shared" si="39"/>
        <v>41806.208333333336</v>
      </c>
      <c r="P603" t="b">
        <v>1</v>
      </c>
      <c r="Q603" t="b">
        <v>0</v>
      </c>
      <c r="R603" t="s">
        <v>65</v>
      </c>
      <c r="S603" s="5" t="str" cm="1">
        <f t="array" ref="S603:T603">_xlfn.TEXTSPLIT(R603,{"/"})</f>
        <v>technology</v>
      </c>
      <c r="T603" t="str">
        <v>wearables</v>
      </c>
    </row>
    <row r="604" spans="1:20" ht="17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9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2">
        <f t="shared" si="38"/>
        <v>42160.208333333328</v>
      </c>
      <c r="O604" s="12">
        <f t="shared" si="39"/>
        <v>42171.208333333328</v>
      </c>
      <c r="P604" t="b">
        <v>0</v>
      </c>
      <c r="Q604" t="b">
        <v>0</v>
      </c>
      <c r="R604" t="s">
        <v>33</v>
      </c>
      <c r="S604" s="5" t="str" cm="1">
        <f t="array" ref="S604:T604">_xlfn.TEXTSPLIT(R604,{"/"})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9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2">
        <f t="shared" si="38"/>
        <v>43573.208333333328</v>
      </c>
      <c r="O605" s="12">
        <f t="shared" si="39"/>
        <v>43600.208333333328</v>
      </c>
      <c r="P605" t="b">
        <v>0</v>
      </c>
      <c r="Q605" t="b">
        <v>0</v>
      </c>
      <c r="R605" t="s">
        <v>33</v>
      </c>
      <c r="S605" s="5" t="str" cm="1">
        <f t="array" ref="S605:T605">_xlfn.TEXTSPLIT(R605,{"/"})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9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2">
        <f t="shared" si="38"/>
        <v>40565.25</v>
      </c>
      <c r="O606" s="12">
        <f t="shared" si="39"/>
        <v>40586.25</v>
      </c>
      <c r="P606" t="b">
        <v>0</v>
      </c>
      <c r="Q606" t="b">
        <v>0</v>
      </c>
      <c r="R606" t="s">
        <v>33</v>
      </c>
      <c r="S606" s="5" t="str" cm="1">
        <f t="array" ref="S606:T606">_xlfn.TEXTSPLIT(R606,{"/"})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9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2">
        <f t="shared" si="38"/>
        <v>42280.208333333328</v>
      </c>
      <c r="O607" s="12">
        <f t="shared" si="39"/>
        <v>42321.25</v>
      </c>
      <c r="P607" t="b">
        <v>0</v>
      </c>
      <c r="Q607" t="b">
        <v>0</v>
      </c>
      <c r="R607" t="s">
        <v>68</v>
      </c>
      <c r="S607" s="5" t="str" cm="1">
        <f t="array" ref="S607:T607">_xlfn.TEXTSPLIT(R607,{"/"})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9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2">
        <f t="shared" si="38"/>
        <v>42436.25</v>
      </c>
      <c r="O608" s="12">
        <f t="shared" si="39"/>
        <v>42447.208333333328</v>
      </c>
      <c r="P608" t="b">
        <v>0</v>
      </c>
      <c r="Q608" t="b">
        <v>0</v>
      </c>
      <c r="R608" t="s">
        <v>23</v>
      </c>
      <c r="S608" s="5" t="str" cm="1">
        <f t="array" ref="S608:T608">_xlfn.TEXTSPLIT(R608,{"/"})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9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2">
        <f t="shared" si="38"/>
        <v>41721.208333333336</v>
      </c>
      <c r="O609" s="12">
        <f t="shared" si="39"/>
        <v>41723.208333333336</v>
      </c>
      <c r="P609" t="b">
        <v>0</v>
      </c>
      <c r="Q609" t="b">
        <v>0</v>
      </c>
      <c r="R609" t="s">
        <v>17</v>
      </c>
      <c r="S609" s="5" t="str" cm="1">
        <f t="array" ref="S609:T609">_xlfn.TEXTSPLIT(R609,{"/"})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9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2">
        <f t="shared" si="38"/>
        <v>43530.25</v>
      </c>
      <c r="O610" s="12">
        <f t="shared" si="39"/>
        <v>43534.25</v>
      </c>
      <c r="P610" t="b">
        <v>0</v>
      </c>
      <c r="Q610" t="b">
        <v>1</v>
      </c>
      <c r="R610" t="s">
        <v>159</v>
      </c>
      <c r="S610" s="5" t="str" cm="1">
        <f t="array" ref="S610:T610">_xlfn.TEXTSPLIT(R610,{"/"})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9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2">
        <f t="shared" si="38"/>
        <v>43481.25</v>
      </c>
      <c r="O611" s="12">
        <f t="shared" si="39"/>
        <v>43498.25</v>
      </c>
      <c r="P611" t="b">
        <v>0</v>
      </c>
      <c r="Q611" t="b">
        <v>0</v>
      </c>
      <c r="R611" t="s">
        <v>474</v>
      </c>
      <c r="S611" s="5" t="str" cm="1">
        <f t="array" ref="S611:T611">_xlfn.TEXTSPLIT(R611,{"/"})</f>
        <v>film &amp; video</v>
      </c>
      <c r="T611" t="str">
        <v>science fiction</v>
      </c>
    </row>
    <row r="612" spans="1:20" ht="17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9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2">
        <f t="shared" si="38"/>
        <v>41259.25</v>
      </c>
      <c r="O612" s="12">
        <f t="shared" si="39"/>
        <v>41273.25</v>
      </c>
      <c r="P612" t="b">
        <v>0</v>
      </c>
      <c r="Q612" t="b">
        <v>0</v>
      </c>
      <c r="R612" t="s">
        <v>33</v>
      </c>
      <c r="S612" s="5" t="str" cm="1">
        <f t="array" ref="S612:T612">_xlfn.TEXTSPLIT(R612,{"/"})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9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2">
        <f t="shared" si="38"/>
        <v>41480.208333333336</v>
      </c>
      <c r="O613" s="12">
        <f t="shared" si="39"/>
        <v>41492.208333333336</v>
      </c>
      <c r="P613" t="b">
        <v>0</v>
      </c>
      <c r="Q613" t="b">
        <v>0</v>
      </c>
      <c r="R613" t="s">
        <v>33</v>
      </c>
      <c r="S613" s="5" t="str" cm="1">
        <f t="array" ref="S613:T613">_xlfn.TEXTSPLIT(R613,{"/"})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9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2">
        <f t="shared" si="38"/>
        <v>40474.208333333336</v>
      </c>
      <c r="O614" s="12">
        <f t="shared" si="39"/>
        <v>40497.25</v>
      </c>
      <c r="P614" t="b">
        <v>0</v>
      </c>
      <c r="Q614" t="b">
        <v>0</v>
      </c>
      <c r="R614" t="s">
        <v>50</v>
      </c>
      <c r="S614" s="5" t="str" cm="1">
        <f t="array" ref="S614:T614">_xlfn.TEXTSPLIT(R614,{"/"})</f>
        <v>music</v>
      </c>
      <c r="T614" t="str">
        <v>electric music</v>
      </c>
    </row>
    <row r="615" spans="1:20" ht="17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9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2">
        <f t="shared" si="38"/>
        <v>42973.208333333328</v>
      </c>
      <c r="O615" s="12">
        <f t="shared" si="39"/>
        <v>42982.208333333328</v>
      </c>
      <c r="P615" t="b">
        <v>0</v>
      </c>
      <c r="Q615" t="b">
        <v>0</v>
      </c>
      <c r="R615" t="s">
        <v>33</v>
      </c>
      <c r="S615" s="5" t="str" cm="1">
        <f t="array" ref="S615:T615">_xlfn.TEXTSPLIT(R615,{"/"})</f>
        <v>theater</v>
      </c>
      <c r="T615" t="str">
        <v>plays</v>
      </c>
    </row>
    <row r="616" spans="1:20" ht="17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9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2">
        <f t="shared" si="38"/>
        <v>42746.25</v>
      </c>
      <c r="O616" s="12">
        <f t="shared" si="39"/>
        <v>42764.25</v>
      </c>
      <c r="P616" t="b">
        <v>0</v>
      </c>
      <c r="Q616" t="b">
        <v>0</v>
      </c>
      <c r="R616" t="s">
        <v>33</v>
      </c>
      <c r="S616" s="5" t="str" cm="1">
        <f t="array" ref="S616:T616">_xlfn.TEXTSPLIT(R616,{"/"})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9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2">
        <f t="shared" si="38"/>
        <v>42489.208333333328</v>
      </c>
      <c r="O617" s="12">
        <f t="shared" si="39"/>
        <v>42499.208333333328</v>
      </c>
      <c r="P617" t="b">
        <v>0</v>
      </c>
      <c r="Q617" t="b">
        <v>0</v>
      </c>
      <c r="R617" t="s">
        <v>33</v>
      </c>
      <c r="S617" s="5" t="str" cm="1">
        <f t="array" ref="S617:T617">_xlfn.TEXTSPLIT(R617,{"/"})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9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2">
        <f t="shared" si="38"/>
        <v>41537.208333333336</v>
      </c>
      <c r="O618" s="12">
        <f t="shared" si="39"/>
        <v>41538.208333333336</v>
      </c>
      <c r="P618" t="b">
        <v>0</v>
      </c>
      <c r="Q618" t="b">
        <v>1</v>
      </c>
      <c r="R618" t="s">
        <v>60</v>
      </c>
      <c r="S618" s="5" t="str" cm="1">
        <f t="array" ref="S618:T618">_xlfn.TEXTSPLIT(R618,{"/"})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9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2">
        <f t="shared" si="38"/>
        <v>41794.208333333336</v>
      </c>
      <c r="O619" s="12">
        <f t="shared" si="39"/>
        <v>41804.208333333336</v>
      </c>
      <c r="P619" t="b">
        <v>0</v>
      </c>
      <c r="Q619" t="b">
        <v>0</v>
      </c>
      <c r="R619" t="s">
        <v>33</v>
      </c>
      <c r="S619" s="5" t="str" cm="1">
        <f t="array" ref="S619:T619">_xlfn.TEXTSPLIT(R619,{"/"})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9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2">
        <f t="shared" si="38"/>
        <v>41396.208333333336</v>
      </c>
      <c r="O620" s="12">
        <f t="shared" si="39"/>
        <v>41417.208333333336</v>
      </c>
      <c r="P620" t="b">
        <v>0</v>
      </c>
      <c r="Q620" t="b">
        <v>0</v>
      </c>
      <c r="R620" t="s">
        <v>68</v>
      </c>
      <c r="S620" s="5" t="str" cm="1">
        <f t="array" ref="S620:T620">_xlfn.TEXTSPLIT(R620,{"/"})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9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2">
        <f t="shared" si="38"/>
        <v>40669.208333333336</v>
      </c>
      <c r="O621" s="12">
        <f t="shared" si="39"/>
        <v>40670.208333333336</v>
      </c>
      <c r="P621" t="b">
        <v>1</v>
      </c>
      <c r="Q621" t="b">
        <v>1</v>
      </c>
      <c r="R621" t="s">
        <v>33</v>
      </c>
      <c r="S621" s="5" t="str" cm="1">
        <f t="array" ref="S621:T621">_xlfn.TEXTSPLIT(R621,{"/"})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9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2">
        <f t="shared" si="38"/>
        <v>42559.208333333328</v>
      </c>
      <c r="O622" s="12">
        <f t="shared" si="39"/>
        <v>42563.208333333328</v>
      </c>
      <c r="P622" t="b">
        <v>0</v>
      </c>
      <c r="Q622" t="b">
        <v>0</v>
      </c>
      <c r="R622" t="s">
        <v>122</v>
      </c>
      <c r="S622" s="5" t="str" cm="1">
        <f t="array" ref="S622:T622">_xlfn.TEXTSPLIT(R622,{"/"})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9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2">
        <f t="shared" si="38"/>
        <v>42626.208333333328</v>
      </c>
      <c r="O623" s="12">
        <f t="shared" si="39"/>
        <v>42631.208333333328</v>
      </c>
      <c r="P623" t="b">
        <v>0</v>
      </c>
      <c r="Q623" t="b">
        <v>0</v>
      </c>
      <c r="R623" t="s">
        <v>33</v>
      </c>
      <c r="S623" s="5" t="str" cm="1">
        <f t="array" ref="S623:T623">_xlfn.TEXTSPLIT(R623,{"/"})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9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2">
        <f t="shared" si="38"/>
        <v>43205.208333333328</v>
      </c>
      <c r="O624" s="12">
        <f t="shared" si="39"/>
        <v>43231.208333333328</v>
      </c>
      <c r="P624" t="b">
        <v>0</v>
      </c>
      <c r="Q624" t="b">
        <v>0</v>
      </c>
      <c r="R624" t="s">
        <v>60</v>
      </c>
      <c r="S624" s="5" t="str" cm="1">
        <f t="array" ref="S624:T624">_xlfn.TEXTSPLIT(R624,{"/"})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9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2">
        <f t="shared" si="38"/>
        <v>42201.208333333328</v>
      </c>
      <c r="O625" s="12">
        <f t="shared" si="39"/>
        <v>42206.208333333328</v>
      </c>
      <c r="P625" t="b">
        <v>0</v>
      </c>
      <c r="Q625" t="b">
        <v>0</v>
      </c>
      <c r="R625" t="s">
        <v>33</v>
      </c>
      <c r="S625" s="5" t="str" cm="1">
        <f t="array" ref="S625:T625">_xlfn.TEXTSPLIT(R625,{"/"})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9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2">
        <f t="shared" si="38"/>
        <v>42029.25</v>
      </c>
      <c r="O626" s="12">
        <f t="shared" si="39"/>
        <v>42035.25</v>
      </c>
      <c r="P626" t="b">
        <v>0</v>
      </c>
      <c r="Q626" t="b">
        <v>0</v>
      </c>
      <c r="R626" t="s">
        <v>122</v>
      </c>
      <c r="S626" s="5" t="str" cm="1">
        <f t="array" ref="S626:T626">_xlfn.TEXTSPLIT(R626,{"/"})</f>
        <v>photography</v>
      </c>
      <c r="T626" t="str">
        <v>photography books</v>
      </c>
    </row>
    <row r="627" spans="1:20" ht="17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9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2">
        <f t="shared" si="38"/>
        <v>43857.25</v>
      </c>
      <c r="O627" s="12">
        <f t="shared" si="39"/>
        <v>43871.25</v>
      </c>
      <c r="P627" t="b">
        <v>0</v>
      </c>
      <c r="Q627" t="b">
        <v>0</v>
      </c>
      <c r="R627" t="s">
        <v>33</v>
      </c>
      <c r="S627" s="5" t="str" cm="1">
        <f t="array" ref="S627:T627">_xlfn.TEXTSPLIT(R627,{"/"})</f>
        <v>theater</v>
      </c>
      <c r="T627" t="str">
        <v>plays</v>
      </c>
    </row>
    <row r="628" spans="1:20" ht="17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9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2">
        <f t="shared" si="38"/>
        <v>40449.208333333336</v>
      </c>
      <c r="O628" s="12">
        <f t="shared" si="39"/>
        <v>40458.208333333336</v>
      </c>
      <c r="P628" t="b">
        <v>0</v>
      </c>
      <c r="Q628" t="b">
        <v>1</v>
      </c>
      <c r="R628" t="s">
        <v>33</v>
      </c>
      <c r="S628" s="5" t="str" cm="1">
        <f t="array" ref="S628:T628">_xlfn.TEXTSPLIT(R628,{"/"})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9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2">
        <f t="shared" si="38"/>
        <v>40345.208333333336</v>
      </c>
      <c r="O629" s="12">
        <f t="shared" si="39"/>
        <v>40369.208333333336</v>
      </c>
      <c r="P629" t="b">
        <v>1</v>
      </c>
      <c r="Q629" t="b">
        <v>0</v>
      </c>
      <c r="R629" t="s">
        <v>17</v>
      </c>
      <c r="S629" s="5" t="str" cm="1">
        <f t="array" ref="S629:T629">_xlfn.TEXTSPLIT(R629,{"/"})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9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2">
        <f t="shared" si="38"/>
        <v>40455.208333333336</v>
      </c>
      <c r="O630" s="12">
        <f t="shared" si="39"/>
        <v>40458.208333333336</v>
      </c>
      <c r="P630" t="b">
        <v>0</v>
      </c>
      <c r="Q630" t="b">
        <v>0</v>
      </c>
      <c r="R630" t="s">
        <v>60</v>
      </c>
      <c r="S630" s="5" t="str" cm="1">
        <f t="array" ref="S630:T630">_xlfn.TEXTSPLIT(R630,{"/"})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9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2">
        <f t="shared" si="38"/>
        <v>42557.208333333328</v>
      </c>
      <c r="O631" s="12">
        <f t="shared" si="39"/>
        <v>42559.208333333328</v>
      </c>
      <c r="P631" t="b">
        <v>0</v>
      </c>
      <c r="Q631" t="b">
        <v>1</v>
      </c>
      <c r="R631" t="s">
        <v>33</v>
      </c>
      <c r="S631" s="5" t="str" cm="1">
        <f t="array" ref="S631:T631">_xlfn.TEXTSPLIT(R631,{"/"})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9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2">
        <f t="shared" si="38"/>
        <v>43586.208333333328</v>
      </c>
      <c r="O632" s="12">
        <f t="shared" si="39"/>
        <v>43597.208333333328</v>
      </c>
      <c r="P632" t="b">
        <v>0</v>
      </c>
      <c r="Q632" t="b">
        <v>1</v>
      </c>
      <c r="R632" t="s">
        <v>33</v>
      </c>
      <c r="S632" s="5" t="str" cm="1">
        <f t="array" ref="S632:T632">_xlfn.TEXTSPLIT(R632,{"/"})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9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2">
        <f t="shared" si="38"/>
        <v>43550.208333333328</v>
      </c>
      <c r="O633" s="12">
        <f t="shared" si="39"/>
        <v>43554.208333333328</v>
      </c>
      <c r="P633" t="b">
        <v>0</v>
      </c>
      <c r="Q633" t="b">
        <v>0</v>
      </c>
      <c r="R633" t="s">
        <v>33</v>
      </c>
      <c r="S633" s="5" t="str" cm="1">
        <f t="array" ref="S633:T633">_xlfn.TEXTSPLIT(R633,{"/"})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9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2">
        <f t="shared" si="38"/>
        <v>41945.208333333336</v>
      </c>
      <c r="O634" s="12">
        <f t="shared" si="39"/>
        <v>41963.25</v>
      </c>
      <c r="P634" t="b">
        <v>0</v>
      </c>
      <c r="Q634" t="b">
        <v>0</v>
      </c>
      <c r="R634" t="s">
        <v>33</v>
      </c>
      <c r="S634" s="5" t="str" cm="1">
        <f t="array" ref="S634:T634">_xlfn.TEXTSPLIT(R634,{"/"})</f>
        <v>theater</v>
      </c>
      <c r="T634" t="str">
        <v>plays</v>
      </c>
    </row>
    <row r="635" spans="1:20" ht="17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9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2">
        <f t="shared" si="38"/>
        <v>42315.25</v>
      </c>
      <c r="O635" s="12">
        <f t="shared" si="39"/>
        <v>42319.25</v>
      </c>
      <c r="P635" t="b">
        <v>0</v>
      </c>
      <c r="Q635" t="b">
        <v>0</v>
      </c>
      <c r="R635" t="s">
        <v>71</v>
      </c>
      <c r="S635" s="5" t="str" cm="1">
        <f t="array" ref="S635:T635">_xlfn.TEXTSPLIT(R635,{"/"})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9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2">
        <f t="shared" si="38"/>
        <v>42819.208333333328</v>
      </c>
      <c r="O636" s="12">
        <f t="shared" si="39"/>
        <v>42833.208333333328</v>
      </c>
      <c r="P636" t="b">
        <v>0</v>
      </c>
      <c r="Q636" t="b">
        <v>0</v>
      </c>
      <c r="R636" t="s">
        <v>269</v>
      </c>
      <c r="S636" s="5" t="str" cm="1">
        <f t="array" ref="S636:T636">_xlfn.TEXTSPLIT(R636,{"/"})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9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2">
        <f t="shared" si="38"/>
        <v>41314.25</v>
      </c>
      <c r="O637" s="12">
        <f t="shared" si="39"/>
        <v>41346.208333333336</v>
      </c>
      <c r="P637" t="b">
        <v>0</v>
      </c>
      <c r="Q637" t="b">
        <v>0</v>
      </c>
      <c r="R637" t="s">
        <v>269</v>
      </c>
      <c r="S637" s="5" t="str" cm="1">
        <f t="array" ref="S637:T637">_xlfn.TEXTSPLIT(R637,{"/"})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9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2">
        <f t="shared" si="38"/>
        <v>40926.25</v>
      </c>
      <c r="O638" s="12">
        <f t="shared" si="39"/>
        <v>40971.25</v>
      </c>
      <c r="P638" t="b">
        <v>0</v>
      </c>
      <c r="Q638" t="b">
        <v>1</v>
      </c>
      <c r="R638" t="s">
        <v>71</v>
      </c>
      <c r="S638" s="5" t="str" cm="1">
        <f t="array" ref="S638:T638">_xlfn.TEXTSPLIT(R638,{"/"})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9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2">
        <f t="shared" si="38"/>
        <v>42688.25</v>
      </c>
      <c r="O639" s="12">
        <f t="shared" si="39"/>
        <v>42696.25</v>
      </c>
      <c r="P639" t="b">
        <v>0</v>
      </c>
      <c r="Q639" t="b">
        <v>0</v>
      </c>
      <c r="R639" t="s">
        <v>33</v>
      </c>
      <c r="S639" s="5" t="str" cm="1">
        <f t="array" ref="S639:T639">_xlfn.TEXTSPLIT(R639,{"/"})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9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2">
        <f t="shared" si="38"/>
        <v>40386.208333333336</v>
      </c>
      <c r="O640" s="12">
        <f t="shared" si="39"/>
        <v>40398.208333333336</v>
      </c>
      <c r="P640" t="b">
        <v>0</v>
      </c>
      <c r="Q640" t="b">
        <v>1</v>
      </c>
      <c r="R640" t="s">
        <v>33</v>
      </c>
      <c r="S640" s="5" t="str" cm="1">
        <f t="array" ref="S640:T640">_xlfn.TEXTSPLIT(R640,{"/"})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9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2">
        <f t="shared" si="38"/>
        <v>43309.208333333328</v>
      </c>
      <c r="O641" s="12">
        <f t="shared" si="39"/>
        <v>43309.208333333328</v>
      </c>
      <c r="P641" t="b">
        <v>0</v>
      </c>
      <c r="Q641" t="b">
        <v>1</v>
      </c>
      <c r="R641" t="s">
        <v>53</v>
      </c>
      <c r="S641" s="5" t="str" cm="1">
        <f t="array" ref="S641:T641">_xlfn.TEXTSPLIT(R641,{"/"})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40">E642/D642*100</f>
        <v>16.501669449081803</v>
      </c>
      <c r="G642" t="s">
        <v>14</v>
      </c>
      <c r="H642">
        <v>257</v>
      </c>
      <c r="I642" s="9">
        <f t="shared" ref="I642:I705" si="41">IFERROR(E642/H642,"0")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2">
        <f t="shared" ref="N642:N705" si="42">L642/86400+25569</f>
        <v>42387.25</v>
      </c>
      <c r="O642" s="12">
        <f t="shared" ref="O642:O705" si="43">M642/86400+25569</f>
        <v>42390.25</v>
      </c>
      <c r="P642" t="b">
        <v>0</v>
      </c>
      <c r="Q642" t="b">
        <v>0</v>
      </c>
      <c r="R642" t="s">
        <v>33</v>
      </c>
      <c r="S642" s="5" t="str" cm="1">
        <f t="array" ref="S642:T642">_xlfn.TEXTSPLIT(R642,{"/"})</f>
        <v>theater</v>
      </c>
      <c r="T642" t="str">
        <v>plays</v>
      </c>
    </row>
    <row r="643" spans="1:20" ht="17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40"/>
        <v>119.96808510638297</v>
      </c>
      <c r="G643" t="s">
        <v>20</v>
      </c>
      <c r="H643">
        <v>194</v>
      </c>
      <c r="I643" s="9">
        <f t="shared" si="41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2">
        <f t="shared" si="42"/>
        <v>42786.25</v>
      </c>
      <c r="O643" s="12">
        <f t="shared" si="43"/>
        <v>42814.208333333328</v>
      </c>
      <c r="P643" t="b">
        <v>0</v>
      </c>
      <c r="Q643" t="b">
        <v>0</v>
      </c>
      <c r="R643" t="s">
        <v>33</v>
      </c>
      <c r="S643" s="5" t="str" cm="1">
        <f t="array" ref="S643:T643">_xlfn.TEXTSPLIT(R643,{"/"})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9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2">
        <f t="shared" si="42"/>
        <v>43451.25</v>
      </c>
      <c r="O644" s="12">
        <f t="shared" si="43"/>
        <v>43460.25</v>
      </c>
      <c r="P644" t="b">
        <v>0</v>
      </c>
      <c r="Q644" t="b">
        <v>0</v>
      </c>
      <c r="R644" t="s">
        <v>65</v>
      </c>
      <c r="S644" s="5" t="str" cm="1">
        <f t="array" ref="S644:T644">_xlfn.TEXTSPLIT(R644,{"/"})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9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2">
        <f t="shared" si="42"/>
        <v>42795.25</v>
      </c>
      <c r="O645" s="12">
        <f t="shared" si="43"/>
        <v>42813.208333333328</v>
      </c>
      <c r="P645" t="b">
        <v>0</v>
      </c>
      <c r="Q645" t="b">
        <v>0</v>
      </c>
      <c r="R645" t="s">
        <v>33</v>
      </c>
      <c r="S645" s="5" t="str" cm="1">
        <f t="array" ref="S645:T645">_xlfn.TEXTSPLIT(R645,{"/"})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9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2">
        <f t="shared" si="42"/>
        <v>43452.25</v>
      </c>
      <c r="O646" s="12">
        <f t="shared" si="43"/>
        <v>43468.25</v>
      </c>
      <c r="P646" t="b">
        <v>0</v>
      </c>
      <c r="Q646" t="b">
        <v>0</v>
      </c>
      <c r="R646" t="s">
        <v>33</v>
      </c>
      <c r="S646" s="5" t="str" cm="1">
        <f t="array" ref="S646:T646">_xlfn.TEXTSPLIT(R646,{"/"})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9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2">
        <f t="shared" si="42"/>
        <v>43369.208333333328</v>
      </c>
      <c r="O647" s="12">
        <f t="shared" si="43"/>
        <v>43390.208333333328</v>
      </c>
      <c r="P647" t="b">
        <v>0</v>
      </c>
      <c r="Q647" t="b">
        <v>1</v>
      </c>
      <c r="R647" t="s">
        <v>23</v>
      </c>
      <c r="S647" s="5" t="str" cm="1">
        <f t="array" ref="S647:T647">_xlfn.TEXTSPLIT(R647,{"/"})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9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2">
        <f t="shared" si="42"/>
        <v>41346.208333333336</v>
      </c>
      <c r="O648" s="12">
        <f t="shared" si="43"/>
        <v>41357.208333333336</v>
      </c>
      <c r="P648" t="b">
        <v>0</v>
      </c>
      <c r="Q648" t="b">
        <v>0</v>
      </c>
      <c r="R648" t="s">
        <v>89</v>
      </c>
      <c r="S648" s="5" t="str" cm="1">
        <f t="array" ref="S648:T648">_xlfn.TEXTSPLIT(R648,{"/"})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2">
        <f t="shared" si="42"/>
        <v>43199.208333333328</v>
      </c>
      <c r="O649" s="12">
        <f t="shared" si="43"/>
        <v>43223.208333333328</v>
      </c>
      <c r="P649" t="b">
        <v>0</v>
      </c>
      <c r="Q649" t="b">
        <v>0</v>
      </c>
      <c r="R649" t="s">
        <v>206</v>
      </c>
      <c r="S649" s="5" t="str" cm="1">
        <f t="array" ref="S649:T649">_xlfn.TEXTSPLIT(R649,{"/"})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9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2">
        <f t="shared" si="42"/>
        <v>42922.208333333328</v>
      </c>
      <c r="O650" s="12">
        <f t="shared" si="43"/>
        <v>42940.208333333328</v>
      </c>
      <c r="P650" t="b">
        <v>1</v>
      </c>
      <c r="Q650" t="b">
        <v>0</v>
      </c>
      <c r="R650" t="s">
        <v>17</v>
      </c>
      <c r="S650" s="5" t="str" cm="1">
        <f t="array" ref="S650:T650">_xlfn.TEXTSPLIT(R650,{"/"})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9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2">
        <f t="shared" si="42"/>
        <v>40471.208333333336</v>
      </c>
      <c r="O651" s="12">
        <f t="shared" si="43"/>
        <v>40482.208333333336</v>
      </c>
      <c r="P651" t="b">
        <v>1</v>
      </c>
      <c r="Q651" t="b">
        <v>1</v>
      </c>
      <c r="R651" t="s">
        <v>33</v>
      </c>
      <c r="S651" s="5" t="str" cm="1">
        <f t="array" ref="S651:T651">_xlfn.TEXTSPLIT(R651,{"/"})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9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2">
        <f t="shared" si="42"/>
        <v>41828.208333333336</v>
      </c>
      <c r="O652" s="12">
        <f t="shared" si="43"/>
        <v>41855.208333333336</v>
      </c>
      <c r="P652" t="b">
        <v>0</v>
      </c>
      <c r="Q652" t="b">
        <v>0</v>
      </c>
      <c r="R652" t="s">
        <v>159</v>
      </c>
      <c r="S652" s="5" t="str" cm="1">
        <f t="array" ref="S652:T652">_xlfn.TEXTSPLIT(R652,{"/"})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9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2">
        <f t="shared" si="42"/>
        <v>41692.25</v>
      </c>
      <c r="O653" s="12">
        <f t="shared" si="43"/>
        <v>41707.25</v>
      </c>
      <c r="P653" t="b">
        <v>0</v>
      </c>
      <c r="Q653" t="b">
        <v>0</v>
      </c>
      <c r="R653" t="s">
        <v>100</v>
      </c>
      <c r="S653" s="5" t="str" cm="1">
        <f t="array" ref="S653:T653">_xlfn.TEXTSPLIT(R653,{"/"})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9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2">
        <f t="shared" si="42"/>
        <v>42587.208333333328</v>
      </c>
      <c r="O654" s="12">
        <f t="shared" si="43"/>
        <v>42630.208333333328</v>
      </c>
      <c r="P654" t="b">
        <v>0</v>
      </c>
      <c r="Q654" t="b">
        <v>0</v>
      </c>
      <c r="R654" t="s">
        <v>28</v>
      </c>
      <c r="S654" s="5" t="str" cm="1">
        <f t="array" ref="S654:T654">_xlfn.TEXTSPLIT(R654,{"/"})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9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2">
        <f t="shared" si="42"/>
        <v>42468.208333333328</v>
      </c>
      <c r="O655" s="12">
        <f t="shared" si="43"/>
        <v>42470.208333333328</v>
      </c>
      <c r="P655" t="b">
        <v>0</v>
      </c>
      <c r="Q655" t="b">
        <v>0</v>
      </c>
      <c r="R655" t="s">
        <v>28</v>
      </c>
      <c r="S655" s="5" t="str" cm="1">
        <f t="array" ref="S655:T655">_xlfn.TEXTSPLIT(R655,{"/"})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9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2">
        <f t="shared" si="42"/>
        <v>42240.208333333328</v>
      </c>
      <c r="O656" s="12">
        <f t="shared" si="43"/>
        <v>42245.208333333328</v>
      </c>
      <c r="P656" t="b">
        <v>0</v>
      </c>
      <c r="Q656" t="b">
        <v>0</v>
      </c>
      <c r="R656" t="s">
        <v>148</v>
      </c>
      <c r="S656" s="5" t="str" cm="1">
        <f t="array" ref="S656:T656">_xlfn.TEXTSPLIT(R656,{"/"})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9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2">
        <f t="shared" si="42"/>
        <v>42796.25</v>
      </c>
      <c r="O657" s="12">
        <f t="shared" si="43"/>
        <v>42809.208333333328</v>
      </c>
      <c r="P657" t="b">
        <v>1</v>
      </c>
      <c r="Q657" t="b">
        <v>0</v>
      </c>
      <c r="R657" t="s">
        <v>122</v>
      </c>
      <c r="S657" s="5" t="str" cm="1">
        <f t="array" ref="S657:T657">_xlfn.TEXTSPLIT(R657,{"/"})</f>
        <v>photography</v>
      </c>
      <c r="T657" t="str">
        <v>photography books</v>
      </c>
    </row>
    <row r="658" spans="1:20" ht="17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9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2">
        <f t="shared" si="42"/>
        <v>43097.25</v>
      </c>
      <c r="O658" s="12">
        <f t="shared" si="43"/>
        <v>43102.25</v>
      </c>
      <c r="P658" t="b">
        <v>0</v>
      </c>
      <c r="Q658" t="b">
        <v>0</v>
      </c>
      <c r="R658" t="s">
        <v>17</v>
      </c>
      <c r="S658" s="5" t="str" cm="1">
        <f t="array" ref="S658:T658">_xlfn.TEXTSPLIT(R658,{"/"})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9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2">
        <f t="shared" si="42"/>
        <v>43096.25</v>
      </c>
      <c r="O659" s="12">
        <f t="shared" si="43"/>
        <v>43112.25</v>
      </c>
      <c r="P659" t="b">
        <v>0</v>
      </c>
      <c r="Q659" t="b">
        <v>0</v>
      </c>
      <c r="R659" t="s">
        <v>474</v>
      </c>
      <c r="S659" s="5" t="str" cm="1">
        <f t="array" ref="S659:T659">_xlfn.TEXTSPLIT(R659,{"/"})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9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2">
        <f t="shared" si="42"/>
        <v>42246.208333333328</v>
      </c>
      <c r="O660" s="12">
        <f t="shared" si="43"/>
        <v>42269.208333333328</v>
      </c>
      <c r="P660" t="b">
        <v>0</v>
      </c>
      <c r="Q660" t="b">
        <v>0</v>
      </c>
      <c r="R660" t="s">
        <v>23</v>
      </c>
      <c r="S660" s="5" t="str" cm="1">
        <f t="array" ref="S660:T660">_xlfn.TEXTSPLIT(R660,{"/"})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9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2">
        <f t="shared" si="42"/>
        <v>40570.25</v>
      </c>
      <c r="O661" s="12">
        <f t="shared" si="43"/>
        <v>40571.25</v>
      </c>
      <c r="P661" t="b">
        <v>0</v>
      </c>
      <c r="Q661" t="b">
        <v>0</v>
      </c>
      <c r="R661" t="s">
        <v>42</v>
      </c>
      <c r="S661" s="5" t="str" cm="1">
        <f t="array" ref="S661:T661">_xlfn.TEXTSPLIT(R661,{"/"})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9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2">
        <f t="shared" si="42"/>
        <v>42237.208333333328</v>
      </c>
      <c r="O662" s="12">
        <f t="shared" si="43"/>
        <v>42246.208333333328</v>
      </c>
      <c r="P662" t="b">
        <v>1</v>
      </c>
      <c r="Q662" t="b">
        <v>0</v>
      </c>
      <c r="R662" t="s">
        <v>33</v>
      </c>
      <c r="S662" s="5" t="str" cm="1">
        <f t="array" ref="S662:T662">_xlfn.TEXTSPLIT(R662,{"/"})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9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2">
        <f t="shared" si="42"/>
        <v>40996.208333333336</v>
      </c>
      <c r="O663" s="12">
        <f t="shared" si="43"/>
        <v>41026.208333333336</v>
      </c>
      <c r="P663" t="b">
        <v>0</v>
      </c>
      <c r="Q663" t="b">
        <v>0</v>
      </c>
      <c r="R663" t="s">
        <v>159</v>
      </c>
      <c r="S663" s="5" t="str" cm="1">
        <f t="array" ref="S663:T663">_xlfn.TEXTSPLIT(R663,{"/"})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9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2">
        <f t="shared" si="42"/>
        <v>43443.25</v>
      </c>
      <c r="O664" s="12">
        <f t="shared" si="43"/>
        <v>43447.25</v>
      </c>
      <c r="P664" t="b">
        <v>0</v>
      </c>
      <c r="Q664" t="b">
        <v>0</v>
      </c>
      <c r="R664" t="s">
        <v>33</v>
      </c>
      <c r="S664" s="5" t="str" cm="1">
        <f t="array" ref="S664:T664">_xlfn.TEXTSPLIT(R664,{"/"})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9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2">
        <f t="shared" si="42"/>
        <v>40458.208333333336</v>
      </c>
      <c r="O665" s="12">
        <f t="shared" si="43"/>
        <v>40481.208333333336</v>
      </c>
      <c r="P665" t="b">
        <v>0</v>
      </c>
      <c r="Q665" t="b">
        <v>0</v>
      </c>
      <c r="R665" t="s">
        <v>33</v>
      </c>
      <c r="S665" s="5" t="str" cm="1">
        <f t="array" ref="S665:T665">_xlfn.TEXTSPLIT(R665,{"/"})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9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2">
        <f t="shared" si="42"/>
        <v>40959.25</v>
      </c>
      <c r="O666" s="12">
        <f t="shared" si="43"/>
        <v>40969.25</v>
      </c>
      <c r="P666" t="b">
        <v>0</v>
      </c>
      <c r="Q666" t="b">
        <v>0</v>
      </c>
      <c r="R666" t="s">
        <v>159</v>
      </c>
      <c r="S666" s="5" t="str" cm="1">
        <f t="array" ref="S666:T666">_xlfn.TEXTSPLIT(R666,{"/"})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9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2">
        <f t="shared" si="42"/>
        <v>40733.208333333336</v>
      </c>
      <c r="O667" s="12">
        <f t="shared" si="43"/>
        <v>40747.208333333336</v>
      </c>
      <c r="P667" t="b">
        <v>0</v>
      </c>
      <c r="Q667" t="b">
        <v>1</v>
      </c>
      <c r="R667" t="s">
        <v>42</v>
      </c>
      <c r="S667" s="5" t="str" cm="1">
        <f t="array" ref="S667:T667">_xlfn.TEXTSPLIT(R667,{"/"})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9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2">
        <f t="shared" si="42"/>
        <v>41516.208333333336</v>
      </c>
      <c r="O668" s="12">
        <f t="shared" si="43"/>
        <v>41522.208333333336</v>
      </c>
      <c r="P668" t="b">
        <v>0</v>
      </c>
      <c r="Q668" t="b">
        <v>1</v>
      </c>
      <c r="R668" t="s">
        <v>33</v>
      </c>
      <c r="S668" s="5" t="str" cm="1">
        <f t="array" ref="S668:T668">_xlfn.TEXTSPLIT(R668,{"/"})</f>
        <v>theater</v>
      </c>
      <c r="T668" t="str">
        <v>plays</v>
      </c>
    </row>
    <row r="669" spans="1:20" ht="17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9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2">
        <f t="shared" si="42"/>
        <v>41892.208333333336</v>
      </c>
      <c r="O669" s="12">
        <f t="shared" si="43"/>
        <v>41901.208333333336</v>
      </c>
      <c r="P669" t="b">
        <v>0</v>
      </c>
      <c r="Q669" t="b">
        <v>0</v>
      </c>
      <c r="R669" t="s">
        <v>1029</v>
      </c>
      <c r="S669" s="5" t="str" cm="1">
        <f t="array" ref="S669:T669">_xlfn.TEXTSPLIT(R669,{"/"})</f>
        <v>journalism</v>
      </c>
      <c r="T669" t="str">
        <v>audio</v>
      </c>
    </row>
    <row r="670" spans="1:20" ht="17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9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2">
        <f t="shared" si="42"/>
        <v>41122.208333333336</v>
      </c>
      <c r="O670" s="12">
        <f t="shared" si="43"/>
        <v>41134.208333333336</v>
      </c>
      <c r="P670" t="b">
        <v>0</v>
      </c>
      <c r="Q670" t="b">
        <v>0</v>
      </c>
      <c r="R670" t="s">
        <v>33</v>
      </c>
      <c r="S670" s="5" t="str" cm="1">
        <f t="array" ref="S670:T670">_xlfn.TEXTSPLIT(R670,{"/"})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9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2">
        <f t="shared" si="42"/>
        <v>42912.208333333328</v>
      </c>
      <c r="O671" s="12">
        <f t="shared" si="43"/>
        <v>42921.208333333328</v>
      </c>
      <c r="P671" t="b">
        <v>0</v>
      </c>
      <c r="Q671" t="b">
        <v>0</v>
      </c>
      <c r="R671" t="s">
        <v>33</v>
      </c>
      <c r="S671" s="5" t="str" cm="1">
        <f t="array" ref="S671:T671">_xlfn.TEXTSPLIT(R671,{"/"})</f>
        <v>theater</v>
      </c>
      <c r="T671" t="str">
        <v>plays</v>
      </c>
    </row>
    <row r="672" spans="1:20" ht="17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9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2">
        <f t="shared" si="42"/>
        <v>42425.25</v>
      </c>
      <c r="O672" s="12">
        <f t="shared" si="43"/>
        <v>42437.25</v>
      </c>
      <c r="P672" t="b">
        <v>0</v>
      </c>
      <c r="Q672" t="b">
        <v>0</v>
      </c>
      <c r="R672" t="s">
        <v>60</v>
      </c>
      <c r="S672" s="5" t="str" cm="1">
        <f t="array" ref="S672:T672">_xlfn.TEXTSPLIT(R672,{"/"})</f>
        <v>music</v>
      </c>
      <c r="T672" t="str">
        <v>indie rock</v>
      </c>
    </row>
    <row r="673" spans="1:20" ht="17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9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2">
        <f t="shared" si="42"/>
        <v>40390.208333333336</v>
      </c>
      <c r="O673" s="12">
        <f t="shared" si="43"/>
        <v>40394.208333333336</v>
      </c>
      <c r="P673" t="b">
        <v>0</v>
      </c>
      <c r="Q673" t="b">
        <v>1</v>
      </c>
      <c r="R673" t="s">
        <v>33</v>
      </c>
      <c r="S673" s="5" t="str" cm="1">
        <f t="array" ref="S673:T673">_xlfn.TEXTSPLIT(R673,{"/"})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9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2">
        <f t="shared" si="42"/>
        <v>43180.208333333328</v>
      </c>
      <c r="O674" s="12">
        <f t="shared" si="43"/>
        <v>43190.208333333328</v>
      </c>
      <c r="P674" t="b">
        <v>0</v>
      </c>
      <c r="Q674" t="b">
        <v>0</v>
      </c>
      <c r="R674" t="s">
        <v>33</v>
      </c>
      <c r="S674" s="5" t="str" cm="1">
        <f t="array" ref="S674:T674">_xlfn.TEXTSPLIT(R674,{"/"})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9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2">
        <f t="shared" si="42"/>
        <v>42475.208333333328</v>
      </c>
      <c r="O675" s="12">
        <f t="shared" si="43"/>
        <v>42496.208333333328</v>
      </c>
      <c r="P675" t="b">
        <v>0</v>
      </c>
      <c r="Q675" t="b">
        <v>0</v>
      </c>
      <c r="R675" t="s">
        <v>60</v>
      </c>
      <c r="S675" s="5" t="str" cm="1">
        <f t="array" ref="S675:T675">_xlfn.TEXTSPLIT(R675,{"/"})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9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2">
        <f t="shared" si="42"/>
        <v>40774.208333333336</v>
      </c>
      <c r="O676" s="12">
        <f t="shared" si="43"/>
        <v>40821.208333333336</v>
      </c>
      <c r="P676" t="b">
        <v>0</v>
      </c>
      <c r="Q676" t="b">
        <v>0</v>
      </c>
      <c r="R676" t="s">
        <v>122</v>
      </c>
      <c r="S676" s="5" t="str" cm="1">
        <f t="array" ref="S676:T676">_xlfn.TEXTSPLIT(R676,{"/"})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9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2">
        <f t="shared" si="42"/>
        <v>43719.208333333328</v>
      </c>
      <c r="O677" s="12">
        <f t="shared" si="43"/>
        <v>43726.208333333328</v>
      </c>
      <c r="P677" t="b">
        <v>0</v>
      </c>
      <c r="Q677" t="b">
        <v>0</v>
      </c>
      <c r="R677" t="s">
        <v>1029</v>
      </c>
      <c r="S677" s="5" t="str" cm="1">
        <f t="array" ref="S677:T677">_xlfn.TEXTSPLIT(R677,{"/"})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9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2">
        <f t="shared" si="42"/>
        <v>41178.208333333336</v>
      </c>
      <c r="O678" s="12">
        <f t="shared" si="43"/>
        <v>41187.208333333336</v>
      </c>
      <c r="P678" t="b">
        <v>0</v>
      </c>
      <c r="Q678" t="b">
        <v>0</v>
      </c>
      <c r="R678" t="s">
        <v>122</v>
      </c>
      <c r="S678" s="5" t="str" cm="1">
        <f t="array" ref="S678:T678">_xlfn.TEXTSPLIT(R678,{"/"})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9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2">
        <f t="shared" si="42"/>
        <v>42561.208333333328</v>
      </c>
      <c r="O679" s="12">
        <f t="shared" si="43"/>
        <v>42611.208333333328</v>
      </c>
      <c r="P679" t="b">
        <v>0</v>
      </c>
      <c r="Q679" t="b">
        <v>0</v>
      </c>
      <c r="R679" t="s">
        <v>119</v>
      </c>
      <c r="S679" s="5" t="str" cm="1">
        <f t="array" ref="S679:T679">_xlfn.TEXTSPLIT(R679,{"/"})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9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2">
        <f t="shared" si="42"/>
        <v>43484.25</v>
      </c>
      <c r="O680" s="12">
        <f t="shared" si="43"/>
        <v>43486.25</v>
      </c>
      <c r="P680" t="b">
        <v>0</v>
      </c>
      <c r="Q680" t="b">
        <v>0</v>
      </c>
      <c r="R680" t="s">
        <v>53</v>
      </c>
      <c r="S680" s="5" t="str" cm="1">
        <f t="array" ref="S680:T680">_xlfn.TEXTSPLIT(R680,{"/"})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9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2">
        <f t="shared" si="42"/>
        <v>43756.208333333328</v>
      </c>
      <c r="O681" s="12">
        <f t="shared" si="43"/>
        <v>43761.208333333328</v>
      </c>
      <c r="P681" t="b">
        <v>0</v>
      </c>
      <c r="Q681" t="b">
        <v>1</v>
      </c>
      <c r="R681" t="s">
        <v>17</v>
      </c>
      <c r="S681" s="5" t="str" cm="1">
        <f t="array" ref="S681:T681">_xlfn.TEXTSPLIT(R681,{"/"})</f>
        <v>food</v>
      </c>
      <c r="T681" t="str">
        <v>food trucks</v>
      </c>
    </row>
    <row r="682" spans="1:20" ht="17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9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2">
        <f t="shared" si="42"/>
        <v>43813.25</v>
      </c>
      <c r="O682" s="12">
        <f t="shared" si="43"/>
        <v>43815.25</v>
      </c>
      <c r="P682" t="b">
        <v>0</v>
      </c>
      <c r="Q682" t="b">
        <v>1</v>
      </c>
      <c r="R682" t="s">
        <v>292</v>
      </c>
      <c r="S682" s="5" t="str" cm="1">
        <f t="array" ref="S682:T682">_xlfn.TEXTSPLIT(R682,{"/"})</f>
        <v>games</v>
      </c>
      <c r="T682" t="str">
        <v>mobile games</v>
      </c>
    </row>
    <row r="683" spans="1:20" ht="17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9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2">
        <f t="shared" si="42"/>
        <v>40898.25</v>
      </c>
      <c r="O683" s="12">
        <f t="shared" si="43"/>
        <v>40904.25</v>
      </c>
      <c r="P683" t="b">
        <v>0</v>
      </c>
      <c r="Q683" t="b">
        <v>0</v>
      </c>
      <c r="R683" t="s">
        <v>33</v>
      </c>
      <c r="S683" s="5" t="str" cm="1">
        <f t="array" ref="S683:T683">_xlfn.TEXTSPLIT(R683,{"/"})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9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2">
        <f t="shared" si="42"/>
        <v>41619.25</v>
      </c>
      <c r="O684" s="12">
        <f t="shared" si="43"/>
        <v>41628.25</v>
      </c>
      <c r="P684" t="b">
        <v>0</v>
      </c>
      <c r="Q684" t="b">
        <v>0</v>
      </c>
      <c r="R684" t="s">
        <v>33</v>
      </c>
      <c r="S684" s="5" t="str" cm="1">
        <f t="array" ref="S684:T684">_xlfn.TEXTSPLIT(R684,{"/"})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9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2">
        <f t="shared" si="42"/>
        <v>43359.208333333328</v>
      </c>
      <c r="O685" s="12">
        <f t="shared" si="43"/>
        <v>43361.208333333328</v>
      </c>
      <c r="P685" t="b">
        <v>0</v>
      </c>
      <c r="Q685" t="b">
        <v>0</v>
      </c>
      <c r="R685" t="s">
        <v>33</v>
      </c>
      <c r="S685" s="5" t="str" cm="1">
        <f t="array" ref="S685:T685">_xlfn.TEXTSPLIT(R685,{"/"})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9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2">
        <f t="shared" si="42"/>
        <v>40358.208333333336</v>
      </c>
      <c r="O686" s="12">
        <f t="shared" si="43"/>
        <v>40378.208333333336</v>
      </c>
      <c r="P686" t="b">
        <v>0</v>
      </c>
      <c r="Q686" t="b">
        <v>0</v>
      </c>
      <c r="R686" t="s">
        <v>68</v>
      </c>
      <c r="S686" s="5" t="str" cm="1">
        <f t="array" ref="S686:T686">_xlfn.TEXTSPLIT(R686,{"/"})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9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2">
        <f t="shared" si="42"/>
        <v>42239.208333333328</v>
      </c>
      <c r="O687" s="12">
        <f t="shared" si="43"/>
        <v>42263.208333333328</v>
      </c>
      <c r="P687" t="b">
        <v>0</v>
      </c>
      <c r="Q687" t="b">
        <v>0</v>
      </c>
      <c r="R687" t="s">
        <v>33</v>
      </c>
      <c r="S687" s="5" t="str" cm="1">
        <f t="array" ref="S687:T687">_xlfn.TEXTSPLIT(R687,{"/"})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9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2">
        <f t="shared" si="42"/>
        <v>43186.208333333328</v>
      </c>
      <c r="O688" s="12">
        <f t="shared" si="43"/>
        <v>43197.208333333328</v>
      </c>
      <c r="P688" t="b">
        <v>0</v>
      </c>
      <c r="Q688" t="b">
        <v>0</v>
      </c>
      <c r="R688" t="s">
        <v>65</v>
      </c>
      <c r="S688" s="5" t="str" cm="1">
        <f t="array" ref="S688:T688">_xlfn.TEXTSPLIT(R688,{"/"})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9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2">
        <f t="shared" si="42"/>
        <v>42806.25</v>
      </c>
      <c r="O689" s="12">
        <f t="shared" si="43"/>
        <v>42809.208333333328</v>
      </c>
      <c r="P689" t="b">
        <v>0</v>
      </c>
      <c r="Q689" t="b">
        <v>0</v>
      </c>
      <c r="R689" t="s">
        <v>33</v>
      </c>
      <c r="S689" s="5" t="str" cm="1">
        <f t="array" ref="S689:T689">_xlfn.TEXTSPLIT(R689,{"/"})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9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2">
        <f t="shared" si="42"/>
        <v>43475.25</v>
      </c>
      <c r="O690" s="12">
        <f t="shared" si="43"/>
        <v>43491.25</v>
      </c>
      <c r="P690" t="b">
        <v>0</v>
      </c>
      <c r="Q690" t="b">
        <v>1</v>
      </c>
      <c r="R690" t="s">
        <v>269</v>
      </c>
      <c r="S690" s="5" t="str" cm="1">
        <f t="array" ref="S690:T690">_xlfn.TEXTSPLIT(R690,{"/"})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9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2">
        <f t="shared" si="42"/>
        <v>41576.208333333336</v>
      </c>
      <c r="O691" s="12">
        <f t="shared" si="43"/>
        <v>41588.25</v>
      </c>
      <c r="P691" t="b">
        <v>0</v>
      </c>
      <c r="Q691" t="b">
        <v>0</v>
      </c>
      <c r="R691" t="s">
        <v>28</v>
      </c>
      <c r="S691" s="5" t="str" cm="1">
        <f t="array" ref="S691:T691">_xlfn.TEXTSPLIT(R691,{"/"})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9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2">
        <f t="shared" si="42"/>
        <v>40874.25</v>
      </c>
      <c r="O692" s="12">
        <f t="shared" si="43"/>
        <v>40880.25</v>
      </c>
      <c r="P692" t="b">
        <v>0</v>
      </c>
      <c r="Q692" t="b">
        <v>1</v>
      </c>
      <c r="R692" t="s">
        <v>42</v>
      </c>
      <c r="S692" s="5" t="str" cm="1">
        <f t="array" ref="S692:T692">_xlfn.TEXTSPLIT(R692,{"/"})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9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2">
        <f t="shared" si="42"/>
        <v>41185.208333333336</v>
      </c>
      <c r="O693" s="12">
        <f t="shared" si="43"/>
        <v>41202.208333333336</v>
      </c>
      <c r="P693" t="b">
        <v>1</v>
      </c>
      <c r="Q693" t="b">
        <v>1</v>
      </c>
      <c r="R693" t="s">
        <v>42</v>
      </c>
      <c r="S693" s="5" t="str" cm="1">
        <f t="array" ref="S693:T693">_xlfn.TEXTSPLIT(R693,{"/"})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9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2">
        <f t="shared" si="42"/>
        <v>43655.208333333328</v>
      </c>
      <c r="O694" s="12">
        <f t="shared" si="43"/>
        <v>43673.208333333328</v>
      </c>
      <c r="P694" t="b">
        <v>0</v>
      </c>
      <c r="Q694" t="b">
        <v>0</v>
      </c>
      <c r="R694" t="s">
        <v>23</v>
      </c>
      <c r="S694" s="5" t="str" cm="1">
        <f t="array" ref="S694:T694">_xlfn.TEXTSPLIT(R694,{"/"})</f>
        <v>music</v>
      </c>
      <c r="T694" t="str">
        <v>rock</v>
      </c>
    </row>
    <row r="695" spans="1:20" ht="17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9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2">
        <f t="shared" si="42"/>
        <v>43025.208333333328</v>
      </c>
      <c r="O695" s="12">
        <f t="shared" si="43"/>
        <v>43042.208333333328</v>
      </c>
      <c r="P695" t="b">
        <v>0</v>
      </c>
      <c r="Q695" t="b">
        <v>0</v>
      </c>
      <c r="R695" t="s">
        <v>33</v>
      </c>
      <c r="S695" s="5" t="str" cm="1">
        <f t="array" ref="S695:T695">_xlfn.TEXTSPLIT(R695,{"/"})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9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2">
        <f t="shared" si="42"/>
        <v>43066.25</v>
      </c>
      <c r="O696" s="12">
        <f t="shared" si="43"/>
        <v>43103.25</v>
      </c>
      <c r="P696" t="b">
        <v>0</v>
      </c>
      <c r="Q696" t="b">
        <v>0</v>
      </c>
      <c r="R696" t="s">
        <v>33</v>
      </c>
      <c r="S696" s="5" t="str" cm="1">
        <f t="array" ref="S696:T696">_xlfn.TEXTSPLIT(R696,{"/"})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9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2">
        <f t="shared" si="42"/>
        <v>42322.25</v>
      </c>
      <c r="O697" s="12">
        <f t="shared" si="43"/>
        <v>42338.25</v>
      </c>
      <c r="P697" t="b">
        <v>1</v>
      </c>
      <c r="Q697" t="b">
        <v>0</v>
      </c>
      <c r="R697" t="s">
        <v>23</v>
      </c>
      <c r="S697" s="5" t="str" cm="1">
        <f t="array" ref="S697:T697">_xlfn.TEXTSPLIT(R697,{"/"})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9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2">
        <f t="shared" si="42"/>
        <v>42114.208333333328</v>
      </c>
      <c r="O698" s="12">
        <f t="shared" si="43"/>
        <v>42115.208333333328</v>
      </c>
      <c r="P698" t="b">
        <v>0</v>
      </c>
      <c r="Q698" t="b">
        <v>1</v>
      </c>
      <c r="R698" t="s">
        <v>33</v>
      </c>
      <c r="S698" s="5" t="str" cm="1">
        <f t="array" ref="S698:T698">_xlfn.TEXTSPLIT(R698,{"/"})</f>
        <v>theater</v>
      </c>
      <c r="T698" t="str">
        <v>plays</v>
      </c>
    </row>
    <row r="699" spans="1:20" ht="17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9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2">
        <f t="shared" si="42"/>
        <v>43190.208333333328</v>
      </c>
      <c r="O699" s="12">
        <f t="shared" si="43"/>
        <v>43192.208333333328</v>
      </c>
      <c r="P699" t="b">
        <v>0</v>
      </c>
      <c r="Q699" t="b">
        <v>0</v>
      </c>
      <c r="R699" t="s">
        <v>50</v>
      </c>
      <c r="S699" s="5" t="str" cm="1">
        <f t="array" ref="S699:T699">_xlfn.TEXTSPLIT(R699,{"/"})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9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2">
        <f t="shared" si="42"/>
        <v>40871.25</v>
      </c>
      <c r="O700" s="12">
        <f t="shared" si="43"/>
        <v>40885.25</v>
      </c>
      <c r="P700" t="b">
        <v>0</v>
      </c>
      <c r="Q700" t="b">
        <v>0</v>
      </c>
      <c r="R700" t="s">
        <v>65</v>
      </c>
      <c r="S700" s="5" t="str" cm="1">
        <f t="array" ref="S700:T700">_xlfn.TEXTSPLIT(R700,{"/"})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9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2">
        <f t="shared" si="42"/>
        <v>43641.208333333328</v>
      </c>
      <c r="O701" s="12">
        <f t="shared" si="43"/>
        <v>43642.208333333328</v>
      </c>
      <c r="P701" t="b">
        <v>0</v>
      </c>
      <c r="Q701" t="b">
        <v>0</v>
      </c>
      <c r="R701" t="s">
        <v>53</v>
      </c>
      <c r="S701" s="5" t="str" cm="1">
        <f t="array" ref="S701:T701">_xlfn.TEXTSPLIT(R701,{"/"})</f>
        <v>film &amp; video</v>
      </c>
      <c r="T701" t="str">
        <v>drama</v>
      </c>
    </row>
    <row r="702" spans="1:20" ht="17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9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2">
        <f t="shared" si="42"/>
        <v>40203.25</v>
      </c>
      <c r="O702" s="12">
        <f t="shared" si="43"/>
        <v>40218.25</v>
      </c>
      <c r="P702" t="b">
        <v>0</v>
      </c>
      <c r="Q702" t="b">
        <v>0</v>
      </c>
      <c r="R702" t="s">
        <v>65</v>
      </c>
      <c r="S702" s="5" t="str" cm="1">
        <f t="array" ref="S702:T702">_xlfn.TEXTSPLIT(R702,{"/"})</f>
        <v>technology</v>
      </c>
      <c r="T702" t="str">
        <v>wearables</v>
      </c>
    </row>
    <row r="703" spans="1:20" ht="17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9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2">
        <f t="shared" si="42"/>
        <v>40629.208333333336</v>
      </c>
      <c r="O703" s="12">
        <f t="shared" si="43"/>
        <v>40636.208333333336</v>
      </c>
      <c r="P703" t="b">
        <v>1</v>
      </c>
      <c r="Q703" t="b">
        <v>0</v>
      </c>
      <c r="R703" t="s">
        <v>33</v>
      </c>
      <c r="S703" s="5" t="str" cm="1">
        <f t="array" ref="S703:T703">_xlfn.TEXTSPLIT(R703,{"/"})</f>
        <v>theater</v>
      </c>
      <c r="T703" t="str">
        <v>plays</v>
      </c>
    </row>
    <row r="704" spans="1:20" ht="17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9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2">
        <f t="shared" si="42"/>
        <v>41477.208333333336</v>
      </c>
      <c r="O704" s="12">
        <f t="shared" si="43"/>
        <v>41482.208333333336</v>
      </c>
      <c r="P704" t="b">
        <v>0</v>
      </c>
      <c r="Q704" t="b">
        <v>0</v>
      </c>
      <c r="R704" t="s">
        <v>65</v>
      </c>
      <c r="S704" s="5" t="str" cm="1">
        <f t="array" ref="S704:T704">_xlfn.TEXTSPLIT(R704,{"/"})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9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2">
        <f t="shared" si="42"/>
        <v>41020.208333333336</v>
      </c>
      <c r="O705" s="12">
        <f t="shared" si="43"/>
        <v>41037.208333333336</v>
      </c>
      <c r="P705" t="b">
        <v>1</v>
      </c>
      <c r="Q705" t="b">
        <v>1</v>
      </c>
      <c r="R705" t="s">
        <v>206</v>
      </c>
      <c r="S705" s="5" t="str" cm="1">
        <f t="array" ref="S705:T705">_xlfn.TEXTSPLIT(R705,{"/"})</f>
        <v>publishing</v>
      </c>
      <c r="T705" t="str">
        <v>translations</v>
      </c>
    </row>
    <row r="706" spans="1:20" ht="17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44">E706/D706*100</f>
        <v>122.78160919540231</v>
      </c>
      <c r="G706" t="s">
        <v>20</v>
      </c>
      <c r="H706">
        <v>116</v>
      </c>
      <c r="I706" s="9">
        <f t="shared" ref="I706:I769" si="45">IFERROR(E706/H706,"0")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2">
        <f t="shared" ref="N706:N769" si="46">L706/86400+25569</f>
        <v>42555.208333333328</v>
      </c>
      <c r="O706" s="12">
        <f t="shared" ref="O706:O769" si="47">M706/86400+25569</f>
        <v>42570.208333333328</v>
      </c>
      <c r="P706" t="b">
        <v>0</v>
      </c>
      <c r="Q706" t="b">
        <v>0</v>
      </c>
      <c r="R706" t="s">
        <v>71</v>
      </c>
      <c r="S706" s="5" t="str" cm="1">
        <f t="array" ref="S706:T706">_xlfn.TEXTSPLIT(R706,{"/"})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4"/>
        <v>99.026517383618156</v>
      </c>
      <c r="G707" t="s">
        <v>14</v>
      </c>
      <c r="H707">
        <v>2025</v>
      </c>
      <c r="I707" s="9">
        <f t="shared" si="4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2">
        <f t="shared" si="46"/>
        <v>41619.25</v>
      </c>
      <c r="O707" s="12">
        <f t="shared" si="47"/>
        <v>41623.25</v>
      </c>
      <c r="P707" t="b">
        <v>0</v>
      </c>
      <c r="Q707" t="b">
        <v>0</v>
      </c>
      <c r="R707" t="s">
        <v>68</v>
      </c>
      <c r="S707" s="5" t="str" cm="1">
        <f t="array" ref="S707:T707">_xlfn.TEXTSPLIT(R707,{"/"})</f>
        <v>publishing</v>
      </c>
      <c r="T707" t="str">
        <v>nonfiction</v>
      </c>
    </row>
    <row r="708" spans="1:20" ht="17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9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2">
        <f t="shared" si="46"/>
        <v>43471.25</v>
      </c>
      <c r="O708" s="12">
        <f t="shared" si="47"/>
        <v>43479.25</v>
      </c>
      <c r="P708" t="b">
        <v>0</v>
      </c>
      <c r="Q708" t="b">
        <v>1</v>
      </c>
      <c r="R708" t="s">
        <v>28</v>
      </c>
      <c r="S708" s="5" t="str" cm="1">
        <f t="array" ref="S708:T708">_xlfn.TEXTSPLIT(R708,{"/"})</f>
        <v>technology</v>
      </c>
      <c r="T708" t="str">
        <v>web</v>
      </c>
    </row>
    <row r="709" spans="1:20" ht="17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9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2">
        <f t="shared" si="46"/>
        <v>43442.25</v>
      </c>
      <c r="O709" s="12">
        <f t="shared" si="47"/>
        <v>43478.25</v>
      </c>
      <c r="P709" t="b">
        <v>0</v>
      </c>
      <c r="Q709" t="b">
        <v>0</v>
      </c>
      <c r="R709" t="s">
        <v>53</v>
      </c>
      <c r="S709" s="5" t="str" cm="1">
        <f t="array" ref="S709:T709">_xlfn.TEXTSPLIT(R709,{"/"})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9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2">
        <f t="shared" si="46"/>
        <v>42877.208333333328</v>
      </c>
      <c r="O710" s="12">
        <f t="shared" si="47"/>
        <v>42887.208333333328</v>
      </c>
      <c r="P710" t="b">
        <v>0</v>
      </c>
      <c r="Q710" t="b">
        <v>0</v>
      </c>
      <c r="R710" t="s">
        <v>33</v>
      </c>
      <c r="S710" s="5" t="str" cm="1">
        <f t="array" ref="S710:T710">_xlfn.TEXTSPLIT(R710,{"/"})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9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2">
        <f t="shared" si="46"/>
        <v>41018.208333333336</v>
      </c>
      <c r="O711" s="12">
        <f t="shared" si="47"/>
        <v>41025.208333333336</v>
      </c>
      <c r="P711" t="b">
        <v>0</v>
      </c>
      <c r="Q711" t="b">
        <v>0</v>
      </c>
      <c r="R711" t="s">
        <v>33</v>
      </c>
      <c r="S711" s="5" t="str" cm="1">
        <f t="array" ref="S711:T711">_xlfn.TEXTSPLIT(R711,{"/"})</f>
        <v>theater</v>
      </c>
      <c r="T711" t="str">
        <v>plays</v>
      </c>
    </row>
    <row r="712" spans="1:20" ht="17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9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2">
        <f t="shared" si="46"/>
        <v>43295.208333333328</v>
      </c>
      <c r="O712" s="12">
        <f t="shared" si="47"/>
        <v>43302.208333333328</v>
      </c>
      <c r="P712" t="b">
        <v>0</v>
      </c>
      <c r="Q712" t="b">
        <v>1</v>
      </c>
      <c r="R712" t="s">
        <v>33</v>
      </c>
      <c r="S712" s="5" t="str" cm="1">
        <f t="array" ref="S712:T712">_xlfn.TEXTSPLIT(R712,{"/"})</f>
        <v>theater</v>
      </c>
      <c r="T712" t="str">
        <v>plays</v>
      </c>
    </row>
    <row r="713" spans="1:20" ht="17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9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2">
        <f t="shared" si="46"/>
        <v>42393.25</v>
      </c>
      <c r="O713" s="12">
        <f t="shared" si="47"/>
        <v>42395.25</v>
      </c>
      <c r="P713" t="b">
        <v>1</v>
      </c>
      <c r="Q713" t="b">
        <v>1</v>
      </c>
      <c r="R713" t="s">
        <v>33</v>
      </c>
      <c r="S713" s="5" t="str" cm="1">
        <f t="array" ref="S713:T713">_xlfn.TEXTSPLIT(R713,{"/"})</f>
        <v>theater</v>
      </c>
      <c r="T713" t="str">
        <v>plays</v>
      </c>
    </row>
    <row r="714" spans="1:20" ht="17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9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2">
        <f t="shared" si="46"/>
        <v>42559.208333333328</v>
      </c>
      <c r="O714" s="12">
        <f t="shared" si="47"/>
        <v>42600.208333333328</v>
      </c>
      <c r="P714" t="b">
        <v>0</v>
      </c>
      <c r="Q714" t="b">
        <v>0</v>
      </c>
      <c r="R714" t="s">
        <v>33</v>
      </c>
      <c r="S714" s="5" t="str" cm="1">
        <f t="array" ref="S714:T714">_xlfn.TEXTSPLIT(R714,{"/"})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9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2">
        <f t="shared" si="46"/>
        <v>42604.208333333328</v>
      </c>
      <c r="O715" s="12">
        <f t="shared" si="47"/>
        <v>42616.208333333328</v>
      </c>
      <c r="P715" t="b">
        <v>0</v>
      </c>
      <c r="Q715" t="b">
        <v>0</v>
      </c>
      <c r="R715" t="s">
        <v>133</v>
      </c>
      <c r="S715" s="5" t="str" cm="1">
        <f t="array" ref="S715:T715">_xlfn.TEXTSPLIT(R715,{"/"})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9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2">
        <f t="shared" si="46"/>
        <v>41870.208333333336</v>
      </c>
      <c r="O716" s="12">
        <f t="shared" si="47"/>
        <v>41871.208333333336</v>
      </c>
      <c r="P716" t="b">
        <v>0</v>
      </c>
      <c r="Q716" t="b">
        <v>0</v>
      </c>
      <c r="R716" t="s">
        <v>23</v>
      </c>
      <c r="S716" s="5" t="str" cm="1">
        <f t="array" ref="S716:T716">_xlfn.TEXTSPLIT(R716,{"/"})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9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2">
        <f t="shared" si="46"/>
        <v>40397.208333333336</v>
      </c>
      <c r="O717" s="12">
        <f t="shared" si="47"/>
        <v>40402.208333333336</v>
      </c>
      <c r="P717" t="b">
        <v>0</v>
      </c>
      <c r="Q717" t="b">
        <v>0</v>
      </c>
      <c r="R717" t="s">
        <v>292</v>
      </c>
      <c r="S717" s="5" t="str" cm="1">
        <f t="array" ref="S717:T717">_xlfn.TEXTSPLIT(R717,{"/"})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9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2">
        <f t="shared" si="46"/>
        <v>41465.208333333336</v>
      </c>
      <c r="O718" s="12">
        <f t="shared" si="47"/>
        <v>41493.208333333336</v>
      </c>
      <c r="P718" t="b">
        <v>0</v>
      </c>
      <c r="Q718" t="b">
        <v>1</v>
      </c>
      <c r="R718" t="s">
        <v>33</v>
      </c>
      <c r="S718" s="5" t="str" cm="1">
        <f t="array" ref="S718:T718">_xlfn.TEXTSPLIT(R718,{"/"})</f>
        <v>theater</v>
      </c>
      <c r="T718" t="str">
        <v>plays</v>
      </c>
    </row>
    <row r="719" spans="1:20" ht="17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9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2">
        <f t="shared" si="46"/>
        <v>40777.208333333336</v>
      </c>
      <c r="O719" s="12">
        <f t="shared" si="47"/>
        <v>40798.208333333336</v>
      </c>
      <c r="P719" t="b">
        <v>0</v>
      </c>
      <c r="Q719" t="b">
        <v>0</v>
      </c>
      <c r="R719" t="s">
        <v>42</v>
      </c>
      <c r="S719" s="5" t="str" cm="1">
        <f t="array" ref="S719:T719">_xlfn.TEXTSPLIT(R719,{"/"})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9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2">
        <f t="shared" si="46"/>
        <v>41442.208333333336</v>
      </c>
      <c r="O720" s="12">
        <f t="shared" si="47"/>
        <v>41468.208333333336</v>
      </c>
      <c r="P720" t="b">
        <v>0</v>
      </c>
      <c r="Q720" t="b">
        <v>0</v>
      </c>
      <c r="R720" t="s">
        <v>65</v>
      </c>
      <c r="S720" s="5" t="str" cm="1">
        <f t="array" ref="S720:T720">_xlfn.TEXTSPLIT(R720,{"/"})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9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2">
        <f t="shared" si="46"/>
        <v>41058.208333333336</v>
      </c>
      <c r="O721" s="12">
        <f t="shared" si="47"/>
        <v>41069.208333333336</v>
      </c>
      <c r="P721" t="b">
        <v>0</v>
      </c>
      <c r="Q721" t="b">
        <v>0</v>
      </c>
      <c r="R721" t="s">
        <v>119</v>
      </c>
      <c r="S721" s="5" t="str" cm="1">
        <f t="array" ref="S721:T721">_xlfn.TEXTSPLIT(R721,{"/"})</f>
        <v>publishing</v>
      </c>
      <c r="T721" t="str">
        <v>fiction</v>
      </c>
    </row>
    <row r="722" spans="1:20" ht="17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9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2">
        <f t="shared" si="46"/>
        <v>43152.25</v>
      </c>
      <c r="O722" s="12">
        <f t="shared" si="47"/>
        <v>43166.25</v>
      </c>
      <c r="P722" t="b">
        <v>0</v>
      </c>
      <c r="Q722" t="b">
        <v>1</v>
      </c>
      <c r="R722" t="s">
        <v>33</v>
      </c>
      <c r="S722" s="5" t="str" cm="1">
        <f t="array" ref="S722:T722">_xlfn.TEXTSPLIT(R722,{"/"})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9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2">
        <f t="shared" si="46"/>
        <v>43194.208333333328</v>
      </c>
      <c r="O723" s="12">
        <f t="shared" si="47"/>
        <v>43200.208333333328</v>
      </c>
      <c r="P723" t="b">
        <v>0</v>
      </c>
      <c r="Q723" t="b">
        <v>0</v>
      </c>
      <c r="R723" t="s">
        <v>23</v>
      </c>
      <c r="S723" s="5" t="str" cm="1">
        <f t="array" ref="S723:T723">_xlfn.TEXTSPLIT(R723,{"/"})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9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2">
        <f t="shared" si="46"/>
        <v>43045.25</v>
      </c>
      <c r="O724" s="12">
        <f t="shared" si="47"/>
        <v>43072.25</v>
      </c>
      <c r="P724" t="b">
        <v>0</v>
      </c>
      <c r="Q724" t="b">
        <v>0</v>
      </c>
      <c r="R724" t="s">
        <v>42</v>
      </c>
      <c r="S724" s="5" t="str" cm="1">
        <f t="array" ref="S724:T724">_xlfn.TEXTSPLIT(R724,{"/"})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9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2">
        <f t="shared" si="46"/>
        <v>42431.25</v>
      </c>
      <c r="O725" s="12">
        <f t="shared" si="47"/>
        <v>42452.208333333328</v>
      </c>
      <c r="P725" t="b">
        <v>0</v>
      </c>
      <c r="Q725" t="b">
        <v>0</v>
      </c>
      <c r="R725" t="s">
        <v>33</v>
      </c>
      <c r="S725" s="5" t="str" cm="1">
        <f t="array" ref="S725:T725">_xlfn.TEXTSPLIT(R725,{"/"})</f>
        <v>theater</v>
      </c>
      <c r="T725" t="str">
        <v>plays</v>
      </c>
    </row>
    <row r="726" spans="1:20" ht="17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9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2">
        <f t="shared" si="46"/>
        <v>41934.208333333336</v>
      </c>
      <c r="O726" s="12">
        <f t="shared" si="47"/>
        <v>41936.208333333336</v>
      </c>
      <c r="P726" t="b">
        <v>0</v>
      </c>
      <c r="Q726" t="b">
        <v>1</v>
      </c>
      <c r="R726" t="s">
        <v>33</v>
      </c>
      <c r="S726" s="5" t="str" cm="1">
        <f t="array" ref="S726:T726">_xlfn.TEXTSPLIT(R726,{"/"})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9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2">
        <f t="shared" si="46"/>
        <v>41958.25</v>
      </c>
      <c r="O727" s="12">
        <f t="shared" si="47"/>
        <v>41960.25</v>
      </c>
      <c r="P727" t="b">
        <v>0</v>
      </c>
      <c r="Q727" t="b">
        <v>0</v>
      </c>
      <c r="R727" t="s">
        <v>292</v>
      </c>
      <c r="S727" s="5" t="str" cm="1">
        <f t="array" ref="S727:T727">_xlfn.TEXTSPLIT(R727,{"/"})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9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2">
        <f t="shared" si="46"/>
        <v>40476.208333333336</v>
      </c>
      <c r="O728" s="12">
        <f t="shared" si="47"/>
        <v>40482.208333333336</v>
      </c>
      <c r="P728" t="b">
        <v>0</v>
      </c>
      <c r="Q728" t="b">
        <v>1</v>
      </c>
      <c r="R728" t="s">
        <v>33</v>
      </c>
      <c r="S728" s="5" t="str" cm="1">
        <f t="array" ref="S728:T728">_xlfn.TEXTSPLIT(R728,{"/"})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9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2">
        <f t="shared" si="46"/>
        <v>43485.25</v>
      </c>
      <c r="O729" s="12">
        <f t="shared" si="47"/>
        <v>43543.208333333328</v>
      </c>
      <c r="P729" t="b">
        <v>0</v>
      </c>
      <c r="Q729" t="b">
        <v>0</v>
      </c>
      <c r="R729" t="s">
        <v>28</v>
      </c>
      <c r="S729" s="5" t="str" cm="1">
        <f t="array" ref="S729:T729">_xlfn.TEXTSPLIT(R729,{"/"})</f>
        <v>technology</v>
      </c>
      <c r="T729" t="str">
        <v>web</v>
      </c>
    </row>
    <row r="730" spans="1:20" ht="17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9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2">
        <f t="shared" si="46"/>
        <v>42515.208333333328</v>
      </c>
      <c r="O730" s="12">
        <f t="shared" si="47"/>
        <v>42526.208333333328</v>
      </c>
      <c r="P730" t="b">
        <v>0</v>
      </c>
      <c r="Q730" t="b">
        <v>0</v>
      </c>
      <c r="R730" t="s">
        <v>33</v>
      </c>
      <c r="S730" s="5" t="str" cm="1">
        <f t="array" ref="S730:T730">_xlfn.TEXTSPLIT(R730,{"/"})</f>
        <v>theater</v>
      </c>
      <c r="T730" t="str">
        <v>plays</v>
      </c>
    </row>
    <row r="731" spans="1:20" ht="17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9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2">
        <f t="shared" si="46"/>
        <v>41309.25</v>
      </c>
      <c r="O731" s="12">
        <f t="shared" si="47"/>
        <v>41311.25</v>
      </c>
      <c r="P731" t="b">
        <v>0</v>
      </c>
      <c r="Q731" t="b">
        <v>0</v>
      </c>
      <c r="R731" t="s">
        <v>53</v>
      </c>
      <c r="S731" s="5" t="str" cm="1">
        <f t="array" ref="S731:T731">_xlfn.TEXTSPLIT(R731,{"/"})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9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2">
        <f t="shared" si="46"/>
        <v>42147.208333333328</v>
      </c>
      <c r="O732" s="12">
        <f t="shared" si="47"/>
        <v>42153.208333333328</v>
      </c>
      <c r="P732" t="b">
        <v>0</v>
      </c>
      <c r="Q732" t="b">
        <v>0</v>
      </c>
      <c r="R732" t="s">
        <v>65</v>
      </c>
      <c r="S732" s="5" t="str" cm="1">
        <f t="array" ref="S732:T732">_xlfn.TEXTSPLIT(R732,{"/"})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9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2">
        <f t="shared" si="46"/>
        <v>42939.208333333328</v>
      </c>
      <c r="O733" s="12">
        <f t="shared" si="47"/>
        <v>42940.208333333328</v>
      </c>
      <c r="P733" t="b">
        <v>0</v>
      </c>
      <c r="Q733" t="b">
        <v>0</v>
      </c>
      <c r="R733" t="s">
        <v>28</v>
      </c>
      <c r="S733" s="5" t="str" cm="1">
        <f t="array" ref="S733:T733">_xlfn.TEXTSPLIT(R733,{"/"})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9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2">
        <f t="shared" si="46"/>
        <v>42816.208333333328</v>
      </c>
      <c r="O734" s="12">
        <f t="shared" si="47"/>
        <v>42839.208333333328</v>
      </c>
      <c r="P734" t="b">
        <v>0</v>
      </c>
      <c r="Q734" t="b">
        <v>1</v>
      </c>
      <c r="R734" t="s">
        <v>23</v>
      </c>
      <c r="S734" s="5" t="str" cm="1">
        <f t="array" ref="S734:T734">_xlfn.TEXTSPLIT(R734,{"/"})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9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2">
        <f t="shared" si="46"/>
        <v>41844.208333333336</v>
      </c>
      <c r="O735" s="12">
        <f t="shared" si="47"/>
        <v>41857.208333333336</v>
      </c>
      <c r="P735" t="b">
        <v>0</v>
      </c>
      <c r="Q735" t="b">
        <v>0</v>
      </c>
      <c r="R735" t="s">
        <v>148</v>
      </c>
      <c r="S735" s="5" t="str" cm="1">
        <f t="array" ref="S735:T735">_xlfn.TEXTSPLIT(R735,{"/"})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9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2">
        <f t="shared" si="46"/>
        <v>42763.25</v>
      </c>
      <c r="O736" s="12">
        <f t="shared" si="47"/>
        <v>42775.25</v>
      </c>
      <c r="P736" t="b">
        <v>0</v>
      </c>
      <c r="Q736" t="b">
        <v>1</v>
      </c>
      <c r="R736" t="s">
        <v>33</v>
      </c>
      <c r="S736" s="5" t="str" cm="1">
        <f t="array" ref="S736:T736">_xlfn.TEXTSPLIT(R736,{"/"})</f>
        <v>theater</v>
      </c>
      <c r="T736" t="str">
        <v>plays</v>
      </c>
    </row>
    <row r="737" spans="1:20" ht="17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9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2">
        <f t="shared" si="46"/>
        <v>42459.208333333328</v>
      </c>
      <c r="O737" s="12">
        <f t="shared" si="47"/>
        <v>42466.208333333328</v>
      </c>
      <c r="P737" t="b">
        <v>0</v>
      </c>
      <c r="Q737" t="b">
        <v>0</v>
      </c>
      <c r="R737" t="s">
        <v>122</v>
      </c>
      <c r="S737" s="5" t="str" cm="1">
        <f t="array" ref="S737:T737">_xlfn.TEXTSPLIT(R737,{"/"})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9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2">
        <f t="shared" si="46"/>
        <v>42055.25</v>
      </c>
      <c r="O738" s="12">
        <f t="shared" si="47"/>
        <v>42059.25</v>
      </c>
      <c r="P738" t="b">
        <v>0</v>
      </c>
      <c r="Q738" t="b">
        <v>0</v>
      </c>
      <c r="R738" t="s">
        <v>68</v>
      </c>
      <c r="S738" s="5" t="str" cm="1">
        <f t="array" ref="S738:T738">_xlfn.TEXTSPLIT(R738,{"/"})</f>
        <v>publishing</v>
      </c>
      <c r="T738" t="str">
        <v>nonfiction</v>
      </c>
    </row>
    <row r="739" spans="1:20" ht="17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9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2">
        <f t="shared" si="46"/>
        <v>42685.25</v>
      </c>
      <c r="O739" s="12">
        <f t="shared" si="47"/>
        <v>42697.25</v>
      </c>
      <c r="P739" t="b">
        <v>0</v>
      </c>
      <c r="Q739" t="b">
        <v>0</v>
      </c>
      <c r="R739" t="s">
        <v>60</v>
      </c>
      <c r="S739" s="5" t="str" cm="1">
        <f t="array" ref="S739:T739">_xlfn.TEXTSPLIT(R739,{"/"})</f>
        <v>music</v>
      </c>
      <c r="T739" t="str">
        <v>indie rock</v>
      </c>
    </row>
    <row r="740" spans="1:20" ht="17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9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2">
        <f t="shared" si="46"/>
        <v>41959.25</v>
      </c>
      <c r="O740" s="12">
        <f t="shared" si="47"/>
        <v>41981.25</v>
      </c>
      <c r="P740" t="b">
        <v>0</v>
      </c>
      <c r="Q740" t="b">
        <v>1</v>
      </c>
      <c r="R740" t="s">
        <v>33</v>
      </c>
      <c r="S740" s="5" t="str" cm="1">
        <f t="array" ref="S740:T740">_xlfn.TEXTSPLIT(R740,{"/"})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9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2">
        <f t="shared" si="46"/>
        <v>41089.208333333336</v>
      </c>
      <c r="O741" s="12">
        <f t="shared" si="47"/>
        <v>41090.208333333336</v>
      </c>
      <c r="P741" t="b">
        <v>0</v>
      </c>
      <c r="Q741" t="b">
        <v>0</v>
      </c>
      <c r="R741" t="s">
        <v>60</v>
      </c>
      <c r="S741" s="5" t="str" cm="1">
        <f t="array" ref="S741:T741">_xlfn.TEXTSPLIT(R741,{"/"})</f>
        <v>music</v>
      </c>
      <c r="T741" t="str">
        <v>indie rock</v>
      </c>
    </row>
    <row r="742" spans="1:20" ht="17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9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2">
        <f t="shared" si="46"/>
        <v>42769.25</v>
      </c>
      <c r="O742" s="12">
        <f t="shared" si="47"/>
        <v>42772.25</v>
      </c>
      <c r="P742" t="b">
        <v>0</v>
      </c>
      <c r="Q742" t="b">
        <v>0</v>
      </c>
      <c r="R742" t="s">
        <v>33</v>
      </c>
      <c r="S742" s="5" t="str" cm="1">
        <f t="array" ref="S742:T742">_xlfn.TEXTSPLIT(R742,{"/"})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9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2">
        <f t="shared" si="46"/>
        <v>40321.208333333336</v>
      </c>
      <c r="O743" s="12">
        <f t="shared" si="47"/>
        <v>40322.208333333336</v>
      </c>
      <c r="P743" t="b">
        <v>0</v>
      </c>
      <c r="Q743" t="b">
        <v>0</v>
      </c>
      <c r="R743" t="s">
        <v>33</v>
      </c>
      <c r="S743" s="5" t="str" cm="1">
        <f t="array" ref="S743:T743">_xlfn.TEXTSPLIT(R743,{"/"})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9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2">
        <f t="shared" si="46"/>
        <v>40197.25</v>
      </c>
      <c r="O744" s="12">
        <f t="shared" si="47"/>
        <v>40239.25</v>
      </c>
      <c r="P744" t="b">
        <v>0</v>
      </c>
      <c r="Q744" t="b">
        <v>0</v>
      </c>
      <c r="R744" t="s">
        <v>50</v>
      </c>
      <c r="S744" s="5" t="str" cm="1">
        <f t="array" ref="S744:T744">_xlfn.TEXTSPLIT(R744,{"/"})</f>
        <v>music</v>
      </c>
      <c r="T744" t="str">
        <v>electric music</v>
      </c>
    </row>
    <row r="745" spans="1:20" ht="17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9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2">
        <f t="shared" si="46"/>
        <v>42298.208333333328</v>
      </c>
      <c r="O745" s="12">
        <f t="shared" si="47"/>
        <v>42304.208333333328</v>
      </c>
      <c r="P745" t="b">
        <v>0</v>
      </c>
      <c r="Q745" t="b">
        <v>1</v>
      </c>
      <c r="R745" t="s">
        <v>33</v>
      </c>
      <c r="S745" s="5" t="str" cm="1">
        <f t="array" ref="S745:T745">_xlfn.TEXTSPLIT(R745,{"/"})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9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2">
        <f t="shared" si="46"/>
        <v>43322.208333333328</v>
      </c>
      <c r="O746" s="12">
        <f t="shared" si="47"/>
        <v>43324.208333333328</v>
      </c>
      <c r="P746" t="b">
        <v>0</v>
      </c>
      <c r="Q746" t="b">
        <v>1</v>
      </c>
      <c r="R746" t="s">
        <v>33</v>
      </c>
      <c r="S746" s="5" t="str" cm="1">
        <f t="array" ref="S746:T746">_xlfn.TEXTSPLIT(R746,{"/"})</f>
        <v>theater</v>
      </c>
      <c r="T746" t="str">
        <v>plays</v>
      </c>
    </row>
    <row r="747" spans="1:20" ht="17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9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2">
        <f t="shared" si="46"/>
        <v>40328.208333333336</v>
      </c>
      <c r="O747" s="12">
        <f t="shared" si="47"/>
        <v>40355.208333333336</v>
      </c>
      <c r="P747" t="b">
        <v>0</v>
      </c>
      <c r="Q747" t="b">
        <v>0</v>
      </c>
      <c r="R747" t="s">
        <v>65</v>
      </c>
      <c r="S747" s="5" t="str" cm="1">
        <f t="array" ref="S747:T747">_xlfn.TEXTSPLIT(R747,{"/"})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9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2">
        <f t="shared" si="46"/>
        <v>40825.208333333336</v>
      </c>
      <c r="O748" s="12">
        <f t="shared" si="47"/>
        <v>40830.208333333336</v>
      </c>
      <c r="P748" t="b">
        <v>0</v>
      </c>
      <c r="Q748" t="b">
        <v>0</v>
      </c>
      <c r="R748" t="s">
        <v>28</v>
      </c>
      <c r="S748" s="5" t="str" cm="1">
        <f t="array" ref="S748:T748">_xlfn.TEXTSPLIT(R748,{"/"})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2">
        <f t="shared" si="46"/>
        <v>40423.208333333336</v>
      </c>
      <c r="O749" s="12">
        <f t="shared" si="47"/>
        <v>40434.208333333336</v>
      </c>
      <c r="P749" t="b">
        <v>0</v>
      </c>
      <c r="Q749" t="b">
        <v>0</v>
      </c>
      <c r="R749" t="s">
        <v>33</v>
      </c>
      <c r="S749" s="5" t="str" cm="1">
        <f t="array" ref="S749:T749">_xlfn.TEXTSPLIT(R749,{"/"})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9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2">
        <f t="shared" si="46"/>
        <v>40238.25</v>
      </c>
      <c r="O750" s="12">
        <f t="shared" si="47"/>
        <v>40263.208333333336</v>
      </c>
      <c r="P750" t="b">
        <v>0</v>
      </c>
      <c r="Q750" t="b">
        <v>1</v>
      </c>
      <c r="R750" t="s">
        <v>71</v>
      </c>
      <c r="S750" s="5" t="str" cm="1">
        <f t="array" ref="S750:T750">_xlfn.TEXTSPLIT(R750,{"/"})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9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2">
        <f t="shared" si="46"/>
        <v>41920.208333333336</v>
      </c>
      <c r="O751" s="12">
        <f t="shared" si="47"/>
        <v>41932.208333333336</v>
      </c>
      <c r="P751" t="b">
        <v>0</v>
      </c>
      <c r="Q751" t="b">
        <v>1</v>
      </c>
      <c r="R751" t="s">
        <v>65</v>
      </c>
      <c r="S751" s="5" t="str" cm="1">
        <f t="array" ref="S751:T751">_xlfn.TEXTSPLIT(R751,{"/"})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9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2">
        <f t="shared" si="46"/>
        <v>40360.208333333336</v>
      </c>
      <c r="O752" s="12">
        <f t="shared" si="47"/>
        <v>40385.208333333336</v>
      </c>
      <c r="P752" t="b">
        <v>0</v>
      </c>
      <c r="Q752" t="b">
        <v>0</v>
      </c>
      <c r="R752" t="s">
        <v>50</v>
      </c>
      <c r="S752" s="5" t="str" cm="1">
        <f t="array" ref="S752:T752">_xlfn.TEXTSPLIT(R752,{"/"})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9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2">
        <f t="shared" si="46"/>
        <v>42446.208333333328</v>
      </c>
      <c r="O753" s="12">
        <f t="shared" si="47"/>
        <v>42461.208333333328</v>
      </c>
      <c r="P753" t="b">
        <v>1</v>
      </c>
      <c r="Q753" t="b">
        <v>1</v>
      </c>
      <c r="R753" t="s">
        <v>68</v>
      </c>
      <c r="S753" s="5" t="str" cm="1">
        <f t="array" ref="S753:T753">_xlfn.TEXTSPLIT(R753,{"/"})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9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2">
        <f t="shared" si="46"/>
        <v>40395.208333333336</v>
      </c>
      <c r="O754" s="12">
        <f t="shared" si="47"/>
        <v>40413.208333333336</v>
      </c>
      <c r="P754" t="b">
        <v>0</v>
      </c>
      <c r="Q754" t="b">
        <v>1</v>
      </c>
      <c r="R754" t="s">
        <v>33</v>
      </c>
      <c r="S754" s="5" t="str" cm="1">
        <f t="array" ref="S754:T754">_xlfn.TEXTSPLIT(R754,{"/"})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9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2">
        <f t="shared" si="46"/>
        <v>40321.208333333336</v>
      </c>
      <c r="O755" s="12">
        <f t="shared" si="47"/>
        <v>40336.208333333336</v>
      </c>
      <c r="P755" t="b">
        <v>0</v>
      </c>
      <c r="Q755" t="b">
        <v>0</v>
      </c>
      <c r="R755" t="s">
        <v>122</v>
      </c>
      <c r="S755" s="5" t="str" cm="1">
        <f t="array" ref="S755:T755">_xlfn.TEXTSPLIT(R755,{"/"})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9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2">
        <f t="shared" si="46"/>
        <v>41210.208333333336</v>
      </c>
      <c r="O756" s="12">
        <f t="shared" si="47"/>
        <v>41263.25</v>
      </c>
      <c r="P756" t="b">
        <v>0</v>
      </c>
      <c r="Q756" t="b">
        <v>0</v>
      </c>
      <c r="R756" t="s">
        <v>33</v>
      </c>
      <c r="S756" s="5" t="str" cm="1">
        <f t="array" ref="S756:T756">_xlfn.TEXTSPLIT(R756,{"/"})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9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2">
        <f t="shared" si="46"/>
        <v>43096.25</v>
      </c>
      <c r="O757" s="12">
        <f t="shared" si="47"/>
        <v>43108.25</v>
      </c>
      <c r="P757" t="b">
        <v>0</v>
      </c>
      <c r="Q757" t="b">
        <v>1</v>
      </c>
      <c r="R757" t="s">
        <v>33</v>
      </c>
      <c r="S757" s="5" t="str" cm="1">
        <f t="array" ref="S757:T757">_xlfn.TEXTSPLIT(R757,{"/"})</f>
        <v>theater</v>
      </c>
      <c r="T757" t="str">
        <v>plays</v>
      </c>
    </row>
    <row r="758" spans="1:20" ht="17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9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2">
        <f t="shared" si="46"/>
        <v>42024.25</v>
      </c>
      <c r="O758" s="12">
        <f t="shared" si="47"/>
        <v>42030.25</v>
      </c>
      <c r="P758" t="b">
        <v>0</v>
      </c>
      <c r="Q758" t="b">
        <v>0</v>
      </c>
      <c r="R758" t="s">
        <v>33</v>
      </c>
      <c r="S758" s="5" t="str" cm="1">
        <f t="array" ref="S758:T758">_xlfn.TEXTSPLIT(R758,{"/"})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9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2">
        <f t="shared" si="46"/>
        <v>40675.208333333336</v>
      </c>
      <c r="O759" s="12">
        <f t="shared" si="47"/>
        <v>40679.208333333336</v>
      </c>
      <c r="P759" t="b">
        <v>0</v>
      </c>
      <c r="Q759" t="b">
        <v>0</v>
      </c>
      <c r="R759" t="s">
        <v>53</v>
      </c>
      <c r="S759" s="5" t="str" cm="1">
        <f t="array" ref="S759:T759">_xlfn.TEXTSPLIT(R759,{"/"})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9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2">
        <f t="shared" si="46"/>
        <v>41936.208333333336</v>
      </c>
      <c r="O760" s="12">
        <f t="shared" si="47"/>
        <v>41945.208333333336</v>
      </c>
      <c r="P760" t="b">
        <v>0</v>
      </c>
      <c r="Q760" t="b">
        <v>0</v>
      </c>
      <c r="R760" t="s">
        <v>23</v>
      </c>
      <c r="S760" s="5" t="str" cm="1">
        <f t="array" ref="S760:T760">_xlfn.TEXTSPLIT(R760,{"/"})</f>
        <v>music</v>
      </c>
      <c r="T760" t="str">
        <v>rock</v>
      </c>
    </row>
    <row r="761" spans="1:20" ht="17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9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2">
        <f t="shared" si="46"/>
        <v>43136.25</v>
      </c>
      <c r="O761" s="12">
        <f t="shared" si="47"/>
        <v>43166.25</v>
      </c>
      <c r="P761" t="b">
        <v>0</v>
      </c>
      <c r="Q761" t="b">
        <v>0</v>
      </c>
      <c r="R761" t="s">
        <v>50</v>
      </c>
      <c r="S761" s="5" t="str" cm="1">
        <f t="array" ref="S761:T761">_xlfn.TEXTSPLIT(R761,{"/"})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9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2">
        <f t="shared" si="46"/>
        <v>43678.208333333328</v>
      </c>
      <c r="O762" s="12">
        <f t="shared" si="47"/>
        <v>43707.208333333328</v>
      </c>
      <c r="P762" t="b">
        <v>0</v>
      </c>
      <c r="Q762" t="b">
        <v>1</v>
      </c>
      <c r="R762" t="s">
        <v>89</v>
      </c>
      <c r="S762" s="5" t="str" cm="1">
        <f t="array" ref="S762:T762">_xlfn.TEXTSPLIT(R762,{"/"})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9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2">
        <f t="shared" si="46"/>
        <v>42938.208333333328</v>
      </c>
      <c r="O763" s="12">
        <f t="shared" si="47"/>
        <v>42943.208333333328</v>
      </c>
      <c r="P763" t="b">
        <v>0</v>
      </c>
      <c r="Q763" t="b">
        <v>0</v>
      </c>
      <c r="R763" t="s">
        <v>23</v>
      </c>
      <c r="S763" s="5" t="str" cm="1">
        <f t="array" ref="S763:T763">_xlfn.TEXTSPLIT(R763,{"/"})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9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2">
        <f t="shared" si="46"/>
        <v>41241.25</v>
      </c>
      <c r="O764" s="12">
        <f t="shared" si="47"/>
        <v>41252.25</v>
      </c>
      <c r="P764" t="b">
        <v>0</v>
      </c>
      <c r="Q764" t="b">
        <v>0</v>
      </c>
      <c r="R764" t="s">
        <v>159</v>
      </c>
      <c r="S764" s="5" t="str" cm="1">
        <f t="array" ref="S764:T764">_xlfn.TEXTSPLIT(R764,{"/"})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9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2">
        <f t="shared" si="46"/>
        <v>41037.208333333336</v>
      </c>
      <c r="O765" s="12">
        <f t="shared" si="47"/>
        <v>41072.208333333336</v>
      </c>
      <c r="P765" t="b">
        <v>0</v>
      </c>
      <c r="Q765" t="b">
        <v>1</v>
      </c>
      <c r="R765" t="s">
        <v>33</v>
      </c>
      <c r="S765" s="5" t="str" cm="1">
        <f t="array" ref="S765:T765">_xlfn.TEXTSPLIT(R765,{"/"})</f>
        <v>theater</v>
      </c>
      <c r="T765" t="str">
        <v>plays</v>
      </c>
    </row>
    <row r="766" spans="1:20" ht="17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9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2">
        <f t="shared" si="46"/>
        <v>40676.208333333336</v>
      </c>
      <c r="O766" s="12">
        <f t="shared" si="47"/>
        <v>40684.208333333336</v>
      </c>
      <c r="P766" t="b">
        <v>0</v>
      </c>
      <c r="Q766" t="b">
        <v>0</v>
      </c>
      <c r="R766" t="s">
        <v>23</v>
      </c>
      <c r="S766" s="5" t="str" cm="1">
        <f t="array" ref="S766:T766">_xlfn.TEXTSPLIT(R766,{"/"})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9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2">
        <f t="shared" si="46"/>
        <v>42840.208333333328</v>
      </c>
      <c r="O767" s="12">
        <f t="shared" si="47"/>
        <v>42865.208333333328</v>
      </c>
      <c r="P767" t="b">
        <v>1</v>
      </c>
      <c r="Q767" t="b">
        <v>1</v>
      </c>
      <c r="R767" t="s">
        <v>60</v>
      </c>
      <c r="S767" s="5" t="str" cm="1">
        <f t="array" ref="S767:T767">_xlfn.TEXTSPLIT(R767,{"/"})</f>
        <v>music</v>
      </c>
      <c r="T767" t="str">
        <v>indie rock</v>
      </c>
    </row>
    <row r="768" spans="1:20" ht="17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9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2">
        <f t="shared" si="46"/>
        <v>43362.208333333328</v>
      </c>
      <c r="O768" s="12">
        <f t="shared" si="47"/>
        <v>43363.208333333328</v>
      </c>
      <c r="P768" t="b">
        <v>0</v>
      </c>
      <c r="Q768" t="b">
        <v>0</v>
      </c>
      <c r="R768" t="s">
        <v>474</v>
      </c>
      <c r="S768" s="5" t="str" cm="1">
        <f t="array" ref="S768:T768">_xlfn.TEXTSPLIT(R768,{"/"})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9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2">
        <f t="shared" si="46"/>
        <v>42283.208333333328</v>
      </c>
      <c r="O769" s="12">
        <f t="shared" si="47"/>
        <v>42328.25</v>
      </c>
      <c r="P769" t="b">
        <v>0</v>
      </c>
      <c r="Q769" t="b">
        <v>0</v>
      </c>
      <c r="R769" t="s">
        <v>206</v>
      </c>
      <c r="S769" s="5" t="str" cm="1">
        <f t="array" ref="S769:T769">_xlfn.TEXTSPLIT(R769,{"/"})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48">E770/D770*100</f>
        <v>231</v>
      </c>
      <c r="G770" t="s">
        <v>20</v>
      </c>
      <c r="H770">
        <v>150</v>
      </c>
      <c r="I770" s="9">
        <f t="shared" ref="I770:I833" si="49">IFERROR(E770/H770,"0")</f>
        <v>73.92</v>
      </c>
      <c r="J770" t="s">
        <v>21</v>
      </c>
      <c r="K770" t="s">
        <v>22</v>
      </c>
      <c r="L770">
        <v>1386741600</v>
      </c>
      <c r="M770">
        <v>1388037600</v>
      </c>
      <c r="N770" s="12">
        <f t="shared" ref="N770:N833" si="50">L770/86400+25569</f>
        <v>41619.25</v>
      </c>
      <c r="O770" s="12">
        <f t="shared" ref="O770:O833" si="51">M770/86400+25569</f>
        <v>41634.25</v>
      </c>
      <c r="P770" t="b">
        <v>0</v>
      </c>
      <c r="Q770" t="b">
        <v>0</v>
      </c>
      <c r="R770" t="s">
        <v>33</v>
      </c>
      <c r="S770" s="5" t="str" cm="1">
        <f t="array" ref="S770:T770">_xlfn.TEXTSPLIT(R770,{"/"})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8"/>
        <v>86.867834394904463</v>
      </c>
      <c r="G771" t="s">
        <v>14</v>
      </c>
      <c r="H771">
        <v>3410</v>
      </c>
      <c r="I771" s="9">
        <f t="shared" si="49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2">
        <f t="shared" si="50"/>
        <v>41501.208333333336</v>
      </c>
      <c r="O771" s="12">
        <f t="shared" si="51"/>
        <v>41527.208333333336</v>
      </c>
      <c r="P771" t="b">
        <v>0</v>
      </c>
      <c r="Q771" t="b">
        <v>0</v>
      </c>
      <c r="R771" t="s">
        <v>89</v>
      </c>
      <c r="S771" s="5" t="str" cm="1">
        <f t="array" ref="S771:T771">_xlfn.TEXTSPLIT(R771,{"/"})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9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2">
        <f t="shared" si="50"/>
        <v>41743.208333333336</v>
      </c>
      <c r="O772" s="12">
        <f t="shared" si="51"/>
        <v>41750.208333333336</v>
      </c>
      <c r="P772" t="b">
        <v>0</v>
      </c>
      <c r="Q772" t="b">
        <v>1</v>
      </c>
      <c r="R772" t="s">
        <v>33</v>
      </c>
      <c r="S772" s="5" t="str" cm="1">
        <f t="array" ref="S772:T772">_xlfn.TEXTSPLIT(R772,{"/"})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9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2">
        <f t="shared" si="50"/>
        <v>43491.25</v>
      </c>
      <c r="O773" s="12">
        <f t="shared" si="51"/>
        <v>43518.25</v>
      </c>
      <c r="P773" t="b">
        <v>0</v>
      </c>
      <c r="Q773" t="b">
        <v>0</v>
      </c>
      <c r="R773" t="s">
        <v>33</v>
      </c>
      <c r="S773" s="5" t="str" cm="1">
        <f t="array" ref="S773:T773">_xlfn.TEXTSPLIT(R773,{"/"})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9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2">
        <f t="shared" si="50"/>
        <v>43505.25</v>
      </c>
      <c r="O774" s="12">
        <f t="shared" si="51"/>
        <v>43509.25</v>
      </c>
      <c r="P774" t="b">
        <v>0</v>
      </c>
      <c r="Q774" t="b">
        <v>0</v>
      </c>
      <c r="R774" t="s">
        <v>60</v>
      </c>
      <c r="S774" s="5" t="str" cm="1">
        <f t="array" ref="S774:T774">_xlfn.TEXTSPLIT(R774,{"/"})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9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2">
        <f t="shared" si="50"/>
        <v>42838.208333333328</v>
      </c>
      <c r="O775" s="12">
        <f t="shared" si="51"/>
        <v>42848.208333333328</v>
      </c>
      <c r="P775" t="b">
        <v>0</v>
      </c>
      <c r="Q775" t="b">
        <v>0</v>
      </c>
      <c r="R775" t="s">
        <v>33</v>
      </c>
      <c r="S775" s="5" t="str" cm="1">
        <f t="array" ref="S775:T775">_xlfn.TEXTSPLIT(R775,{"/"})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9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2">
        <f t="shared" si="50"/>
        <v>42513.208333333328</v>
      </c>
      <c r="O776" s="12">
        <f t="shared" si="51"/>
        <v>42554.208333333328</v>
      </c>
      <c r="P776" t="b">
        <v>0</v>
      </c>
      <c r="Q776" t="b">
        <v>0</v>
      </c>
      <c r="R776" t="s">
        <v>28</v>
      </c>
      <c r="S776" s="5" t="str" cm="1">
        <f t="array" ref="S776:T776">_xlfn.TEXTSPLIT(R776,{"/"})</f>
        <v>technology</v>
      </c>
      <c r="T776" t="str">
        <v>web</v>
      </c>
    </row>
    <row r="777" spans="1:20" ht="17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9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2">
        <f t="shared" si="50"/>
        <v>41949.25</v>
      </c>
      <c r="O777" s="12">
        <f t="shared" si="51"/>
        <v>41959.25</v>
      </c>
      <c r="P777" t="b">
        <v>0</v>
      </c>
      <c r="Q777" t="b">
        <v>0</v>
      </c>
      <c r="R777" t="s">
        <v>23</v>
      </c>
      <c r="S777" s="5" t="str" cm="1">
        <f t="array" ref="S777:T777">_xlfn.TEXTSPLIT(R777,{"/"})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9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2">
        <f t="shared" si="50"/>
        <v>43650.208333333328</v>
      </c>
      <c r="O778" s="12">
        <f t="shared" si="51"/>
        <v>43668.208333333328</v>
      </c>
      <c r="P778" t="b">
        <v>0</v>
      </c>
      <c r="Q778" t="b">
        <v>0</v>
      </c>
      <c r="R778" t="s">
        <v>33</v>
      </c>
      <c r="S778" s="5" t="str" cm="1">
        <f t="array" ref="S778:T778">_xlfn.TEXTSPLIT(R778,{"/"})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9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2">
        <f t="shared" si="50"/>
        <v>40809.208333333336</v>
      </c>
      <c r="O779" s="12">
        <f t="shared" si="51"/>
        <v>40838.208333333336</v>
      </c>
      <c r="P779" t="b">
        <v>0</v>
      </c>
      <c r="Q779" t="b">
        <v>0</v>
      </c>
      <c r="R779" t="s">
        <v>33</v>
      </c>
      <c r="S779" s="5" t="str" cm="1">
        <f t="array" ref="S779:T779">_xlfn.TEXTSPLIT(R779,{"/"})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9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2">
        <f t="shared" si="50"/>
        <v>40768.208333333336</v>
      </c>
      <c r="O780" s="12">
        <f t="shared" si="51"/>
        <v>40773.208333333336</v>
      </c>
      <c r="P780" t="b">
        <v>0</v>
      </c>
      <c r="Q780" t="b">
        <v>0</v>
      </c>
      <c r="R780" t="s">
        <v>71</v>
      </c>
      <c r="S780" s="5" t="str" cm="1">
        <f t="array" ref="S780:T780">_xlfn.TEXTSPLIT(R780,{"/"})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9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2">
        <f t="shared" si="50"/>
        <v>42230.208333333328</v>
      </c>
      <c r="O781" s="12">
        <f t="shared" si="51"/>
        <v>42239.208333333328</v>
      </c>
      <c r="P781" t="b">
        <v>0</v>
      </c>
      <c r="Q781" t="b">
        <v>1</v>
      </c>
      <c r="R781" t="s">
        <v>33</v>
      </c>
      <c r="S781" s="5" t="str" cm="1">
        <f t="array" ref="S781:T781">_xlfn.TEXTSPLIT(R781,{"/"})</f>
        <v>theater</v>
      </c>
      <c r="T781" t="str">
        <v>plays</v>
      </c>
    </row>
    <row r="782" spans="1:20" ht="17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9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2">
        <f t="shared" si="50"/>
        <v>42573.208333333328</v>
      </c>
      <c r="O782" s="12">
        <f t="shared" si="51"/>
        <v>42592.208333333328</v>
      </c>
      <c r="P782" t="b">
        <v>0</v>
      </c>
      <c r="Q782" t="b">
        <v>1</v>
      </c>
      <c r="R782" t="s">
        <v>53</v>
      </c>
      <c r="S782" s="5" t="str" cm="1">
        <f t="array" ref="S782:T782">_xlfn.TEXTSPLIT(R782,{"/"})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9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2">
        <f t="shared" si="50"/>
        <v>40482.208333333336</v>
      </c>
      <c r="O783" s="12">
        <f t="shared" si="51"/>
        <v>40533.25</v>
      </c>
      <c r="P783" t="b">
        <v>0</v>
      </c>
      <c r="Q783" t="b">
        <v>0</v>
      </c>
      <c r="R783" t="s">
        <v>33</v>
      </c>
      <c r="S783" s="5" t="str" cm="1">
        <f t="array" ref="S783:T783">_xlfn.TEXTSPLIT(R783,{"/"})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9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2">
        <f t="shared" si="50"/>
        <v>40603.25</v>
      </c>
      <c r="O784" s="12">
        <f t="shared" si="51"/>
        <v>40631.208333333336</v>
      </c>
      <c r="P784" t="b">
        <v>0</v>
      </c>
      <c r="Q784" t="b">
        <v>1</v>
      </c>
      <c r="R784" t="s">
        <v>71</v>
      </c>
      <c r="S784" s="5" t="str" cm="1">
        <f t="array" ref="S784:T784">_xlfn.TEXTSPLIT(R784,{"/"})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9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2">
        <f t="shared" si="50"/>
        <v>41625.25</v>
      </c>
      <c r="O785" s="12">
        <f t="shared" si="51"/>
        <v>41632.25</v>
      </c>
      <c r="P785" t="b">
        <v>0</v>
      </c>
      <c r="Q785" t="b">
        <v>0</v>
      </c>
      <c r="R785" t="s">
        <v>23</v>
      </c>
      <c r="S785" s="5" t="str" cm="1">
        <f t="array" ref="S785:T785">_xlfn.TEXTSPLIT(R785,{"/"})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9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2">
        <f t="shared" si="50"/>
        <v>42435.25</v>
      </c>
      <c r="O786" s="12">
        <f t="shared" si="51"/>
        <v>42446.208333333328</v>
      </c>
      <c r="P786" t="b">
        <v>0</v>
      </c>
      <c r="Q786" t="b">
        <v>0</v>
      </c>
      <c r="R786" t="s">
        <v>28</v>
      </c>
      <c r="S786" s="5" t="str" cm="1">
        <f t="array" ref="S786:T786">_xlfn.TEXTSPLIT(R786,{"/"})</f>
        <v>technology</v>
      </c>
      <c r="T786" t="str">
        <v>web</v>
      </c>
    </row>
    <row r="787" spans="1:20" ht="17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9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2">
        <f t="shared" si="50"/>
        <v>43582.208333333328</v>
      </c>
      <c r="O787" s="12">
        <f t="shared" si="51"/>
        <v>43616.208333333328</v>
      </c>
      <c r="P787" t="b">
        <v>0</v>
      </c>
      <c r="Q787" t="b">
        <v>1</v>
      </c>
      <c r="R787" t="s">
        <v>71</v>
      </c>
      <c r="S787" s="5" t="str" cm="1">
        <f t="array" ref="S787:T787">_xlfn.TEXTSPLIT(R787,{"/"})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9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2">
        <f t="shared" si="50"/>
        <v>43186.208333333328</v>
      </c>
      <c r="O788" s="12">
        <f t="shared" si="51"/>
        <v>43193.208333333328</v>
      </c>
      <c r="P788" t="b">
        <v>0</v>
      </c>
      <c r="Q788" t="b">
        <v>1</v>
      </c>
      <c r="R788" t="s">
        <v>159</v>
      </c>
      <c r="S788" s="5" t="str" cm="1">
        <f t="array" ref="S788:T788">_xlfn.TEXTSPLIT(R788,{"/"})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9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2">
        <f t="shared" si="50"/>
        <v>40684.208333333336</v>
      </c>
      <c r="O789" s="12">
        <f t="shared" si="51"/>
        <v>40693.208333333336</v>
      </c>
      <c r="P789" t="b">
        <v>0</v>
      </c>
      <c r="Q789" t="b">
        <v>0</v>
      </c>
      <c r="R789" t="s">
        <v>23</v>
      </c>
      <c r="S789" s="5" t="str" cm="1">
        <f t="array" ref="S789:T789">_xlfn.TEXTSPLIT(R789,{"/"})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9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2">
        <f t="shared" si="50"/>
        <v>41202.208333333336</v>
      </c>
      <c r="O790" s="12">
        <f t="shared" si="51"/>
        <v>41223.25</v>
      </c>
      <c r="P790" t="b">
        <v>0</v>
      </c>
      <c r="Q790" t="b">
        <v>0</v>
      </c>
      <c r="R790" t="s">
        <v>71</v>
      </c>
      <c r="S790" s="5" t="str" cm="1">
        <f t="array" ref="S790:T790">_xlfn.TEXTSPLIT(R790,{"/"})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9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2">
        <f t="shared" si="50"/>
        <v>41786.208333333336</v>
      </c>
      <c r="O791" s="12">
        <f t="shared" si="51"/>
        <v>41823.208333333336</v>
      </c>
      <c r="P791" t="b">
        <v>0</v>
      </c>
      <c r="Q791" t="b">
        <v>0</v>
      </c>
      <c r="R791" t="s">
        <v>33</v>
      </c>
      <c r="S791" s="5" t="str" cm="1">
        <f t="array" ref="S791:T791">_xlfn.TEXTSPLIT(R791,{"/"})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9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2">
        <f t="shared" si="50"/>
        <v>40223.25</v>
      </c>
      <c r="O792" s="12">
        <f t="shared" si="51"/>
        <v>40229.25</v>
      </c>
      <c r="P792" t="b">
        <v>0</v>
      </c>
      <c r="Q792" t="b">
        <v>0</v>
      </c>
      <c r="R792" t="s">
        <v>33</v>
      </c>
      <c r="S792" s="5" t="str" cm="1">
        <f t="array" ref="S792:T792">_xlfn.TEXTSPLIT(R792,{"/"})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9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2">
        <f t="shared" si="50"/>
        <v>42715.25</v>
      </c>
      <c r="O793" s="12">
        <f t="shared" si="51"/>
        <v>42731.25</v>
      </c>
      <c r="P793" t="b">
        <v>0</v>
      </c>
      <c r="Q793" t="b">
        <v>0</v>
      </c>
      <c r="R793" t="s">
        <v>17</v>
      </c>
      <c r="S793" s="5" t="str" cm="1">
        <f t="array" ref="S793:T793">_xlfn.TEXTSPLIT(R793,{"/"})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9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2">
        <f t="shared" si="50"/>
        <v>41451.208333333336</v>
      </c>
      <c r="O794" s="12">
        <f t="shared" si="51"/>
        <v>41479.208333333336</v>
      </c>
      <c r="P794" t="b">
        <v>0</v>
      </c>
      <c r="Q794" t="b">
        <v>1</v>
      </c>
      <c r="R794" t="s">
        <v>33</v>
      </c>
      <c r="S794" s="5" t="str" cm="1">
        <f t="array" ref="S794:T794">_xlfn.TEXTSPLIT(R794,{"/"})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9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2">
        <f t="shared" si="50"/>
        <v>41450.208333333336</v>
      </c>
      <c r="O795" s="12">
        <f t="shared" si="51"/>
        <v>41454.208333333336</v>
      </c>
      <c r="P795" t="b">
        <v>0</v>
      </c>
      <c r="Q795" t="b">
        <v>0</v>
      </c>
      <c r="R795" t="s">
        <v>68</v>
      </c>
      <c r="S795" s="5" t="str" cm="1">
        <f t="array" ref="S795:T795">_xlfn.TEXTSPLIT(R795,{"/"})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9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2">
        <f t="shared" si="50"/>
        <v>43091.25</v>
      </c>
      <c r="O796" s="12">
        <f t="shared" si="51"/>
        <v>43103.25</v>
      </c>
      <c r="P796" t="b">
        <v>0</v>
      </c>
      <c r="Q796" t="b">
        <v>0</v>
      </c>
      <c r="R796" t="s">
        <v>23</v>
      </c>
      <c r="S796" s="5" t="str" cm="1">
        <f t="array" ref="S796:T796">_xlfn.TEXTSPLIT(R796,{"/"})</f>
        <v>music</v>
      </c>
      <c r="T796" t="str">
        <v>rock</v>
      </c>
    </row>
    <row r="797" spans="1:20" ht="17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9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2">
        <f t="shared" si="50"/>
        <v>42675.208333333328</v>
      </c>
      <c r="O797" s="12">
        <f t="shared" si="51"/>
        <v>42678.208333333328</v>
      </c>
      <c r="P797" t="b">
        <v>0</v>
      </c>
      <c r="Q797" t="b">
        <v>0</v>
      </c>
      <c r="R797" t="s">
        <v>53</v>
      </c>
      <c r="S797" s="5" t="str" cm="1">
        <f t="array" ref="S797:T797">_xlfn.TEXTSPLIT(R797,{"/"})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9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2">
        <f t="shared" si="50"/>
        <v>41859.208333333336</v>
      </c>
      <c r="O798" s="12">
        <f t="shared" si="51"/>
        <v>41866.208333333336</v>
      </c>
      <c r="P798" t="b">
        <v>0</v>
      </c>
      <c r="Q798" t="b">
        <v>1</v>
      </c>
      <c r="R798" t="s">
        <v>292</v>
      </c>
      <c r="S798" s="5" t="str" cm="1">
        <f t="array" ref="S798:T798">_xlfn.TEXTSPLIT(R798,{"/"})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9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2">
        <f t="shared" si="50"/>
        <v>43464.25</v>
      </c>
      <c r="O799" s="12">
        <f t="shared" si="51"/>
        <v>43487.25</v>
      </c>
      <c r="P799" t="b">
        <v>0</v>
      </c>
      <c r="Q799" t="b">
        <v>0</v>
      </c>
      <c r="R799" t="s">
        <v>28</v>
      </c>
      <c r="S799" s="5" t="str" cm="1">
        <f t="array" ref="S799:T799">_xlfn.TEXTSPLIT(R799,{"/"})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9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2">
        <f t="shared" si="50"/>
        <v>41060.208333333336</v>
      </c>
      <c r="O800" s="12">
        <f t="shared" si="51"/>
        <v>41088.208333333336</v>
      </c>
      <c r="P800" t="b">
        <v>0</v>
      </c>
      <c r="Q800" t="b">
        <v>1</v>
      </c>
      <c r="R800" t="s">
        <v>33</v>
      </c>
      <c r="S800" s="5" t="str" cm="1">
        <f t="array" ref="S800:T800">_xlfn.TEXTSPLIT(R800,{"/"})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9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2">
        <f t="shared" si="50"/>
        <v>42399.25</v>
      </c>
      <c r="O801" s="12">
        <f t="shared" si="51"/>
        <v>42403.25</v>
      </c>
      <c r="P801" t="b">
        <v>0</v>
      </c>
      <c r="Q801" t="b">
        <v>0</v>
      </c>
      <c r="R801" t="s">
        <v>33</v>
      </c>
      <c r="S801" s="5" t="str" cm="1">
        <f t="array" ref="S801:T801">_xlfn.TEXTSPLIT(R801,{"/"})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9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2">
        <f t="shared" si="50"/>
        <v>42167.208333333328</v>
      </c>
      <c r="O802" s="12">
        <f t="shared" si="51"/>
        <v>42171.208333333328</v>
      </c>
      <c r="P802" t="b">
        <v>0</v>
      </c>
      <c r="Q802" t="b">
        <v>0</v>
      </c>
      <c r="R802" t="s">
        <v>23</v>
      </c>
      <c r="S802" s="5" t="str" cm="1">
        <f t="array" ref="S802:T802">_xlfn.TEXTSPLIT(R802,{"/"})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9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2">
        <f t="shared" si="50"/>
        <v>43830.25</v>
      </c>
      <c r="O803" s="12">
        <f t="shared" si="51"/>
        <v>43852.25</v>
      </c>
      <c r="P803" t="b">
        <v>0</v>
      </c>
      <c r="Q803" t="b">
        <v>1</v>
      </c>
      <c r="R803" t="s">
        <v>122</v>
      </c>
      <c r="S803" s="5" t="str" cm="1">
        <f t="array" ref="S803:T803">_xlfn.TEXTSPLIT(R803,{"/"})</f>
        <v>photography</v>
      </c>
      <c r="T803" t="str">
        <v>photography books</v>
      </c>
    </row>
    <row r="804" spans="1:20" ht="17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9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2">
        <f t="shared" si="50"/>
        <v>43650.208333333328</v>
      </c>
      <c r="O804" s="12">
        <f t="shared" si="51"/>
        <v>43652.208333333328</v>
      </c>
      <c r="P804" t="b">
        <v>0</v>
      </c>
      <c r="Q804" t="b">
        <v>0</v>
      </c>
      <c r="R804" t="s">
        <v>122</v>
      </c>
      <c r="S804" s="5" t="str" cm="1">
        <f t="array" ref="S804:T804">_xlfn.TEXTSPLIT(R804,{"/"})</f>
        <v>photography</v>
      </c>
      <c r="T804" t="str">
        <v>photography books</v>
      </c>
    </row>
    <row r="805" spans="1:20" ht="17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9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2">
        <f t="shared" si="50"/>
        <v>43492.25</v>
      </c>
      <c r="O805" s="12">
        <f t="shared" si="51"/>
        <v>43526.25</v>
      </c>
      <c r="P805" t="b">
        <v>0</v>
      </c>
      <c r="Q805" t="b">
        <v>0</v>
      </c>
      <c r="R805" t="s">
        <v>33</v>
      </c>
      <c r="S805" s="5" t="str" cm="1">
        <f t="array" ref="S805:T805">_xlfn.TEXTSPLIT(R805,{"/"})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9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2">
        <f t="shared" si="50"/>
        <v>43102.25</v>
      </c>
      <c r="O806" s="12">
        <f t="shared" si="51"/>
        <v>43122.25</v>
      </c>
      <c r="P806" t="b">
        <v>0</v>
      </c>
      <c r="Q806" t="b">
        <v>0</v>
      </c>
      <c r="R806" t="s">
        <v>23</v>
      </c>
      <c r="S806" s="5" t="str" cm="1">
        <f t="array" ref="S806:T806">_xlfn.TEXTSPLIT(R806,{"/"})</f>
        <v>music</v>
      </c>
      <c r="T806" t="str">
        <v>rock</v>
      </c>
    </row>
    <row r="807" spans="1:20" ht="17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9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2">
        <f t="shared" si="50"/>
        <v>41958.25</v>
      </c>
      <c r="O807" s="12">
        <f t="shared" si="51"/>
        <v>42009.25</v>
      </c>
      <c r="P807" t="b">
        <v>0</v>
      </c>
      <c r="Q807" t="b">
        <v>0</v>
      </c>
      <c r="R807" t="s">
        <v>42</v>
      </c>
      <c r="S807" s="5" t="str" cm="1">
        <f t="array" ref="S807:T807">_xlfn.TEXTSPLIT(R807,{"/"})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9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2">
        <f t="shared" si="50"/>
        <v>40973.25</v>
      </c>
      <c r="O808" s="12">
        <f t="shared" si="51"/>
        <v>40997.208333333336</v>
      </c>
      <c r="P808" t="b">
        <v>0</v>
      </c>
      <c r="Q808" t="b">
        <v>1</v>
      </c>
      <c r="R808" t="s">
        <v>53</v>
      </c>
      <c r="S808" s="5" t="str" cm="1">
        <f t="array" ref="S808:T808">_xlfn.TEXTSPLIT(R808,{"/"})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9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2">
        <f t="shared" si="50"/>
        <v>43753.208333333328</v>
      </c>
      <c r="O809" s="12">
        <f t="shared" si="51"/>
        <v>43797.25</v>
      </c>
      <c r="P809" t="b">
        <v>0</v>
      </c>
      <c r="Q809" t="b">
        <v>1</v>
      </c>
      <c r="R809" t="s">
        <v>33</v>
      </c>
      <c r="S809" s="5" t="str" cm="1">
        <f t="array" ref="S809:T809">_xlfn.TEXTSPLIT(R809,{"/"})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9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2">
        <f t="shared" si="50"/>
        <v>42507.208333333328</v>
      </c>
      <c r="O810" s="12">
        <f t="shared" si="51"/>
        <v>42524.208333333328</v>
      </c>
      <c r="P810" t="b">
        <v>0</v>
      </c>
      <c r="Q810" t="b">
        <v>0</v>
      </c>
      <c r="R810" t="s">
        <v>17</v>
      </c>
      <c r="S810" s="5" t="str" cm="1">
        <f t="array" ref="S810:T810">_xlfn.TEXTSPLIT(R810,{"/"})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9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2">
        <f t="shared" si="50"/>
        <v>41135.208333333336</v>
      </c>
      <c r="O811" s="12">
        <f t="shared" si="51"/>
        <v>41136.208333333336</v>
      </c>
      <c r="P811" t="b">
        <v>0</v>
      </c>
      <c r="Q811" t="b">
        <v>0</v>
      </c>
      <c r="R811" t="s">
        <v>42</v>
      </c>
      <c r="S811" s="5" t="str" cm="1">
        <f t="array" ref="S811:T811">_xlfn.TEXTSPLIT(R811,{"/"})</f>
        <v>film &amp; video</v>
      </c>
      <c r="T811" t="str">
        <v>documentary</v>
      </c>
    </row>
    <row r="812" spans="1:20" ht="17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9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2">
        <f t="shared" si="50"/>
        <v>43067.25</v>
      </c>
      <c r="O812" s="12">
        <f t="shared" si="51"/>
        <v>43077.25</v>
      </c>
      <c r="P812" t="b">
        <v>0</v>
      </c>
      <c r="Q812" t="b">
        <v>1</v>
      </c>
      <c r="R812" t="s">
        <v>33</v>
      </c>
      <c r="S812" s="5" t="str" cm="1">
        <f t="array" ref="S812:T812">_xlfn.TEXTSPLIT(R812,{"/"})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9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2">
        <f t="shared" si="50"/>
        <v>42378.25</v>
      </c>
      <c r="O813" s="12">
        <f t="shared" si="51"/>
        <v>42380.25</v>
      </c>
      <c r="P813" t="b">
        <v>0</v>
      </c>
      <c r="Q813" t="b">
        <v>1</v>
      </c>
      <c r="R813" t="s">
        <v>89</v>
      </c>
      <c r="S813" s="5" t="str" cm="1">
        <f t="array" ref="S813:T813">_xlfn.TEXTSPLIT(R813,{"/"})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9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2">
        <f t="shared" si="50"/>
        <v>43206.208333333328</v>
      </c>
      <c r="O814" s="12">
        <f t="shared" si="51"/>
        <v>43211.208333333328</v>
      </c>
      <c r="P814" t="b">
        <v>0</v>
      </c>
      <c r="Q814" t="b">
        <v>0</v>
      </c>
      <c r="R814" t="s">
        <v>68</v>
      </c>
      <c r="S814" s="5" t="str" cm="1">
        <f t="array" ref="S814:T814">_xlfn.TEXTSPLIT(R814,{"/"})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9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2">
        <f t="shared" si="50"/>
        <v>41148.208333333336</v>
      </c>
      <c r="O815" s="12">
        <f t="shared" si="51"/>
        <v>41158.208333333336</v>
      </c>
      <c r="P815" t="b">
        <v>0</v>
      </c>
      <c r="Q815" t="b">
        <v>0</v>
      </c>
      <c r="R815" t="s">
        <v>89</v>
      </c>
      <c r="S815" s="5" t="str" cm="1">
        <f t="array" ref="S815:T815">_xlfn.TEXTSPLIT(R815,{"/"})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9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2">
        <f t="shared" si="50"/>
        <v>42517.208333333328</v>
      </c>
      <c r="O816" s="12">
        <f t="shared" si="51"/>
        <v>42519.208333333328</v>
      </c>
      <c r="P816" t="b">
        <v>0</v>
      </c>
      <c r="Q816" t="b">
        <v>1</v>
      </c>
      <c r="R816" t="s">
        <v>23</v>
      </c>
      <c r="S816" s="5" t="str" cm="1">
        <f t="array" ref="S816:T816">_xlfn.TEXTSPLIT(R816,{"/"})</f>
        <v>music</v>
      </c>
      <c r="T816" t="str">
        <v>rock</v>
      </c>
    </row>
    <row r="817" spans="1:20" ht="17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9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2">
        <f t="shared" si="50"/>
        <v>43068.25</v>
      </c>
      <c r="O817" s="12">
        <f t="shared" si="51"/>
        <v>43094.25</v>
      </c>
      <c r="P817" t="b">
        <v>0</v>
      </c>
      <c r="Q817" t="b">
        <v>0</v>
      </c>
      <c r="R817" t="s">
        <v>23</v>
      </c>
      <c r="S817" s="5" t="str" cm="1">
        <f t="array" ref="S817:T817">_xlfn.TEXTSPLIT(R817,{"/"})</f>
        <v>music</v>
      </c>
      <c r="T817" t="str">
        <v>rock</v>
      </c>
    </row>
    <row r="818" spans="1:20" ht="17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9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2">
        <f t="shared" si="50"/>
        <v>41680.25</v>
      </c>
      <c r="O818" s="12">
        <f t="shared" si="51"/>
        <v>41682.25</v>
      </c>
      <c r="P818" t="b">
        <v>1</v>
      </c>
      <c r="Q818" t="b">
        <v>1</v>
      </c>
      <c r="R818" t="s">
        <v>33</v>
      </c>
      <c r="S818" s="5" t="str" cm="1">
        <f t="array" ref="S818:T818">_xlfn.TEXTSPLIT(R818,{"/"})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9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2">
        <f t="shared" si="50"/>
        <v>43589.208333333328</v>
      </c>
      <c r="O819" s="12">
        <f t="shared" si="51"/>
        <v>43617.208333333328</v>
      </c>
      <c r="P819" t="b">
        <v>0</v>
      </c>
      <c r="Q819" t="b">
        <v>1</v>
      </c>
      <c r="R819" t="s">
        <v>68</v>
      </c>
      <c r="S819" s="5" t="str" cm="1">
        <f t="array" ref="S819:T819">_xlfn.TEXTSPLIT(R819,{"/"})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9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2">
        <f t="shared" si="50"/>
        <v>43486.25</v>
      </c>
      <c r="O820" s="12">
        <f t="shared" si="51"/>
        <v>43499.25</v>
      </c>
      <c r="P820" t="b">
        <v>0</v>
      </c>
      <c r="Q820" t="b">
        <v>1</v>
      </c>
      <c r="R820" t="s">
        <v>33</v>
      </c>
      <c r="S820" s="5" t="str" cm="1">
        <f t="array" ref="S820:T820">_xlfn.TEXTSPLIT(R820,{"/"})</f>
        <v>theater</v>
      </c>
      <c r="T820" t="str">
        <v>plays</v>
      </c>
    </row>
    <row r="821" spans="1:20" ht="17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9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2">
        <f t="shared" si="50"/>
        <v>41237.25</v>
      </c>
      <c r="O821" s="12">
        <f t="shared" si="51"/>
        <v>41252.25</v>
      </c>
      <c r="P821" t="b">
        <v>1</v>
      </c>
      <c r="Q821" t="b">
        <v>0</v>
      </c>
      <c r="R821" t="s">
        <v>89</v>
      </c>
      <c r="S821" s="5" t="str" cm="1">
        <f t="array" ref="S821:T821">_xlfn.TEXTSPLIT(R821,{"/"})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9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2">
        <f t="shared" si="50"/>
        <v>43310.208333333328</v>
      </c>
      <c r="O822" s="12">
        <f t="shared" si="51"/>
        <v>43323.208333333328</v>
      </c>
      <c r="P822" t="b">
        <v>0</v>
      </c>
      <c r="Q822" t="b">
        <v>1</v>
      </c>
      <c r="R822" t="s">
        <v>23</v>
      </c>
      <c r="S822" s="5" t="str" cm="1">
        <f t="array" ref="S822:T822">_xlfn.TEXTSPLIT(R822,{"/"})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9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2">
        <f t="shared" si="50"/>
        <v>42794.25</v>
      </c>
      <c r="O823" s="12">
        <f t="shared" si="51"/>
        <v>42807.208333333328</v>
      </c>
      <c r="P823" t="b">
        <v>0</v>
      </c>
      <c r="Q823" t="b">
        <v>0</v>
      </c>
      <c r="R823" t="s">
        <v>42</v>
      </c>
      <c r="S823" s="5" t="str" cm="1">
        <f t="array" ref="S823:T823">_xlfn.TEXTSPLIT(R823,{"/"})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9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2">
        <f t="shared" si="50"/>
        <v>41698.25</v>
      </c>
      <c r="O824" s="12">
        <f t="shared" si="51"/>
        <v>41715.208333333336</v>
      </c>
      <c r="P824" t="b">
        <v>0</v>
      </c>
      <c r="Q824" t="b">
        <v>0</v>
      </c>
      <c r="R824" t="s">
        <v>23</v>
      </c>
      <c r="S824" s="5" t="str" cm="1">
        <f t="array" ref="S824:T824">_xlfn.TEXTSPLIT(R824,{"/"})</f>
        <v>music</v>
      </c>
      <c r="T824" t="str">
        <v>rock</v>
      </c>
    </row>
    <row r="825" spans="1:20" ht="17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9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2">
        <f t="shared" si="50"/>
        <v>41892.208333333336</v>
      </c>
      <c r="O825" s="12">
        <f t="shared" si="51"/>
        <v>41917.208333333336</v>
      </c>
      <c r="P825" t="b">
        <v>1</v>
      </c>
      <c r="Q825" t="b">
        <v>1</v>
      </c>
      <c r="R825" t="s">
        <v>23</v>
      </c>
      <c r="S825" s="5" t="str" cm="1">
        <f t="array" ref="S825:T825">_xlfn.TEXTSPLIT(R825,{"/"})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9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2">
        <f t="shared" si="50"/>
        <v>40348.208333333336</v>
      </c>
      <c r="O826" s="12">
        <f t="shared" si="51"/>
        <v>40380.208333333336</v>
      </c>
      <c r="P826" t="b">
        <v>0</v>
      </c>
      <c r="Q826" t="b">
        <v>1</v>
      </c>
      <c r="R826" t="s">
        <v>68</v>
      </c>
      <c r="S826" s="5" t="str" cm="1">
        <f t="array" ref="S826:T826">_xlfn.TEXTSPLIT(R826,{"/"})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9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2">
        <f t="shared" si="50"/>
        <v>42941.208333333328</v>
      </c>
      <c r="O827" s="12">
        <f t="shared" si="51"/>
        <v>42953.208333333328</v>
      </c>
      <c r="P827" t="b">
        <v>0</v>
      </c>
      <c r="Q827" t="b">
        <v>0</v>
      </c>
      <c r="R827" t="s">
        <v>100</v>
      </c>
      <c r="S827" s="5" t="str" cm="1">
        <f t="array" ref="S827:T827">_xlfn.TEXTSPLIT(R827,{"/"})</f>
        <v>film &amp; video</v>
      </c>
      <c r="T827" t="str">
        <v>shorts</v>
      </c>
    </row>
    <row r="828" spans="1:20" ht="17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9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2">
        <f t="shared" si="50"/>
        <v>40525.25</v>
      </c>
      <c r="O828" s="12">
        <f t="shared" si="51"/>
        <v>40553.25</v>
      </c>
      <c r="P828" t="b">
        <v>0</v>
      </c>
      <c r="Q828" t="b">
        <v>1</v>
      </c>
      <c r="R828" t="s">
        <v>33</v>
      </c>
      <c r="S828" s="5" t="str" cm="1">
        <f t="array" ref="S828:T828">_xlfn.TEXTSPLIT(R828,{"/"})</f>
        <v>theater</v>
      </c>
      <c r="T828" t="str">
        <v>plays</v>
      </c>
    </row>
    <row r="829" spans="1:20" ht="17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9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2">
        <f t="shared" si="50"/>
        <v>40666.208333333336</v>
      </c>
      <c r="O829" s="12">
        <f t="shared" si="51"/>
        <v>40678.208333333336</v>
      </c>
      <c r="P829" t="b">
        <v>0</v>
      </c>
      <c r="Q829" t="b">
        <v>1</v>
      </c>
      <c r="R829" t="s">
        <v>53</v>
      </c>
      <c r="S829" s="5" t="str" cm="1">
        <f t="array" ref="S829:T829">_xlfn.TEXTSPLIT(R829,{"/"})</f>
        <v>film &amp; video</v>
      </c>
      <c r="T829" t="str">
        <v>drama</v>
      </c>
    </row>
    <row r="830" spans="1:20" ht="17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9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2">
        <f t="shared" si="50"/>
        <v>43340.208333333328</v>
      </c>
      <c r="O830" s="12">
        <f t="shared" si="51"/>
        <v>43365.208333333328</v>
      </c>
      <c r="P830" t="b">
        <v>0</v>
      </c>
      <c r="Q830" t="b">
        <v>0</v>
      </c>
      <c r="R830" t="s">
        <v>33</v>
      </c>
      <c r="S830" s="5" t="str" cm="1">
        <f t="array" ref="S830:T830">_xlfn.TEXTSPLIT(R830,{"/"})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9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2">
        <f t="shared" si="50"/>
        <v>42164.208333333328</v>
      </c>
      <c r="O831" s="12">
        <f t="shared" si="51"/>
        <v>42179.208333333328</v>
      </c>
      <c r="P831" t="b">
        <v>0</v>
      </c>
      <c r="Q831" t="b">
        <v>0</v>
      </c>
      <c r="R831" t="s">
        <v>33</v>
      </c>
      <c r="S831" s="5" t="str" cm="1">
        <f t="array" ref="S831:T831">_xlfn.TEXTSPLIT(R831,{"/"})</f>
        <v>theater</v>
      </c>
      <c r="T831" t="str">
        <v>plays</v>
      </c>
    </row>
    <row r="832" spans="1:20" ht="17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9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2">
        <f t="shared" si="50"/>
        <v>43103.25</v>
      </c>
      <c r="O832" s="12">
        <f t="shared" si="51"/>
        <v>43162.25</v>
      </c>
      <c r="P832" t="b">
        <v>0</v>
      </c>
      <c r="Q832" t="b">
        <v>0</v>
      </c>
      <c r="R832" t="s">
        <v>33</v>
      </c>
      <c r="S832" s="5" t="str" cm="1">
        <f t="array" ref="S832:T832">_xlfn.TEXTSPLIT(R832,{"/"})</f>
        <v>theater</v>
      </c>
      <c r="T832" t="str">
        <v>plays</v>
      </c>
    </row>
    <row r="833" spans="1:20" ht="17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9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2">
        <f t="shared" si="50"/>
        <v>40994.208333333336</v>
      </c>
      <c r="O833" s="12">
        <f t="shared" si="51"/>
        <v>41028.208333333336</v>
      </c>
      <c r="P833" t="b">
        <v>0</v>
      </c>
      <c r="Q833" t="b">
        <v>0</v>
      </c>
      <c r="R833" t="s">
        <v>122</v>
      </c>
      <c r="S833" s="5" t="str" cm="1">
        <f t="array" ref="S833:T833">_xlfn.TEXTSPLIT(R833,{"/"})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52">E834/D834*100</f>
        <v>315.17592592592592</v>
      </c>
      <c r="G834" t="s">
        <v>20</v>
      </c>
      <c r="H834">
        <v>1297</v>
      </c>
      <c r="I834" s="9">
        <f t="shared" ref="I834:I897" si="53">IFERROR(E834/H834,"0")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2">
        <f t="shared" ref="N834:N897" si="54">L834/86400+25569</f>
        <v>42299.208333333328</v>
      </c>
      <c r="O834" s="12">
        <f t="shared" ref="O834:O897" si="55">M834/86400+25569</f>
        <v>42333.25</v>
      </c>
      <c r="P834" t="b">
        <v>1</v>
      </c>
      <c r="Q834" t="b">
        <v>0</v>
      </c>
      <c r="R834" t="s">
        <v>206</v>
      </c>
      <c r="S834" s="5" t="str" cm="1">
        <f t="array" ref="S834:T834">_xlfn.TEXTSPLIT(R834,{"/"})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2"/>
        <v>157.69117647058823</v>
      </c>
      <c r="G835" t="s">
        <v>20</v>
      </c>
      <c r="H835">
        <v>165</v>
      </c>
      <c r="I835" s="9">
        <f t="shared" si="53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2">
        <f t="shared" si="54"/>
        <v>40588.25</v>
      </c>
      <c r="O835" s="12">
        <f t="shared" si="55"/>
        <v>40599.25</v>
      </c>
      <c r="P835" t="b">
        <v>0</v>
      </c>
      <c r="Q835" t="b">
        <v>0</v>
      </c>
      <c r="R835" t="s">
        <v>206</v>
      </c>
      <c r="S835" s="5" t="str" cm="1">
        <f t="array" ref="S835:T835">_xlfn.TEXTSPLIT(R835,{"/"})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9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2">
        <f t="shared" si="54"/>
        <v>41448.208333333336</v>
      </c>
      <c r="O836" s="12">
        <f t="shared" si="55"/>
        <v>41454.208333333336</v>
      </c>
      <c r="P836" t="b">
        <v>0</v>
      </c>
      <c r="Q836" t="b">
        <v>0</v>
      </c>
      <c r="R836" t="s">
        <v>33</v>
      </c>
      <c r="S836" s="5" t="str" cm="1">
        <f t="array" ref="S836:T836">_xlfn.TEXTSPLIT(R836,{"/"})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9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2">
        <f t="shared" si="54"/>
        <v>42063.25</v>
      </c>
      <c r="O837" s="12">
        <f t="shared" si="55"/>
        <v>42069.25</v>
      </c>
      <c r="P837" t="b">
        <v>0</v>
      </c>
      <c r="Q837" t="b">
        <v>0</v>
      </c>
      <c r="R837" t="s">
        <v>28</v>
      </c>
      <c r="S837" s="5" t="str" cm="1">
        <f t="array" ref="S837:T837">_xlfn.TEXTSPLIT(R837,{"/"})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9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2">
        <f t="shared" si="54"/>
        <v>40214.25</v>
      </c>
      <c r="O838" s="12">
        <f t="shared" si="55"/>
        <v>40225.25</v>
      </c>
      <c r="P838" t="b">
        <v>0</v>
      </c>
      <c r="Q838" t="b">
        <v>0</v>
      </c>
      <c r="R838" t="s">
        <v>60</v>
      </c>
      <c r="S838" s="5" t="str" cm="1">
        <f t="array" ref="S838:T838">_xlfn.TEXTSPLIT(R838,{"/"})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9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2">
        <f t="shared" si="54"/>
        <v>40629.208333333336</v>
      </c>
      <c r="O839" s="12">
        <f t="shared" si="55"/>
        <v>40683.208333333336</v>
      </c>
      <c r="P839" t="b">
        <v>0</v>
      </c>
      <c r="Q839" t="b">
        <v>0</v>
      </c>
      <c r="R839" t="s">
        <v>159</v>
      </c>
      <c r="S839" s="5" t="str" cm="1">
        <f t="array" ref="S839:T839">_xlfn.TEXTSPLIT(R839,{"/"})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9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2">
        <f t="shared" si="54"/>
        <v>43370.208333333328</v>
      </c>
      <c r="O840" s="12">
        <f t="shared" si="55"/>
        <v>43379.208333333328</v>
      </c>
      <c r="P840" t="b">
        <v>0</v>
      </c>
      <c r="Q840" t="b">
        <v>0</v>
      </c>
      <c r="R840" t="s">
        <v>33</v>
      </c>
      <c r="S840" s="5" t="str" cm="1">
        <f t="array" ref="S840:T840">_xlfn.TEXTSPLIT(R840,{"/"})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9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2">
        <f t="shared" si="54"/>
        <v>41715.208333333336</v>
      </c>
      <c r="O841" s="12">
        <f t="shared" si="55"/>
        <v>41760.208333333336</v>
      </c>
      <c r="P841" t="b">
        <v>0</v>
      </c>
      <c r="Q841" t="b">
        <v>1</v>
      </c>
      <c r="R841" t="s">
        <v>42</v>
      </c>
      <c r="S841" s="5" t="str" cm="1">
        <f t="array" ref="S841:T841">_xlfn.TEXTSPLIT(R841,{"/"})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9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2">
        <f t="shared" si="54"/>
        <v>41836.208333333336</v>
      </c>
      <c r="O842" s="12">
        <f t="shared" si="55"/>
        <v>41838.208333333336</v>
      </c>
      <c r="P842" t="b">
        <v>0</v>
      </c>
      <c r="Q842" t="b">
        <v>1</v>
      </c>
      <c r="R842" t="s">
        <v>33</v>
      </c>
      <c r="S842" s="5" t="str" cm="1">
        <f t="array" ref="S842:T842">_xlfn.TEXTSPLIT(R842,{"/"})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9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2">
        <f t="shared" si="54"/>
        <v>42419.25</v>
      </c>
      <c r="O843" s="12">
        <f t="shared" si="55"/>
        <v>42435.25</v>
      </c>
      <c r="P843" t="b">
        <v>0</v>
      </c>
      <c r="Q843" t="b">
        <v>0</v>
      </c>
      <c r="R843" t="s">
        <v>28</v>
      </c>
      <c r="S843" s="5" t="str" cm="1">
        <f t="array" ref="S843:T843">_xlfn.TEXTSPLIT(R843,{"/"})</f>
        <v>technology</v>
      </c>
      <c r="T843" t="str">
        <v>web</v>
      </c>
    </row>
    <row r="844" spans="1:20" ht="17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9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2">
        <f t="shared" si="54"/>
        <v>43266.208333333328</v>
      </c>
      <c r="O844" s="12">
        <f t="shared" si="55"/>
        <v>43269.208333333328</v>
      </c>
      <c r="P844" t="b">
        <v>0</v>
      </c>
      <c r="Q844" t="b">
        <v>0</v>
      </c>
      <c r="R844" t="s">
        <v>65</v>
      </c>
      <c r="S844" s="5" t="str" cm="1">
        <f t="array" ref="S844:T844">_xlfn.TEXTSPLIT(R844,{"/"})</f>
        <v>technology</v>
      </c>
      <c r="T844" t="str">
        <v>wearables</v>
      </c>
    </row>
    <row r="845" spans="1:20" ht="17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9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2">
        <f t="shared" si="54"/>
        <v>43338.208333333328</v>
      </c>
      <c r="O845" s="12">
        <f t="shared" si="55"/>
        <v>43344.208333333328</v>
      </c>
      <c r="P845" t="b">
        <v>0</v>
      </c>
      <c r="Q845" t="b">
        <v>0</v>
      </c>
      <c r="R845" t="s">
        <v>122</v>
      </c>
      <c r="S845" s="5" t="str" cm="1">
        <f t="array" ref="S845:T845">_xlfn.TEXTSPLIT(R845,{"/"})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9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2">
        <f t="shared" si="54"/>
        <v>40930.25</v>
      </c>
      <c r="O846" s="12">
        <f t="shared" si="55"/>
        <v>40933.25</v>
      </c>
      <c r="P846" t="b">
        <v>0</v>
      </c>
      <c r="Q846" t="b">
        <v>0</v>
      </c>
      <c r="R846" t="s">
        <v>42</v>
      </c>
      <c r="S846" s="5" t="str" cm="1">
        <f t="array" ref="S846:T846">_xlfn.TEXTSPLIT(R846,{"/"})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9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2">
        <f t="shared" si="54"/>
        <v>43235.208333333328</v>
      </c>
      <c r="O847" s="12">
        <f t="shared" si="55"/>
        <v>43272.208333333328</v>
      </c>
      <c r="P847" t="b">
        <v>0</v>
      </c>
      <c r="Q847" t="b">
        <v>0</v>
      </c>
      <c r="R847" t="s">
        <v>28</v>
      </c>
      <c r="S847" s="5" t="str" cm="1">
        <f t="array" ref="S847:T847">_xlfn.TEXTSPLIT(R847,{"/"})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9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2">
        <f t="shared" si="54"/>
        <v>43302.208333333328</v>
      </c>
      <c r="O848" s="12">
        <f t="shared" si="55"/>
        <v>43338.208333333328</v>
      </c>
      <c r="P848" t="b">
        <v>1</v>
      </c>
      <c r="Q848" t="b">
        <v>1</v>
      </c>
      <c r="R848" t="s">
        <v>28</v>
      </c>
      <c r="S848" s="5" t="str" cm="1">
        <f t="array" ref="S848:T848">_xlfn.TEXTSPLIT(R848,{"/"})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9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2">
        <f t="shared" si="54"/>
        <v>43107.25</v>
      </c>
      <c r="O849" s="12">
        <f t="shared" si="55"/>
        <v>43110.25</v>
      </c>
      <c r="P849" t="b">
        <v>0</v>
      </c>
      <c r="Q849" t="b">
        <v>0</v>
      </c>
      <c r="R849" t="s">
        <v>17</v>
      </c>
      <c r="S849" s="5" t="str" cm="1">
        <f t="array" ref="S849:T849">_xlfn.TEXTSPLIT(R849,{"/"})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9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2">
        <f t="shared" si="54"/>
        <v>40341.208333333336</v>
      </c>
      <c r="O850" s="12">
        <f t="shared" si="55"/>
        <v>40350.208333333336</v>
      </c>
      <c r="P850" t="b">
        <v>0</v>
      </c>
      <c r="Q850" t="b">
        <v>0</v>
      </c>
      <c r="R850" t="s">
        <v>53</v>
      </c>
      <c r="S850" s="5" t="str" cm="1">
        <f t="array" ref="S850:T850">_xlfn.TEXTSPLIT(R850,{"/"})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9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2">
        <f t="shared" si="54"/>
        <v>40948.25</v>
      </c>
      <c r="O851" s="12">
        <f t="shared" si="55"/>
        <v>40951.25</v>
      </c>
      <c r="P851" t="b">
        <v>0</v>
      </c>
      <c r="Q851" t="b">
        <v>1</v>
      </c>
      <c r="R851" t="s">
        <v>60</v>
      </c>
      <c r="S851" s="5" t="str" cm="1">
        <f t="array" ref="S851:T851">_xlfn.TEXTSPLIT(R851,{"/"})</f>
        <v>music</v>
      </c>
      <c r="T851" t="str">
        <v>indie rock</v>
      </c>
    </row>
    <row r="852" spans="1:20" ht="17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9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2">
        <f t="shared" si="54"/>
        <v>40866.25</v>
      </c>
      <c r="O852" s="12">
        <f t="shared" si="55"/>
        <v>40881.25</v>
      </c>
      <c r="P852" t="b">
        <v>1</v>
      </c>
      <c r="Q852" t="b">
        <v>0</v>
      </c>
      <c r="R852" t="s">
        <v>23</v>
      </c>
      <c r="S852" s="5" t="str" cm="1">
        <f t="array" ref="S852:T852">_xlfn.TEXTSPLIT(R852,{"/"})</f>
        <v>music</v>
      </c>
      <c r="T852" t="str">
        <v>rock</v>
      </c>
    </row>
    <row r="853" spans="1:20" ht="17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9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2">
        <f t="shared" si="54"/>
        <v>41031.208333333336</v>
      </c>
      <c r="O853" s="12">
        <f t="shared" si="55"/>
        <v>41064.208333333336</v>
      </c>
      <c r="P853" t="b">
        <v>0</v>
      </c>
      <c r="Q853" t="b">
        <v>0</v>
      </c>
      <c r="R853" t="s">
        <v>50</v>
      </c>
      <c r="S853" s="5" t="str" cm="1">
        <f t="array" ref="S853:T853">_xlfn.TEXTSPLIT(R853,{"/"})</f>
        <v>music</v>
      </c>
      <c r="T853" t="str">
        <v>electric music</v>
      </c>
    </row>
    <row r="854" spans="1:20" ht="17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9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2">
        <f t="shared" si="54"/>
        <v>40740.208333333336</v>
      </c>
      <c r="O854" s="12">
        <f t="shared" si="55"/>
        <v>40750.208333333336</v>
      </c>
      <c r="P854" t="b">
        <v>0</v>
      </c>
      <c r="Q854" t="b">
        <v>1</v>
      </c>
      <c r="R854" t="s">
        <v>89</v>
      </c>
      <c r="S854" s="5" t="str" cm="1">
        <f t="array" ref="S854:T854">_xlfn.TEXTSPLIT(R854,{"/"})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9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2">
        <f t="shared" si="54"/>
        <v>40714.208333333336</v>
      </c>
      <c r="O855" s="12">
        <f t="shared" si="55"/>
        <v>40719.208333333336</v>
      </c>
      <c r="P855" t="b">
        <v>0</v>
      </c>
      <c r="Q855" t="b">
        <v>1</v>
      </c>
      <c r="R855" t="s">
        <v>60</v>
      </c>
      <c r="S855" s="5" t="str" cm="1">
        <f t="array" ref="S855:T855">_xlfn.TEXTSPLIT(R855,{"/"})</f>
        <v>music</v>
      </c>
      <c r="T855" t="str">
        <v>indie rock</v>
      </c>
    </row>
    <row r="856" spans="1:20" ht="17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9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2">
        <f t="shared" si="54"/>
        <v>43787.25</v>
      </c>
      <c r="O856" s="12">
        <f t="shared" si="55"/>
        <v>43814.25</v>
      </c>
      <c r="P856" t="b">
        <v>0</v>
      </c>
      <c r="Q856" t="b">
        <v>0</v>
      </c>
      <c r="R856" t="s">
        <v>119</v>
      </c>
      <c r="S856" s="5" t="str" cm="1">
        <f t="array" ref="S856:T856">_xlfn.TEXTSPLIT(R856,{"/"})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9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2">
        <f t="shared" si="54"/>
        <v>40712.208333333336</v>
      </c>
      <c r="O857" s="12">
        <f t="shared" si="55"/>
        <v>40743.208333333336</v>
      </c>
      <c r="P857" t="b">
        <v>0</v>
      </c>
      <c r="Q857" t="b">
        <v>0</v>
      </c>
      <c r="R857" t="s">
        <v>33</v>
      </c>
      <c r="S857" s="5" t="str" cm="1">
        <f t="array" ref="S857:T857">_xlfn.TEXTSPLIT(R857,{"/"})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9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2">
        <f t="shared" si="54"/>
        <v>41023.208333333336</v>
      </c>
      <c r="O858" s="12">
        <f t="shared" si="55"/>
        <v>41040.208333333336</v>
      </c>
      <c r="P858" t="b">
        <v>0</v>
      </c>
      <c r="Q858" t="b">
        <v>0</v>
      </c>
      <c r="R858" t="s">
        <v>17</v>
      </c>
      <c r="S858" s="5" t="str" cm="1">
        <f t="array" ref="S858:T858">_xlfn.TEXTSPLIT(R858,{"/"})</f>
        <v>food</v>
      </c>
      <c r="T858" t="str">
        <v>food trucks</v>
      </c>
    </row>
    <row r="859" spans="1:20" ht="17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9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2">
        <f t="shared" si="54"/>
        <v>40944.25</v>
      </c>
      <c r="O859" s="12">
        <f t="shared" si="55"/>
        <v>40967.25</v>
      </c>
      <c r="P859" t="b">
        <v>1</v>
      </c>
      <c r="Q859" t="b">
        <v>0</v>
      </c>
      <c r="R859" t="s">
        <v>100</v>
      </c>
      <c r="S859" s="5" t="str" cm="1">
        <f t="array" ref="S859:T859">_xlfn.TEXTSPLIT(R859,{"/"})</f>
        <v>film &amp; video</v>
      </c>
      <c r="T859" t="str">
        <v>shorts</v>
      </c>
    </row>
    <row r="860" spans="1:20" ht="17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9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2">
        <f t="shared" si="54"/>
        <v>43211.208333333328</v>
      </c>
      <c r="O860" s="12">
        <f t="shared" si="55"/>
        <v>43218.208333333328</v>
      </c>
      <c r="P860" t="b">
        <v>1</v>
      </c>
      <c r="Q860" t="b">
        <v>0</v>
      </c>
      <c r="R860" t="s">
        <v>17</v>
      </c>
      <c r="S860" s="5" t="str" cm="1">
        <f t="array" ref="S860:T860">_xlfn.TEXTSPLIT(R860,{"/"})</f>
        <v>food</v>
      </c>
      <c r="T860" t="str">
        <v>food trucks</v>
      </c>
    </row>
    <row r="861" spans="1:20" ht="17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9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2">
        <f t="shared" si="54"/>
        <v>41334.25</v>
      </c>
      <c r="O861" s="12">
        <f t="shared" si="55"/>
        <v>41352.208333333336</v>
      </c>
      <c r="P861" t="b">
        <v>0</v>
      </c>
      <c r="Q861" t="b">
        <v>1</v>
      </c>
      <c r="R861" t="s">
        <v>33</v>
      </c>
      <c r="S861" s="5" t="str" cm="1">
        <f t="array" ref="S861:T861">_xlfn.TEXTSPLIT(R861,{"/"})</f>
        <v>theater</v>
      </c>
      <c r="T861" t="str">
        <v>plays</v>
      </c>
    </row>
    <row r="862" spans="1:20" ht="17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9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2">
        <f t="shared" si="54"/>
        <v>43515.25</v>
      </c>
      <c r="O862" s="12">
        <f t="shared" si="55"/>
        <v>43525.25</v>
      </c>
      <c r="P862" t="b">
        <v>0</v>
      </c>
      <c r="Q862" t="b">
        <v>1</v>
      </c>
      <c r="R862" t="s">
        <v>65</v>
      </c>
      <c r="S862" s="5" t="str" cm="1">
        <f t="array" ref="S862:T862">_xlfn.TEXTSPLIT(R862,{"/"})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9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2">
        <f t="shared" si="54"/>
        <v>40258.208333333336</v>
      </c>
      <c r="O863" s="12">
        <f t="shared" si="55"/>
        <v>40266.208333333336</v>
      </c>
      <c r="P863" t="b">
        <v>0</v>
      </c>
      <c r="Q863" t="b">
        <v>0</v>
      </c>
      <c r="R863" t="s">
        <v>33</v>
      </c>
      <c r="S863" s="5" t="str" cm="1">
        <f t="array" ref="S863:T863">_xlfn.TEXTSPLIT(R863,{"/"})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9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2">
        <f t="shared" si="54"/>
        <v>40756.208333333336</v>
      </c>
      <c r="O864" s="12">
        <f t="shared" si="55"/>
        <v>40760.208333333336</v>
      </c>
      <c r="P864" t="b">
        <v>0</v>
      </c>
      <c r="Q864" t="b">
        <v>0</v>
      </c>
      <c r="R864" t="s">
        <v>33</v>
      </c>
      <c r="S864" s="5" t="str" cm="1">
        <f t="array" ref="S864:T864">_xlfn.TEXTSPLIT(R864,{"/"})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9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2">
        <f t="shared" si="54"/>
        <v>42172.208333333328</v>
      </c>
      <c r="O865" s="12">
        <f t="shared" si="55"/>
        <v>42195.208333333328</v>
      </c>
      <c r="P865" t="b">
        <v>0</v>
      </c>
      <c r="Q865" t="b">
        <v>1</v>
      </c>
      <c r="R865" t="s">
        <v>269</v>
      </c>
      <c r="S865" s="5" t="str" cm="1">
        <f t="array" ref="S865:T865">_xlfn.TEXTSPLIT(R865,{"/"})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9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2">
        <f t="shared" si="54"/>
        <v>42601.208333333328</v>
      </c>
      <c r="O866" s="12">
        <f t="shared" si="55"/>
        <v>42606.208333333328</v>
      </c>
      <c r="P866" t="b">
        <v>0</v>
      </c>
      <c r="Q866" t="b">
        <v>0</v>
      </c>
      <c r="R866" t="s">
        <v>100</v>
      </c>
      <c r="S866" s="5" t="str" cm="1">
        <f t="array" ref="S866:T866">_xlfn.TEXTSPLIT(R866,{"/"})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9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2">
        <f t="shared" si="54"/>
        <v>41897.208333333336</v>
      </c>
      <c r="O867" s="12">
        <f t="shared" si="55"/>
        <v>41906.208333333336</v>
      </c>
      <c r="P867" t="b">
        <v>0</v>
      </c>
      <c r="Q867" t="b">
        <v>0</v>
      </c>
      <c r="R867" t="s">
        <v>33</v>
      </c>
      <c r="S867" s="5" t="str" cm="1">
        <f t="array" ref="S867:T867">_xlfn.TEXTSPLIT(R867,{"/"})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9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2">
        <f t="shared" si="54"/>
        <v>40671.208333333336</v>
      </c>
      <c r="O868" s="12">
        <f t="shared" si="55"/>
        <v>40672.208333333336</v>
      </c>
      <c r="P868" t="b">
        <v>0</v>
      </c>
      <c r="Q868" t="b">
        <v>0</v>
      </c>
      <c r="R868" t="s">
        <v>122</v>
      </c>
      <c r="S868" s="5" t="str" cm="1">
        <f t="array" ref="S868:T868">_xlfn.TEXTSPLIT(R868,{"/"})</f>
        <v>photography</v>
      </c>
      <c r="T868" t="str">
        <v>photography books</v>
      </c>
    </row>
    <row r="869" spans="1:20" ht="17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2">
        <f t="shared" si="54"/>
        <v>43382.208333333328</v>
      </c>
      <c r="O869" s="12">
        <f t="shared" si="55"/>
        <v>43388.208333333328</v>
      </c>
      <c r="P869" t="b">
        <v>0</v>
      </c>
      <c r="Q869" t="b">
        <v>0</v>
      </c>
      <c r="R869" t="s">
        <v>17</v>
      </c>
      <c r="S869" s="5" t="str" cm="1">
        <f t="array" ref="S869:T869">_xlfn.TEXTSPLIT(R869,{"/"})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9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2">
        <f t="shared" si="54"/>
        <v>41559.208333333336</v>
      </c>
      <c r="O870" s="12">
        <f t="shared" si="55"/>
        <v>41570.208333333336</v>
      </c>
      <c r="P870" t="b">
        <v>0</v>
      </c>
      <c r="Q870" t="b">
        <v>0</v>
      </c>
      <c r="R870" t="s">
        <v>33</v>
      </c>
      <c r="S870" s="5" t="str" cm="1">
        <f t="array" ref="S870:T870">_xlfn.TEXTSPLIT(R870,{"/"})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9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2">
        <f t="shared" si="54"/>
        <v>40350.208333333336</v>
      </c>
      <c r="O871" s="12">
        <f t="shared" si="55"/>
        <v>40364.208333333336</v>
      </c>
      <c r="P871" t="b">
        <v>0</v>
      </c>
      <c r="Q871" t="b">
        <v>0</v>
      </c>
      <c r="R871" t="s">
        <v>53</v>
      </c>
      <c r="S871" s="5" t="str" cm="1">
        <f t="array" ref="S871:T871">_xlfn.TEXTSPLIT(R871,{"/"})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9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2">
        <f t="shared" si="54"/>
        <v>42240.208333333328</v>
      </c>
      <c r="O872" s="12">
        <f t="shared" si="55"/>
        <v>42265.208333333328</v>
      </c>
      <c r="P872" t="b">
        <v>0</v>
      </c>
      <c r="Q872" t="b">
        <v>0</v>
      </c>
      <c r="R872" t="s">
        <v>33</v>
      </c>
      <c r="S872" s="5" t="str" cm="1">
        <f t="array" ref="S872:T872">_xlfn.TEXTSPLIT(R872,{"/"})</f>
        <v>theater</v>
      </c>
      <c r="T872" t="str">
        <v>plays</v>
      </c>
    </row>
    <row r="873" spans="1:20" ht="17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9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2">
        <f t="shared" si="54"/>
        <v>43040.208333333328</v>
      </c>
      <c r="O873" s="12">
        <f t="shared" si="55"/>
        <v>43058.25</v>
      </c>
      <c r="P873" t="b">
        <v>0</v>
      </c>
      <c r="Q873" t="b">
        <v>1</v>
      </c>
      <c r="R873" t="s">
        <v>33</v>
      </c>
      <c r="S873" s="5" t="str" cm="1">
        <f t="array" ref="S873:T873">_xlfn.TEXTSPLIT(R873,{"/"})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9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2">
        <f t="shared" si="54"/>
        <v>43346.208333333328</v>
      </c>
      <c r="O874" s="12">
        <f t="shared" si="55"/>
        <v>43351.208333333328</v>
      </c>
      <c r="P874" t="b">
        <v>0</v>
      </c>
      <c r="Q874" t="b">
        <v>0</v>
      </c>
      <c r="R874" t="s">
        <v>474</v>
      </c>
      <c r="S874" s="5" t="str" cm="1">
        <f t="array" ref="S874:T874">_xlfn.TEXTSPLIT(R874,{"/"})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9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2">
        <f t="shared" si="54"/>
        <v>41647.25</v>
      </c>
      <c r="O875" s="12">
        <f t="shared" si="55"/>
        <v>41652.25</v>
      </c>
      <c r="P875" t="b">
        <v>0</v>
      </c>
      <c r="Q875" t="b">
        <v>0</v>
      </c>
      <c r="R875" t="s">
        <v>122</v>
      </c>
      <c r="S875" s="5" t="str" cm="1">
        <f t="array" ref="S875:T875">_xlfn.TEXTSPLIT(R875,{"/"})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9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2">
        <f t="shared" si="54"/>
        <v>40291.208333333336</v>
      </c>
      <c r="O876" s="12">
        <f t="shared" si="55"/>
        <v>40329.208333333336</v>
      </c>
      <c r="P876" t="b">
        <v>0</v>
      </c>
      <c r="Q876" t="b">
        <v>1</v>
      </c>
      <c r="R876" t="s">
        <v>122</v>
      </c>
      <c r="S876" s="5" t="str" cm="1">
        <f t="array" ref="S876:T876">_xlfn.TEXTSPLIT(R876,{"/"})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9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2">
        <f t="shared" si="54"/>
        <v>40556.25</v>
      </c>
      <c r="O877" s="12">
        <f t="shared" si="55"/>
        <v>40557.25</v>
      </c>
      <c r="P877" t="b">
        <v>0</v>
      </c>
      <c r="Q877" t="b">
        <v>0</v>
      </c>
      <c r="R877" t="s">
        <v>23</v>
      </c>
      <c r="S877" s="5" t="str" cm="1">
        <f t="array" ref="S877:T877">_xlfn.TEXTSPLIT(R877,{"/"})</f>
        <v>music</v>
      </c>
      <c r="T877" t="str">
        <v>rock</v>
      </c>
    </row>
    <row r="878" spans="1:20" ht="17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9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2">
        <f t="shared" si="54"/>
        <v>43624.208333333328</v>
      </c>
      <c r="O878" s="12">
        <f t="shared" si="55"/>
        <v>43648.208333333328</v>
      </c>
      <c r="P878" t="b">
        <v>0</v>
      </c>
      <c r="Q878" t="b">
        <v>0</v>
      </c>
      <c r="R878" t="s">
        <v>122</v>
      </c>
      <c r="S878" s="5" t="str" cm="1">
        <f t="array" ref="S878:T878">_xlfn.TEXTSPLIT(R878,{"/"})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9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2">
        <f t="shared" si="54"/>
        <v>42577.208333333328</v>
      </c>
      <c r="O879" s="12">
        <f t="shared" si="55"/>
        <v>42578.208333333328</v>
      </c>
      <c r="P879" t="b">
        <v>0</v>
      </c>
      <c r="Q879" t="b">
        <v>0</v>
      </c>
      <c r="R879" t="s">
        <v>17</v>
      </c>
      <c r="S879" s="5" t="str" cm="1">
        <f t="array" ref="S879:T879">_xlfn.TEXTSPLIT(R879,{"/"})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9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2">
        <f t="shared" si="54"/>
        <v>43845.25</v>
      </c>
      <c r="O880" s="12">
        <f t="shared" si="55"/>
        <v>43869.25</v>
      </c>
      <c r="P880" t="b">
        <v>0</v>
      </c>
      <c r="Q880" t="b">
        <v>0</v>
      </c>
      <c r="R880" t="s">
        <v>148</v>
      </c>
      <c r="S880" s="5" t="str" cm="1">
        <f t="array" ref="S880:T880">_xlfn.TEXTSPLIT(R880,{"/"})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9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2">
        <f t="shared" si="54"/>
        <v>42788.25</v>
      </c>
      <c r="O881" s="12">
        <f t="shared" si="55"/>
        <v>42797.25</v>
      </c>
      <c r="P881" t="b">
        <v>0</v>
      </c>
      <c r="Q881" t="b">
        <v>0</v>
      </c>
      <c r="R881" t="s">
        <v>68</v>
      </c>
      <c r="S881" s="5" t="str" cm="1">
        <f t="array" ref="S881:T881">_xlfn.TEXTSPLIT(R881,{"/"})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9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2">
        <f t="shared" si="54"/>
        <v>43667.208333333328</v>
      </c>
      <c r="O882" s="12">
        <f t="shared" si="55"/>
        <v>43669.208333333328</v>
      </c>
      <c r="P882" t="b">
        <v>0</v>
      </c>
      <c r="Q882" t="b">
        <v>0</v>
      </c>
      <c r="R882" t="s">
        <v>50</v>
      </c>
      <c r="S882" s="5" t="str" cm="1">
        <f t="array" ref="S882:T882">_xlfn.TEXTSPLIT(R882,{"/"})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9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2">
        <f t="shared" si="54"/>
        <v>42194.208333333328</v>
      </c>
      <c r="O883" s="12">
        <f t="shared" si="55"/>
        <v>42223.208333333328</v>
      </c>
      <c r="P883" t="b">
        <v>0</v>
      </c>
      <c r="Q883" t="b">
        <v>1</v>
      </c>
      <c r="R883" t="s">
        <v>33</v>
      </c>
      <c r="S883" s="5" t="str" cm="1">
        <f t="array" ref="S883:T883">_xlfn.TEXTSPLIT(R883,{"/"})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9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2">
        <f t="shared" si="54"/>
        <v>42025.25</v>
      </c>
      <c r="O884" s="12">
        <f t="shared" si="55"/>
        <v>42029.25</v>
      </c>
      <c r="P884" t="b">
        <v>0</v>
      </c>
      <c r="Q884" t="b">
        <v>0</v>
      </c>
      <c r="R884" t="s">
        <v>33</v>
      </c>
      <c r="S884" s="5" t="str" cm="1">
        <f t="array" ref="S884:T884">_xlfn.TEXTSPLIT(R884,{"/"})</f>
        <v>theater</v>
      </c>
      <c r="T884" t="str">
        <v>plays</v>
      </c>
    </row>
    <row r="885" spans="1:20" ht="17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9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2">
        <f t="shared" si="54"/>
        <v>40323.208333333336</v>
      </c>
      <c r="O885" s="12">
        <f t="shared" si="55"/>
        <v>40359.208333333336</v>
      </c>
      <c r="P885" t="b">
        <v>0</v>
      </c>
      <c r="Q885" t="b">
        <v>0</v>
      </c>
      <c r="R885" t="s">
        <v>100</v>
      </c>
      <c r="S885" s="5" t="str" cm="1">
        <f t="array" ref="S885:T885">_xlfn.TEXTSPLIT(R885,{"/"})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9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2">
        <f t="shared" si="54"/>
        <v>41763.208333333336</v>
      </c>
      <c r="O886" s="12">
        <f t="shared" si="55"/>
        <v>41765.208333333336</v>
      </c>
      <c r="P886" t="b">
        <v>0</v>
      </c>
      <c r="Q886" t="b">
        <v>1</v>
      </c>
      <c r="R886" t="s">
        <v>33</v>
      </c>
      <c r="S886" s="5" t="str" cm="1">
        <f t="array" ref="S886:T886">_xlfn.TEXTSPLIT(R886,{"/"})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9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2">
        <f t="shared" si="54"/>
        <v>40335.208333333336</v>
      </c>
      <c r="O887" s="12">
        <f t="shared" si="55"/>
        <v>40373.208333333336</v>
      </c>
      <c r="P887" t="b">
        <v>0</v>
      </c>
      <c r="Q887" t="b">
        <v>0</v>
      </c>
      <c r="R887" t="s">
        <v>33</v>
      </c>
      <c r="S887" s="5" t="str" cm="1">
        <f t="array" ref="S887:T887">_xlfn.TEXTSPLIT(R887,{"/"})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9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2">
        <f t="shared" si="54"/>
        <v>40416.208333333336</v>
      </c>
      <c r="O888" s="12">
        <f t="shared" si="55"/>
        <v>40434.208333333336</v>
      </c>
      <c r="P888" t="b">
        <v>0</v>
      </c>
      <c r="Q888" t="b">
        <v>0</v>
      </c>
      <c r="R888" t="s">
        <v>60</v>
      </c>
      <c r="S888" s="5" t="str" cm="1">
        <f t="array" ref="S888:T888">_xlfn.TEXTSPLIT(R888,{"/"})</f>
        <v>music</v>
      </c>
      <c r="T888" t="str">
        <v>indie rock</v>
      </c>
    </row>
    <row r="889" spans="1:20" ht="17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9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2">
        <f t="shared" si="54"/>
        <v>42202.208333333328</v>
      </c>
      <c r="O889" s="12">
        <f t="shared" si="55"/>
        <v>42249.208333333328</v>
      </c>
      <c r="P889" t="b">
        <v>0</v>
      </c>
      <c r="Q889" t="b">
        <v>1</v>
      </c>
      <c r="R889" t="s">
        <v>33</v>
      </c>
      <c r="S889" s="5" t="str" cm="1">
        <f t="array" ref="S889:T889">_xlfn.TEXTSPLIT(R889,{"/"})</f>
        <v>theater</v>
      </c>
      <c r="T889" t="str">
        <v>plays</v>
      </c>
    </row>
    <row r="890" spans="1:20" ht="17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9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2">
        <f t="shared" si="54"/>
        <v>42836.208333333328</v>
      </c>
      <c r="O890" s="12">
        <f t="shared" si="55"/>
        <v>42855.208333333328</v>
      </c>
      <c r="P890" t="b">
        <v>0</v>
      </c>
      <c r="Q890" t="b">
        <v>0</v>
      </c>
      <c r="R890" t="s">
        <v>33</v>
      </c>
      <c r="S890" s="5" t="str" cm="1">
        <f t="array" ref="S890:T890">_xlfn.TEXTSPLIT(R890,{"/"})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9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2">
        <f t="shared" si="54"/>
        <v>41710.208333333336</v>
      </c>
      <c r="O891" s="12">
        <f t="shared" si="55"/>
        <v>41717.208333333336</v>
      </c>
      <c r="P891" t="b">
        <v>0</v>
      </c>
      <c r="Q891" t="b">
        <v>1</v>
      </c>
      <c r="R891" t="s">
        <v>50</v>
      </c>
      <c r="S891" s="5" t="str" cm="1">
        <f t="array" ref="S891:T891">_xlfn.TEXTSPLIT(R891,{"/"})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9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2">
        <f t="shared" si="54"/>
        <v>43640.208333333328</v>
      </c>
      <c r="O892" s="12">
        <f t="shared" si="55"/>
        <v>43641.208333333328</v>
      </c>
      <c r="P892" t="b">
        <v>0</v>
      </c>
      <c r="Q892" t="b">
        <v>0</v>
      </c>
      <c r="R892" t="s">
        <v>60</v>
      </c>
      <c r="S892" s="5" t="str" cm="1">
        <f t="array" ref="S892:T892">_xlfn.TEXTSPLIT(R892,{"/"})</f>
        <v>music</v>
      </c>
      <c r="T892" t="str">
        <v>indie rock</v>
      </c>
    </row>
    <row r="893" spans="1:20" ht="17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9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2">
        <f t="shared" si="54"/>
        <v>40880.25</v>
      </c>
      <c r="O893" s="12">
        <f t="shared" si="55"/>
        <v>40924.25</v>
      </c>
      <c r="P893" t="b">
        <v>0</v>
      </c>
      <c r="Q893" t="b">
        <v>0</v>
      </c>
      <c r="R893" t="s">
        <v>42</v>
      </c>
      <c r="S893" s="5" t="str" cm="1">
        <f t="array" ref="S893:T893">_xlfn.TEXTSPLIT(R893,{"/"})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9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2">
        <f t="shared" si="54"/>
        <v>40319.208333333336</v>
      </c>
      <c r="O894" s="12">
        <f t="shared" si="55"/>
        <v>40360.208333333336</v>
      </c>
      <c r="P894" t="b">
        <v>0</v>
      </c>
      <c r="Q894" t="b">
        <v>0</v>
      </c>
      <c r="R894" t="s">
        <v>206</v>
      </c>
      <c r="S894" s="5" t="str" cm="1">
        <f t="array" ref="S894:T894">_xlfn.TEXTSPLIT(R894,{"/"})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9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2">
        <f t="shared" si="54"/>
        <v>42170.208333333328</v>
      </c>
      <c r="O895" s="12">
        <f t="shared" si="55"/>
        <v>42174.208333333328</v>
      </c>
      <c r="P895" t="b">
        <v>0</v>
      </c>
      <c r="Q895" t="b">
        <v>1</v>
      </c>
      <c r="R895" t="s">
        <v>42</v>
      </c>
      <c r="S895" s="5" t="str" cm="1">
        <f t="array" ref="S895:T895">_xlfn.TEXTSPLIT(R895,{"/"})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9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2">
        <f t="shared" si="54"/>
        <v>41466.208333333336</v>
      </c>
      <c r="O896" s="12">
        <f t="shared" si="55"/>
        <v>41496.208333333336</v>
      </c>
      <c r="P896" t="b">
        <v>0</v>
      </c>
      <c r="Q896" t="b">
        <v>1</v>
      </c>
      <c r="R896" t="s">
        <v>269</v>
      </c>
      <c r="S896" s="5" t="str" cm="1">
        <f t="array" ref="S896:T896">_xlfn.TEXTSPLIT(R896,{"/"})</f>
        <v>film &amp; video</v>
      </c>
      <c r="T896" t="str">
        <v>television</v>
      </c>
    </row>
    <row r="897" spans="1:20" ht="17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9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2">
        <f t="shared" si="54"/>
        <v>43134.25</v>
      </c>
      <c r="O897" s="12">
        <f t="shared" si="55"/>
        <v>43143.25</v>
      </c>
      <c r="P897" t="b">
        <v>0</v>
      </c>
      <c r="Q897" t="b">
        <v>0</v>
      </c>
      <c r="R897" t="s">
        <v>33</v>
      </c>
      <c r="S897" s="5" t="str" cm="1">
        <f t="array" ref="S897:T897">_xlfn.TEXTSPLIT(R897,{"/"})</f>
        <v>theater</v>
      </c>
      <c r="T897" t="str">
        <v>plays</v>
      </c>
    </row>
    <row r="898" spans="1:20" ht="17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56">E898/D898*100</f>
        <v>774.43434343434342</v>
      </c>
      <c r="G898" t="s">
        <v>20</v>
      </c>
      <c r="H898">
        <v>1460</v>
      </c>
      <c r="I898" s="9">
        <f t="shared" ref="I898:I961" si="57">IFERROR(E898/H898,"0")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2">
        <f t="shared" ref="N898:N961" si="58">L898/86400+25569</f>
        <v>40738.208333333336</v>
      </c>
      <c r="O898" s="12">
        <f t="shared" ref="O898:O961" si="59">M898/86400+25569</f>
        <v>40741.208333333336</v>
      </c>
      <c r="P898" t="b">
        <v>0</v>
      </c>
      <c r="Q898" t="b">
        <v>1</v>
      </c>
      <c r="R898" t="s">
        <v>17</v>
      </c>
      <c r="S898" s="5" t="str" cm="1">
        <f t="array" ref="S898:T898">_xlfn.TEXTSPLIT(R898,{"/"})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6"/>
        <v>27.693181818181817</v>
      </c>
      <c r="G899" t="s">
        <v>14</v>
      </c>
      <c r="H899">
        <v>27</v>
      </c>
      <c r="I899" s="9">
        <f t="shared" si="57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2">
        <f t="shared" si="58"/>
        <v>43583.208333333328</v>
      </c>
      <c r="O899" s="12">
        <f t="shared" si="59"/>
        <v>43585.208333333328</v>
      </c>
      <c r="P899" t="b">
        <v>0</v>
      </c>
      <c r="Q899" t="b">
        <v>0</v>
      </c>
      <c r="R899" t="s">
        <v>33</v>
      </c>
      <c r="S899" s="5" t="str" cm="1">
        <f t="array" ref="S899:T899">_xlfn.TEXTSPLIT(R899,{"/"})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9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2">
        <f t="shared" si="58"/>
        <v>43815.25</v>
      </c>
      <c r="O900" s="12">
        <f t="shared" si="59"/>
        <v>43821.25</v>
      </c>
      <c r="P900" t="b">
        <v>0</v>
      </c>
      <c r="Q900" t="b">
        <v>0</v>
      </c>
      <c r="R900" t="s">
        <v>42</v>
      </c>
      <c r="S900" s="5" t="str" cm="1">
        <f t="array" ref="S900:T900">_xlfn.TEXTSPLIT(R900,{"/"})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9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2">
        <f t="shared" si="58"/>
        <v>41554.208333333336</v>
      </c>
      <c r="O901" s="12">
        <f t="shared" si="59"/>
        <v>41572.208333333336</v>
      </c>
      <c r="P901" t="b">
        <v>0</v>
      </c>
      <c r="Q901" t="b">
        <v>0</v>
      </c>
      <c r="R901" t="s">
        <v>159</v>
      </c>
      <c r="S901" s="5" t="str" cm="1">
        <f t="array" ref="S901:T901">_xlfn.TEXTSPLIT(R901,{"/"})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9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2">
        <f t="shared" si="58"/>
        <v>41901.208333333336</v>
      </c>
      <c r="O902" s="12">
        <f t="shared" si="59"/>
        <v>41902.208333333336</v>
      </c>
      <c r="P902" t="b">
        <v>0</v>
      </c>
      <c r="Q902" t="b">
        <v>1</v>
      </c>
      <c r="R902" t="s">
        <v>28</v>
      </c>
      <c r="S902" s="5" t="str" cm="1">
        <f t="array" ref="S902:T902">_xlfn.TEXTSPLIT(R902,{"/"})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9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2">
        <f t="shared" si="58"/>
        <v>43298.208333333328</v>
      </c>
      <c r="O903" s="12">
        <f t="shared" si="59"/>
        <v>43331.208333333328</v>
      </c>
      <c r="P903" t="b">
        <v>0</v>
      </c>
      <c r="Q903" t="b">
        <v>1</v>
      </c>
      <c r="R903" t="s">
        <v>23</v>
      </c>
      <c r="S903" s="5" t="str" cm="1">
        <f t="array" ref="S903:T903">_xlfn.TEXTSPLIT(R903,{"/"})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9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2">
        <f t="shared" si="58"/>
        <v>42399.25</v>
      </c>
      <c r="O904" s="12">
        <f t="shared" si="59"/>
        <v>42441.25</v>
      </c>
      <c r="P904" t="b">
        <v>0</v>
      </c>
      <c r="Q904" t="b">
        <v>0</v>
      </c>
      <c r="R904" t="s">
        <v>28</v>
      </c>
      <c r="S904" s="5" t="str" cm="1">
        <f t="array" ref="S904:T904">_xlfn.TEXTSPLIT(R904,{"/"})</f>
        <v>technology</v>
      </c>
      <c r="T904" t="str">
        <v>web</v>
      </c>
    </row>
    <row r="905" spans="1:20" ht="17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9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2">
        <f t="shared" si="58"/>
        <v>41034.208333333336</v>
      </c>
      <c r="O905" s="12">
        <f t="shared" si="59"/>
        <v>41049.208333333336</v>
      </c>
      <c r="P905" t="b">
        <v>0</v>
      </c>
      <c r="Q905" t="b">
        <v>1</v>
      </c>
      <c r="R905" t="s">
        <v>68</v>
      </c>
      <c r="S905" s="5" t="str" cm="1">
        <f t="array" ref="S905:T905">_xlfn.TEXTSPLIT(R905,{"/"})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9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2">
        <f t="shared" si="58"/>
        <v>41186.208333333336</v>
      </c>
      <c r="O906" s="12">
        <f t="shared" si="59"/>
        <v>41190.208333333336</v>
      </c>
      <c r="P906" t="b">
        <v>0</v>
      </c>
      <c r="Q906" t="b">
        <v>0</v>
      </c>
      <c r="R906" t="s">
        <v>133</v>
      </c>
      <c r="S906" s="5" t="str" cm="1">
        <f t="array" ref="S906:T906">_xlfn.TEXTSPLIT(R906,{"/"})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9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2">
        <f t="shared" si="58"/>
        <v>41536.208333333336</v>
      </c>
      <c r="O907" s="12">
        <f t="shared" si="59"/>
        <v>41539.208333333336</v>
      </c>
      <c r="P907" t="b">
        <v>0</v>
      </c>
      <c r="Q907" t="b">
        <v>0</v>
      </c>
      <c r="R907" t="s">
        <v>33</v>
      </c>
      <c r="S907" s="5" t="str" cm="1">
        <f t="array" ref="S907:T907">_xlfn.TEXTSPLIT(R907,{"/"})</f>
        <v>theater</v>
      </c>
      <c r="T907" t="str">
        <v>plays</v>
      </c>
    </row>
    <row r="908" spans="1:20" ht="17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9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2">
        <f t="shared" si="58"/>
        <v>42868.208333333328</v>
      </c>
      <c r="O908" s="12">
        <f t="shared" si="59"/>
        <v>42904.208333333328</v>
      </c>
      <c r="P908" t="b">
        <v>1</v>
      </c>
      <c r="Q908" t="b">
        <v>1</v>
      </c>
      <c r="R908" t="s">
        <v>42</v>
      </c>
      <c r="S908" s="5" t="str" cm="1">
        <f t="array" ref="S908:T908">_xlfn.TEXTSPLIT(R908,{"/"})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9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2">
        <f t="shared" si="58"/>
        <v>40660.208333333336</v>
      </c>
      <c r="O909" s="12">
        <f t="shared" si="59"/>
        <v>40667.208333333336</v>
      </c>
      <c r="P909" t="b">
        <v>0</v>
      </c>
      <c r="Q909" t="b">
        <v>0</v>
      </c>
      <c r="R909" t="s">
        <v>33</v>
      </c>
      <c r="S909" s="5" t="str" cm="1">
        <f t="array" ref="S909:T909">_xlfn.TEXTSPLIT(R909,{"/"})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9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2">
        <f t="shared" si="58"/>
        <v>41031.208333333336</v>
      </c>
      <c r="O910" s="12">
        <f t="shared" si="59"/>
        <v>41042.208333333336</v>
      </c>
      <c r="P910" t="b">
        <v>0</v>
      </c>
      <c r="Q910" t="b">
        <v>0</v>
      </c>
      <c r="R910" t="s">
        <v>89</v>
      </c>
      <c r="S910" s="5" t="str" cm="1">
        <f t="array" ref="S910:T910">_xlfn.TEXTSPLIT(R910,{"/"})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9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2">
        <f t="shared" si="58"/>
        <v>43255.208333333328</v>
      </c>
      <c r="O911" s="12">
        <f t="shared" si="59"/>
        <v>43282.208333333328</v>
      </c>
      <c r="P911" t="b">
        <v>0</v>
      </c>
      <c r="Q911" t="b">
        <v>1</v>
      </c>
      <c r="R911" t="s">
        <v>33</v>
      </c>
      <c r="S911" s="5" t="str" cm="1">
        <f t="array" ref="S911:T911">_xlfn.TEXTSPLIT(R911,{"/"})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9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2">
        <f t="shared" si="58"/>
        <v>42026.25</v>
      </c>
      <c r="O912" s="12">
        <f t="shared" si="59"/>
        <v>42027.25</v>
      </c>
      <c r="P912" t="b">
        <v>0</v>
      </c>
      <c r="Q912" t="b">
        <v>0</v>
      </c>
      <c r="R912" t="s">
        <v>33</v>
      </c>
      <c r="S912" s="5" t="str" cm="1">
        <f t="array" ref="S912:T912">_xlfn.TEXTSPLIT(R912,{"/"})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9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2">
        <f t="shared" si="58"/>
        <v>43717.208333333328</v>
      </c>
      <c r="O913" s="12">
        <f t="shared" si="59"/>
        <v>43719.208333333328</v>
      </c>
      <c r="P913" t="b">
        <v>1</v>
      </c>
      <c r="Q913" t="b">
        <v>0</v>
      </c>
      <c r="R913" t="s">
        <v>28</v>
      </c>
      <c r="S913" s="5" t="str" cm="1">
        <f t="array" ref="S913:T913">_xlfn.TEXTSPLIT(R913,{"/"})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9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2">
        <f t="shared" si="58"/>
        <v>41157.208333333336</v>
      </c>
      <c r="O914" s="12">
        <f t="shared" si="59"/>
        <v>41170.208333333336</v>
      </c>
      <c r="P914" t="b">
        <v>1</v>
      </c>
      <c r="Q914" t="b">
        <v>0</v>
      </c>
      <c r="R914" t="s">
        <v>53</v>
      </c>
      <c r="S914" s="5" t="str" cm="1">
        <f t="array" ref="S914:T914">_xlfn.TEXTSPLIT(R914,{"/"})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9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2">
        <f t="shared" si="58"/>
        <v>43597.208333333328</v>
      </c>
      <c r="O915" s="12">
        <f t="shared" si="59"/>
        <v>43610.208333333328</v>
      </c>
      <c r="P915" t="b">
        <v>0</v>
      </c>
      <c r="Q915" t="b">
        <v>0</v>
      </c>
      <c r="R915" t="s">
        <v>53</v>
      </c>
      <c r="S915" s="5" t="str" cm="1">
        <f t="array" ref="S915:T915">_xlfn.TEXTSPLIT(R915,{"/"})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9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2">
        <f t="shared" si="58"/>
        <v>41490.208333333336</v>
      </c>
      <c r="O916" s="12">
        <f t="shared" si="59"/>
        <v>41502.208333333336</v>
      </c>
      <c r="P916" t="b">
        <v>0</v>
      </c>
      <c r="Q916" t="b">
        <v>0</v>
      </c>
      <c r="R916" t="s">
        <v>33</v>
      </c>
      <c r="S916" s="5" t="str" cm="1">
        <f t="array" ref="S916:T916">_xlfn.TEXTSPLIT(R916,{"/"})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9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2">
        <f t="shared" si="58"/>
        <v>42976.208333333328</v>
      </c>
      <c r="O917" s="12">
        <f t="shared" si="59"/>
        <v>42985.208333333328</v>
      </c>
      <c r="P917" t="b">
        <v>0</v>
      </c>
      <c r="Q917" t="b">
        <v>0</v>
      </c>
      <c r="R917" t="s">
        <v>269</v>
      </c>
      <c r="S917" s="5" t="str" cm="1">
        <f t="array" ref="S917:T917">_xlfn.TEXTSPLIT(R917,{"/"})</f>
        <v>film &amp; video</v>
      </c>
      <c r="T917" t="str">
        <v>television</v>
      </c>
    </row>
    <row r="918" spans="1:20" ht="17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9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2">
        <f t="shared" si="58"/>
        <v>41991.25</v>
      </c>
      <c r="O918" s="12">
        <f t="shared" si="59"/>
        <v>42000.25</v>
      </c>
      <c r="P918" t="b">
        <v>0</v>
      </c>
      <c r="Q918" t="b">
        <v>0</v>
      </c>
      <c r="R918" t="s">
        <v>122</v>
      </c>
      <c r="S918" s="5" t="str" cm="1">
        <f t="array" ref="S918:T918">_xlfn.TEXTSPLIT(R918,{"/"})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9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2">
        <f t="shared" si="58"/>
        <v>40722.208333333336</v>
      </c>
      <c r="O919" s="12">
        <f t="shared" si="59"/>
        <v>40746.208333333336</v>
      </c>
      <c r="P919" t="b">
        <v>0</v>
      </c>
      <c r="Q919" t="b">
        <v>1</v>
      </c>
      <c r="R919" t="s">
        <v>100</v>
      </c>
      <c r="S919" s="5" t="str" cm="1">
        <f t="array" ref="S919:T919">_xlfn.TEXTSPLIT(R919,{"/"})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9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2">
        <f t="shared" si="58"/>
        <v>41117.208333333336</v>
      </c>
      <c r="O920" s="12">
        <f t="shared" si="59"/>
        <v>41128.208333333336</v>
      </c>
      <c r="P920" t="b">
        <v>0</v>
      </c>
      <c r="Q920" t="b">
        <v>0</v>
      </c>
      <c r="R920" t="s">
        <v>133</v>
      </c>
      <c r="S920" s="5" t="str" cm="1">
        <f t="array" ref="S920:T920">_xlfn.TEXTSPLIT(R920,{"/"})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9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2">
        <f t="shared" si="58"/>
        <v>43022.208333333328</v>
      </c>
      <c r="O921" s="12">
        <f t="shared" si="59"/>
        <v>43054.25</v>
      </c>
      <c r="P921" t="b">
        <v>0</v>
      </c>
      <c r="Q921" t="b">
        <v>1</v>
      </c>
      <c r="R921" t="s">
        <v>33</v>
      </c>
      <c r="S921" s="5" t="str" cm="1">
        <f t="array" ref="S921:T921">_xlfn.TEXTSPLIT(R921,{"/"})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9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2">
        <f t="shared" si="58"/>
        <v>43503.25</v>
      </c>
      <c r="O922" s="12">
        <f t="shared" si="59"/>
        <v>43523.25</v>
      </c>
      <c r="P922" t="b">
        <v>1</v>
      </c>
      <c r="Q922" t="b">
        <v>0</v>
      </c>
      <c r="R922" t="s">
        <v>71</v>
      </c>
      <c r="S922" s="5" t="str" cm="1">
        <f t="array" ref="S922:T922">_xlfn.TEXTSPLIT(R922,{"/"})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9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2">
        <f t="shared" si="58"/>
        <v>40951.25</v>
      </c>
      <c r="O923" s="12">
        <f t="shared" si="59"/>
        <v>40965.25</v>
      </c>
      <c r="P923" t="b">
        <v>0</v>
      </c>
      <c r="Q923" t="b">
        <v>0</v>
      </c>
      <c r="R923" t="s">
        <v>28</v>
      </c>
      <c r="S923" s="5" t="str" cm="1">
        <f t="array" ref="S923:T923">_xlfn.TEXTSPLIT(R923,{"/"})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9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2">
        <f t="shared" si="58"/>
        <v>43443.25</v>
      </c>
      <c r="O924" s="12">
        <f t="shared" si="59"/>
        <v>43452.25</v>
      </c>
      <c r="P924" t="b">
        <v>0</v>
      </c>
      <c r="Q924" t="b">
        <v>1</v>
      </c>
      <c r="R924" t="s">
        <v>319</v>
      </c>
      <c r="S924" s="5" t="str" cm="1">
        <f t="array" ref="S924:T924">_xlfn.TEXTSPLIT(R924,{"/"})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9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2">
        <f t="shared" si="58"/>
        <v>40373.208333333336</v>
      </c>
      <c r="O925" s="12">
        <f t="shared" si="59"/>
        <v>40374.208333333336</v>
      </c>
      <c r="P925" t="b">
        <v>0</v>
      </c>
      <c r="Q925" t="b">
        <v>0</v>
      </c>
      <c r="R925" t="s">
        <v>33</v>
      </c>
      <c r="S925" s="5" t="str" cm="1">
        <f t="array" ref="S925:T925">_xlfn.TEXTSPLIT(R925,{"/"})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9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2">
        <f t="shared" si="58"/>
        <v>43769.208333333328</v>
      </c>
      <c r="O926" s="12">
        <f t="shared" si="59"/>
        <v>43780.25</v>
      </c>
      <c r="P926" t="b">
        <v>0</v>
      </c>
      <c r="Q926" t="b">
        <v>0</v>
      </c>
      <c r="R926" t="s">
        <v>33</v>
      </c>
      <c r="S926" s="5" t="str" cm="1">
        <f t="array" ref="S926:T926">_xlfn.TEXTSPLIT(R926,{"/"})</f>
        <v>theater</v>
      </c>
      <c r="T926" t="str">
        <v>plays</v>
      </c>
    </row>
    <row r="927" spans="1:20" ht="17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9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2">
        <f t="shared" si="58"/>
        <v>43000.208333333328</v>
      </c>
      <c r="O927" s="12">
        <f t="shared" si="59"/>
        <v>43012.208333333328</v>
      </c>
      <c r="P927" t="b">
        <v>0</v>
      </c>
      <c r="Q927" t="b">
        <v>0</v>
      </c>
      <c r="R927" t="s">
        <v>33</v>
      </c>
      <c r="S927" s="5" t="str" cm="1">
        <f t="array" ref="S927:T927">_xlfn.TEXTSPLIT(R927,{"/"})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9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2">
        <f t="shared" si="58"/>
        <v>42502.208333333328</v>
      </c>
      <c r="O928" s="12">
        <f t="shared" si="59"/>
        <v>42506.208333333328</v>
      </c>
      <c r="P928" t="b">
        <v>0</v>
      </c>
      <c r="Q928" t="b">
        <v>0</v>
      </c>
      <c r="R928" t="s">
        <v>17</v>
      </c>
      <c r="S928" s="5" t="str" cm="1">
        <f t="array" ref="S928:T928">_xlfn.TEXTSPLIT(R928,{"/"})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9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2">
        <f t="shared" si="58"/>
        <v>41102.208333333336</v>
      </c>
      <c r="O929" s="12">
        <f t="shared" si="59"/>
        <v>41131.208333333336</v>
      </c>
      <c r="P929" t="b">
        <v>0</v>
      </c>
      <c r="Q929" t="b">
        <v>0</v>
      </c>
      <c r="R929" t="s">
        <v>33</v>
      </c>
      <c r="S929" s="5" t="str" cm="1">
        <f t="array" ref="S929:T929">_xlfn.TEXTSPLIT(R929,{"/"})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9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2">
        <f t="shared" si="58"/>
        <v>41637.25</v>
      </c>
      <c r="O930" s="12">
        <f t="shared" si="59"/>
        <v>41646.25</v>
      </c>
      <c r="P930" t="b">
        <v>0</v>
      </c>
      <c r="Q930" t="b">
        <v>0</v>
      </c>
      <c r="R930" t="s">
        <v>28</v>
      </c>
      <c r="S930" s="5" t="str" cm="1">
        <f t="array" ref="S930:T930">_xlfn.TEXTSPLIT(R930,{"/"})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9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2">
        <f t="shared" si="58"/>
        <v>42858.208333333328</v>
      </c>
      <c r="O931" s="12">
        <f t="shared" si="59"/>
        <v>42872.208333333328</v>
      </c>
      <c r="P931" t="b">
        <v>0</v>
      </c>
      <c r="Q931" t="b">
        <v>0</v>
      </c>
      <c r="R931" t="s">
        <v>33</v>
      </c>
      <c r="S931" s="5" t="str" cm="1">
        <f t="array" ref="S931:T931">_xlfn.TEXTSPLIT(R931,{"/"})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9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2">
        <f t="shared" si="58"/>
        <v>42060.25</v>
      </c>
      <c r="O932" s="12">
        <f t="shared" si="59"/>
        <v>42067.25</v>
      </c>
      <c r="P932" t="b">
        <v>0</v>
      </c>
      <c r="Q932" t="b">
        <v>1</v>
      </c>
      <c r="R932" t="s">
        <v>33</v>
      </c>
      <c r="S932" s="5" t="str" cm="1">
        <f t="array" ref="S932:T932">_xlfn.TEXTSPLIT(R932,{"/"})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9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2">
        <f t="shared" si="58"/>
        <v>41818.208333333336</v>
      </c>
      <c r="O933" s="12">
        <f t="shared" si="59"/>
        <v>41820.208333333336</v>
      </c>
      <c r="P933" t="b">
        <v>0</v>
      </c>
      <c r="Q933" t="b">
        <v>1</v>
      </c>
      <c r="R933" t="s">
        <v>33</v>
      </c>
      <c r="S933" s="5" t="str" cm="1">
        <f t="array" ref="S933:T933">_xlfn.TEXTSPLIT(R933,{"/"})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9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2">
        <f t="shared" si="58"/>
        <v>41709.208333333336</v>
      </c>
      <c r="O934" s="12">
        <f t="shared" si="59"/>
        <v>41712.208333333336</v>
      </c>
      <c r="P934" t="b">
        <v>0</v>
      </c>
      <c r="Q934" t="b">
        <v>0</v>
      </c>
      <c r="R934" t="s">
        <v>23</v>
      </c>
      <c r="S934" s="5" t="str" cm="1">
        <f t="array" ref="S934:T934">_xlfn.TEXTSPLIT(R934,{"/"})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9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2">
        <f t="shared" si="58"/>
        <v>41372.208333333336</v>
      </c>
      <c r="O935" s="12">
        <f t="shared" si="59"/>
        <v>41385.208333333336</v>
      </c>
      <c r="P935" t="b">
        <v>0</v>
      </c>
      <c r="Q935" t="b">
        <v>0</v>
      </c>
      <c r="R935" t="s">
        <v>33</v>
      </c>
      <c r="S935" s="5" t="str" cm="1">
        <f t="array" ref="S935:T935">_xlfn.TEXTSPLIT(R935,{"/"})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9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2">
        <f t="shared" si="58"/>
        <v>42422.25</v>
      </c>
      <c r="O936" s="12">
        <f t="shared" si="59"/>
        <v>42428.25</v>
      </c>
      <c r="P936" t="b">
        <v>0</v>
      </c>
      <c r="Q936" t="b">
        <v>0</v>
      </c>
      <c r="R936" t="s">
        <v>33</v>
      </c>
      <c r="S936" s="5" t="str" cm="1">
        <f t="array" ref="S936:T936">_xlfn.TEXTSPLIT(R936,{"/"})</f>
        <v>theater</v>
      </c>
      <c r="T936" t="str">
        <v>plays</v>
      </c>
    </row>
    <row r="937" spans="1:20" ht="17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9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2">
        <f t="shared" si="58"/>
        <v>42209.208333333328</v>
      </c>
      <c r="O937" s="12">
        <f t="shared" si="59"/>
        <v>42216.208333333328</v>
      </c>
      <c r="P937" t="b">
        <v>0</v>
      </c>
      <c r="Q937" t="b">
        <v>0</v>
      </c>
      <c r="R937" t="s">
        <v>33</v>
      </c>
      <c r="S937" s="5" t="str" cm="1">
        <f t="array" ref="S937:T937">_xlfn.TEXTSPLIT(R937,{"/"})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9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2">
        <f t="shared" si="58"/>
        <v>43668.208333333328</v>
      </c>
      <c r="O938" s="12">
        <f t="shared" si="59"/>
        <v>43671.208333333328</v>
      </c>
      <c r="P938" t="b">
        <v>1</v>
      </c>
      <c r="Q938" t="b">
        <v>0</v>
      </c>
      <c r="R938" t="s">
        <v>33</v>
      </c>
      <c r="S938" s="5" t="str" cm="1">
        <f t="array" ref="S938:T938">_xlfn.TEXTSPLIT(R938,{"/"})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9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2">
        <f t="shared" si="58"/>
        <v>42334.25</v>
      </c>
      <c r="O939" s="12">
        <f t="shared" si="59"/>
        <v>42343.25</v>
      </c>
      <c r="P939" t="b">
        <v>0</v>
      </c>
      <c r="Q939" t="b">
        <v>0</v>
      </c>
      <c r="R939" t="s">
        <v>42</v>
      </c>
      <c r="S939" s="5" t="str" cm="1">
        <f t="array" ref="S939:T939">_xlfn.TEXTSPLIT(R939,{"/"})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9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2">
        <f t="shared" si="58"/>
        <v>43263.208333333328</v>
      </c>
      <c r="O940" s="12">
        <f t="shared" si="59"/>
        <v>43299.208333333328</v>
      </c>
      <c r="P940" t="b">
        <v>0</v>
      </c>
      <c r="Q940" t="b">
        <v>1</v>
      </c>
      <c r="R940" t="s">
        <v>119</v>
      </c>
      <c r="S940" s="5" t="str" cm="1">
        <f t="array" ref="S940:T940">_xlfn.TEXTSPLIT(R940,{"/"})</f>
        <v>publishing</v>
      </c>
      <c r="T940" t="str">
        <v>fiction</v>
      </c>
    </row>
    <row r="941" spans="1:20" ht="17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9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2">
        <f t="shared" si="58"/>
        <v>40670.208333333336</v>
      </c>
      <c r="O941" s="12">
        <f t="shared" si="59"/>
        <v>40687.208333333336</v>
      </c>
      <c r="P941" t="b">
        <v>0</v>
      </c>
      <c r="Q941" t="b">
        <v>1</v>
      </c>
      <c r="R941" t="s">
        <v>89</v>
      </c>
      <c r="S941" s="5" t="str" cm="1">
        <f t="array" ref="S941:T941">_xlfn.TEXTSPLIT(R941,{"/"})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9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2">
        <f t="shared" si="58"/>
        <v>41244.25</v>
      </c>
      <c r="O942" s="12">
        <f t="shared" si="59"/>
        <v>41266.25</v>
      </c>
      <c r="P942" t="b">
        <v>0</v>
      </c>
      <c r="Q942" t="b">
        <v>0</v>
      </c>
      <c r="R942" t="s">
        <v>28</v>
      </c>
      <c r="S942" s="5" t="str" cm="1">
        <f t="array" ref="S942:T942">_xlfn.TEXTSPLIT(R942,{"/"})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9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2">
        <f t="shared" si="58"/>
        <v>40552.25</v>
      </c>
      <c r="O943" s="12">
        <f t="shared" si="59"/>
        <v>40587.25</v>
      </c>
      <c r="P943" t="b">
        <v>1</v>
      </c>
      <c r="Q943" t="b">
        <v>0</v>
      </c>
      <c r="R943" t="s">
        <v>33</v>
      </c>
      <c r="S943" s="5" t="str" cm="1">
        <f t="array" ref="S943:T943">_xlfn.TEXTSPLIT(R943,{"/"})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9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2">
        <f t="shared" si="58"/>
        <v>40568.25</v>
      </c>
      <c r="O944" s="12">
        <f t="shared" si="59"/>
        <v>40571.25</v>
      </c>
      <c r="P944" t="b">
        <v>0</v>
      </c>
      <c r="Q944" t="b">
        <v>0</v>
      </c>
      <c r="R944" t="s">
        <v>33</v>
      </c>
      <c r="S944" s="5" t="str" cm="1">
        <f t="array" ref="S944:T944">_xlfn.TEXTSPLIT(R944,{"/"})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9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2">
        <f t="shared" si="58"/>
        <v>41906.208333333336</v>
      </c>
      <c r="O945" s="12">
        <f t="shared" si="59"/>
        <v>41941.208333333336</v>
      </c>
      <c r="P945" t="b">
        <v>0</v>
      </c>
      <c r="Q945" t="b">
        <v>0</v>
      </c>
      <c r="R945" t="s">
        <v>17</v>
      </c>
      <c r="S945" s="5" t="str" cm="1">
        <f t="array" ref="S945:T945">_xlfn.TEXTSPLIT(R945,{"/"})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9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2">
        <f t="shared" si="58"/>
        <v>42776.25</v>
      </c>
      <c r="O946" s="12">
        <f t="shared" si="59"/>
        <v>42795.25</v>
      </c>
      <c r="P946" t="b">
        <v>0</v>
      </c>
      <c r="Q946" t="b">
        <v>0</v>
      </c>
      <c r="R946" t="s">
        <v>122</v>
      </c>
      <c r="S946" s="5" t="str" cm="1">
        <f t="array" ref="S946:T946">_xlfn.TEXTSPLIT(R946,{"/"})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9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2">
        <f t="shared" si="58"/>
        <v>41004.208333333336</v>
      </c>
      <c r="O947" s="12">
        <f t="shared" si="59"/>
        <v>41019.208333333336</v>
      </c>
      <c r="P947" t="b">
        <v>1</v>
      </c>
      <c r="Q947" t="b">
        <v>0</v>
      </c>
      <c r="R947" t="s">
        <v>122</v>
      </c>
      <c r="S947" s="5" t="str" cm="1">
        <f t="array" ref="S947:T947">_xlfn.TEXTSPLIT(R947,{"/"})</f>
        <v>photography</v>
      </c>
      <c r="T947" t="str">
        <v>photography books</v>
      </c>
    </row>
    <row r="948" spans="1:20" ht="17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9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2">
        <f t="shared" si="58"/>
        <v>40710.208333333336</v>
      </c>
      <c r="O948" s="12">
        <f t="shared" si="59"/>
        <v>40712.208333333336</v>
      </c>
      <c r="P948" t="b">
        <v>0</v>
      </c>
      <c r="Q948" t="b">
        <v>0</v>
      </c>
      <c r="R948" t="s">
        <v>33</v>
      </c>
      <c r="S948" s="5" t="str" cm="1">
        <f t="array" ref="S948:T948">_xlfn.TEXTSPLIT(R948,{"/"})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9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2">
        <f t="shared" si="58"/>
        <v>41908.208333333336</v>
      </c>
      <c r="O949" s="12">
        <f t="shared" si="59"/>
        <v>41915.208333333336</v>
      </c>
      <c r="P949" t="b">
        <v>0</v>
      </c>
      <c r="Q949" t="b">
        <v>0</v>
      </c>
      <c r="R949" t="s">
        <v>33</v>
      </c>
      <c r="S949" s="5" t="str" cm="1">
        <f t="array" ref="S949:T949">_xlfn.TEXTSPLIT(R949,{"/"})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9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2">
        <f t="shared" si="58"/>
        <v>41985.25</v>
      </c>
      <c r="O950" s="12">
        <f t="shared" si="59"/>
        <v>41995.25</v>
      </c>
      <c r="P950" t="b">
        <v>1</v>
      </c>
      <c r="Q950" t="b">
        <v>1</v>
      </c>
      <c r="R950" t="s">
        <v>42</v>
      </c>
      <c r="S950" s="5" t="str" cm="1">
        <f t="array" ref="S950:T950">_xlfn.TEXTSPLIT(R950,{"/"})</f>
        <v>film &amp; video</v>
      </c>
      <c r="T950" t="str">
        <v>documentary</v>
      </c>
    </row>
    <row r="951" spans="1:20" ht="17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9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2">
        <f t="shared" si="58"/>
        <v>42112.208333333328</v>
      </c>
      <c r="O951" s="12">
        <f t="shared" si="59"/>
        <v>42131.208333333328</v>
      </c>
      <c r="P951" t="b">
        <v>0</v>
      </c>
      <c r="Q951" t="b">
        <v>0</v>
      </c>
      <c r="R951" t="s">
        <v>28</v>
      </c>
      <c r="S951" s="5" t="str" cm="1">
        <f t="array" ref="S951:T951">_xlfn.TEXTSPLIT(R951,{"/"})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9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2">
        <f t="shared" si="58"/>
        <v>43571.208333333328</v>
      </c>
      <c r="O952" s="12">
        <f t="shared" si="59"/>
        <v>43576.208333333328</v>
      </c>
      <c r="P952" t="b">
        <v>0</v>
      </c>
      <c r="Q952" t="b">
        <v>1</v>
      </c>
      <c r="R952" t="s">
        <v>33</v>
      </c>
      <c r="S952" s="5" t="str" cm="1">
        <f t="array" ref="S952:T952">_xlfn.TEXTSPLIT(R952,{"/"})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9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2">
        <f t="shared" si="58"/>
        <v>42730.25</v>
      </c>
      <c r="O953" s="12">
        <f t="shared" si="59"/>
        <v>42731.25</v>
      </c>
      <c r="P953" t="b">
        <v>0</v>
      </c>
      <c r="Q953" t="b">
        <v>1</v>
      </c>
      <c r="R953" t="s">
        <v>23</v>
      </c>
      <c r="S953" s="5" t="str" cm="1">
        <f t="array" ref="S953:T953">_xlfn.TEXTSPLIT(R953,{"/"})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9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2">
        <f t="shared" si="58"/>
        <v>42591.208333333328</v>
      </c>
      <c r="O954" s="12">
        <f t="shared" si="59"/>
        <v>42605.208333333328</v>
      </c>
      <c r="P954" t="b">
        <v>0</v>
      </c>
      <c r="Q954" t="b">
        <v>0</v>
      </c>
      <c r="R954" t="s">
        <v>42</v>
      </c>
      <c r="S954" s="5" t="str" cm="1">
        <f t="array" ref="S954:T954">_xlfn.TEXTSPLIT(R954,{"/"})</f>
        <v>film &amp; video</v>
      </c>
      <c r="T954" t="str">
        <v>documentary</v>
      </c>
    </row>
    <row r="955" spans="1:20" ht="17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9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2">
        <f t="shared" si="58"/>
        <v>42358.25</v>
      </c>
      <c r="O955" s="12">
        <f t="shared" si="59"/>
        <v>42394.25</v>
      </c>
      <c r="P955" t="b">
        <v>0</v>
      </c>
      <c r="Q955" t="b">
        <v>1</v>
      </c>
      <c r="R955" t="s">
        <v>474</v>
      </c>
      <c r="S955" s="5" t="str" cm="1">
        <f t="array" ref="S955:T955">_xlfn.TEXTSPLIT(R955,{"/"})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9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2">
        <f t="shared" si="58"/>
        <v>41174.208333333336</v>
      </c>
      <c r="O956" s="12">
        <f t="shared" si="59"/>
        <v>41198.208333333336</v>
      </c>
      <c r="P956" t="b">
        <v>0</v>
      </c>
      <c r="Q956" t="b">
        <v>0</v>
      </c>
      <c r="R956" t="s">
        <v>28</v>
      </c>
      <c r="S956" s="5" t="str" cm="1">
        <f t="array" ref="S956:T956">_xlfn.TEXTSPLIT(R956,{"/"})</f>
        <v>technology</v>
      </c>
      <c r="T956" t="str">
        <v>web</v>
      </c>
    </row>
    <row r="957" spans="1:20" ht="17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9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2">
        <f t="shared" si="58"/>
        <v>41238.25</v>
      </c>
      <c r="O957" s="12">
        <f t="shared" si="59"/>
        <v>41240.25</v>
      </c>
      <c r="P957" t="b">
        <v>0</v>
      </c>
      <c r="Q957" t="b">
        <v>0</v>
      </c>
      <c r="R957" t="s">
        <v>33</v>
      </c>
      <c r="S957" s="5" t="str" cm="1">
        <f t="array" ref="S957:T957">_xlfn.TEXTSPLIT(R957,{"/"})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9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2">
        <f t="shared" si="58"/>
        <v>42360.25</v>
      </c>
      <c r="O958" s="12">
        <f t="shared" si="59"/>
        <v>42364.25</v>
      </c>
      <c r="P958" t="b">
        <v>0</v>
      </c>
      <c r="Q958" t="b">
        <v>0</v>
      </c>
      <c r="R958" t="s">
        <v>474</v>
      </c>
      <c r="S958" s="5" t="str" cm="1">
        <f t="array" ref="S958:T958">_xlfn.TEXTSPLIT(R958,{"/"})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9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2">
        <f t="shared" si="58"/>
        <v>40955.25</v>
      </c>
      <c r="O959" s="12">
        <f t="shared" si="59"/>
        <v>40958.25</v>
      </c>
      <c r="P959" t="b">
        <v>0</v>
      </c>
      <c r="Q959" t="b">
        <v>0</v>
      </c>
      <c r="R959" t="s">
        <v>33</v>
      </c>
      <c r="S959" s="5" t="str" cm="1">
        <f t="array" ref="S959:T959">_xlfn.TEXTSPLIT(R959,{"/"})</f>
        <v>theater</v>
      </c>
      <c r="T959" t="str">
        <v>plays</v>
      </c>
    </row>
    <row r="960" spans="1:20" ht="17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9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2">
        <f t="shared" si="58"/>
        <v>40350.208333333336</v>
      </c>
      <c r="O960" s="12">
        <f t="shared" si="59"/>
        <v>40372.208333333336</v>
      </c>
      <c r="P960" t="b">
        <v>0</v>
      </c>
      <c r="Q960" t="b">
        <v>0</v>
      </c>
      <c r="R960" t="s">
        <v>71</v>
      </c>
      <c r="S960" s="5" t="str" cm="1">
        <f t="array" ref="S960:T960">_xlfn.TEXTSPLIT(R960,{"/"})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9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2">
        <f t="shared" si="58"/>
        <v>40357.208333333336</v>
      </c>
      <c r="O961" s="12">
        <f t="shared" si="59"/>
        <v>40385.208333333336</v>
      </c>
      <c r="P961" t="b">
        <v>0</v>
      </c>
      <c r="Q961" t="b">
        <v>0</v>
      </c>
      <c r="R961" t="s">
        <v>206</v>
      </c>
      <c r="S961" s="5" t="str" cm="1">
        <f t="array" ref="S961:T961">_xlfn.TEXTSPLIT(R961,{"/"})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25" si="60">E962/D962*100</f>
        <v>85.054545454545448</v>
      </c>
      <c r="G962" t="s">
        <v>14</v>
      </c>
      <c r="H962">
        <v>55</v>
      </c>
      <c r="I962" s="9">
        <f t="shared" ref="I962:I1025" si="61">IFERROR(E962/H962,"0")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2">
        <f t="shared" ref="N962:N1001" si="62">L962/86400+25569</f>
        <v>42408.25</v>
      </c>
      <c r="O962" s="12">
        <f t="shared" ref="O962:O1001" si="63">M962/86400+25569</f>
        <v>42445.208333333328</v>
      </c>
      <c r="P962" t="b">
        <v>0</v>
      </c>
      <c r="Q962" t="b">
        <v>0</v>
      </c>
      <c r="R962" t="s">
        <v>28</v>
      </c>
      <c r="S962" s="5" t="str" cm="1">
        <f t="array" ref="S962:T962">_xlfn.TEXTSPLIT(R962,{"/"})</f>
        <v>technology</v>
      </c>
      <c r="T962" t="str">
        <v>web</v>
      </c>
    </row>
    <row r="963" spans="1:20" ht="17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60"/>
        <v>119.29824561403508</v>
      </c>
      <c r="G963" t="s">
        <v>20</v>
      </c>
      <c r="H963">
        <v>155</v>
      </c>
      <c r="I963" s="9">
        <f t="shared" si="61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2">
        <f t="shared" si="62"/>
        <v>40591.25</v>
      </c>
      <c r="O963" s="12">
        <f t="shared" si="63"/>
        <v>40595.25</v>
      </c>
      <c r="P963" t="b">
        <v>0</v>
      </c>
      <c r="Q963" t="b">
        <v>0</v>
      </c>
      <c r="R963" t="s">
        <v>206</v>
      </c>
      <c r="S963" s="5" t="str" cm="1">
        <f t="array" ref="S963:T963">_xlfn.TEXTSPLIT(R963,{"/"})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9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2">
        <f t="shared" si="62"/>
        <v>41592.25</v>
      </c>
      <c r="O964" s="12">
        <f t="shared" si="63"/>
        <v>41613.25</v>
      </c>
      <c r="P964" t="b">
        <v>0</v>
      </c>
      <c r="Q964" t="b">
        <v>0</v>
      </c>
      <c r="R964" t="s">
        <v>17</v>
      </c>
      <c r="S964" s="5" t="str" cm="1">
        <f t="array" ref="S964:T964">_xlfn.TEXTSPLIT(R964,{"/"})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9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2">
        <f t="shared" si="62"/>
        <v>40607.25</v>
      </c>
      <c r="O965" s="12">
        <f t="shared" si="63"/>
        <v>40613.25</v>
      </c>
      <c r="P965" t="b">
        <v>0</v>
      </c>
      <c r="Q965" t="b">
        <v>1</v>
      </c>
      <c r="R965" t="s">
        <v>122</v>
      </c>
      <c r="S965" s="5" t="str" cm="1">
        <f t="array" ref="S965:T965">_xlfn.TEXTSPLIT(R965,{"/"})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9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2">
        <f t="shared" si="62"/>
        <v>42135.208333333328</v>
      </c>
      <c r="O966" s="12">
        <f t="shared" si="63"/>
        <v>42140.208333333328</v>
      </c>
      <c r="P966" t="b">
        <v>0</v>
      </c>
      <c r="Q966" t="b">
        <v>0</v>
      </c>
      <c r="R966" t="s">
        <v>33</v>
      </c>
      <c r="S966" s="5" t="str" cm="1">
        <f t="array" ref="S966:T966">_xlfn.TEXTSPLIT(R966,{"/"})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9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2">
        <f t="shared" si="62"/>
        <v>40203.25</v>
      </c>
      <c r="O967" s="12">
        <f t="shared" si="63"/>
        <v>40243.25</v>
      </c>
      <c r="P967" t="b">
        <v>0</v>
      </c>
      <c r="Q967" t="b">
        <v>0</v>
      </c>
      <c r="R967" t="s">
        <v>23</v>
      </c>
      <c r="S967" s="5" t="str" cm="1">
        <f t="array" ref="S967:T967">_xlfn.TEXTSPLIT(R967,{"/"})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9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2">
        <f t="shared" si="62"/>
        <v>42901.208333333328</v>
      </c>
      <c r="O968" s="12">
        <f t="shared" si="63"/>
        <v>42903.208333333328</v>
      </c>
      <c r="P968" t="b">
        <v>0</v>
      </c>
      <c r="Q968" t="b">
        <v>0</v>
      </c>
      <c r="R968" t="s">
        <v>33</v>
      </c>
      <c r="S968" s="5" t="str" cm="1">
        <f t="array" ref="S968:T968">_xlfn.TEXTSPLIT(R968,{"/"})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9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2">
        <f t="shared" si="62"/>
        <v>41005.208333333336</v>
      </c>
      <c r="O969" s="12">
        <f t="shared" si="63"/>
        <v>41042.208333333336</v>
      </c>
      <c r="P969" t="b">
        <v>0</v>
      </c>
      <c r="Q969" t="b">
        <v>0</v>
      </c>
      <c r="R969" t="s">
        <v>319</v>
      </c>
      <c r="S969" s="5" t="str" cm="1">
        <f t="array" ref="S969:T969">_xlfn.TEXTSPLIT(R969,{"/"})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9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2">
        <f t="shared" si="62"/>
        <v>40544.25</v>
      </c>
      <c r="O970" s="12">
        <f t="shared" si="63"/>
        <v>40559.25</v>
      </c>
      <c r="P970" t="b">
        <v>0</v>
      </c>
      <c r="Q970" t="b">
        <v>0</v>
      </c>
      <c r="R970" t="s">
        <v>17</v>
      </c>
      <c r="S970" s="5" t="str" cm="1">
        <f t="array" ref="S970:T970">_xlfn.TEXTSPLIT(R970,{"/"})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9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2">
        <f t="shared" si="62"/>
        <v>43821.25</v>
      </c>
      <c r="O971" s="12">
        <f t="shared" si="63"/>
        <v>43828.25</v>
      </c>
      <c r="P971" t="b">
        <v>0</v>
      </c>
      <c r="Q971" t="b">
        <v>0</v>
      </c>
      <c r="R971" t="s">
        <v>33</v>
      </c>
      <c r="S971" s="5" t="str" cm="1">
        <f t="array" ref="S971:T971">_xlfn.TEXTSPLIT(R971,{"/"})</f>
        <v>theater</v>
      </c>
      <c r="T971" t="str">
        <v>plays</v>
      </c>
    </row>
    <row r="972" spans="1:20" ht="17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9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2">
        <f t="shared" si="62"/>
        <v>40672.208333333336</v>
      </c>
      <c r="O972" s="12">
        <f t="shared" si="63"/>
        <v>40673.208333333336</v>
      </c>
      <c r="P972" t="b">
        <v>0</v>
      </c>
      <c r="Q972" t="b">
        <v>0</v>
      </c>
      <c r="R972" t="s">
        <v>33</v>
      </c>
      <c r="S972" s="5" t="str" cm="1">
        <f t="array" ref="S972:T972">_xlfn.TEXTSPLIT(R972,{"/"})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9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2">
        <f t="shared" si="62"/>
        <v>41555.208333333336</v>
      </c>
      <c r="O973" s="12">
        <f t="shared" si="63"/>
        <v>41561.208333333336</v>
      </c>
      <c r="P973" t="b">
        <v>0</v>
      </c>
      <c r="Q973" t="b">
        <v>0</v>
      </c>
      <c r="R973" t="s">
        <v>269</v>
      </c>
      <c r="S973" s="5" t="str" cm="1">
        <f t="array" ref="S973:T973">_xlfn.TEXTSPLIT(R973,{"/"})</f>
        <v>film &amp; video</v>
      </c>
      <c r="T973" t="str">
        <v>television</v>
      </c>
    </row>
    <row r="974" spans="1:20" ht="17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9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2">
        <f t="shared" si="62"/>
        <v>41792.208333333336</v>
      </c>
      <c r="O974" s="12">
        <f t="shared" si="63"/>
        <v>41801.208333333336</v>
      </c>
      <c r="P974" t="b">
        <v>0</v>
      </c>
      <c r="Q974" t="b">
        <v>1</v>
      </c>
      <c r="R974" t="s">
        <v>28</v>
      </c>
      <c r="S974" s="5" t="str" cm="1">
        <f t="array" ref="S974:T974">_xlfn.TEXTSPLIT(R974,{"/"})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9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2">
        <f t="shared" si="62"/>
        <v>40522.25</v>
      </c>
      <c r="O975" s="12">
        <f t="shared" si="63"/>
        <v>40524.25</v>
      </c>
      <c r="P975" t="b">
        <v>0</v>
      </c>
      <c r="Q975" t="b">
        <v>1</v>
      </c>
      <c r="R975" t="s">
        <v>33</v>
      </c>
      <c r="S975" s="5" t="str" cm="1">
        <f t="array" ref="S975:T975">_xlfn.TEXTSPLIT(R975,{"/"})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9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2">
        <f t="shared" si="62"/>
        <v>41412.208333333336</v>
      </c>
      <c r="O976" s="12">
        <f t="shared" si="63"/>
        <v>41413.208333333336</v>
      </c>
      <c r="P976" t="b">
        <v>0</v>
      </c>
      <c r="Q976" t="b">
        <v>0</v>
      </c>
      <c r="R976" t="s">
        <v>60</v>
      </c>
      <c r="S976" s="5" t="str" cm="1">
        <f t="array" ref="S976:T976">_xlfn.TEXTSPLIT(R976,{"/"})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9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2">
        <f t="shared" si="62"/>
        <v>42337.25</v>
      </c>
      <c r="O977" s="12">
        <f t="shared" si="63"/>
        <v>42376.25</v>
      </c>
      <c r="P977" t="b">
        <v>0</v>
      </c>
      <c r="Q977" t="b">
        <v>1</v>
      </c>
      <c r="R977" t="s">
        <v>33</v>
      </c>
      <c r="S977" s="5" t="str" cm="1">
        <f t="array" ref="S977:T977">_xlfn.TEXTSPLIT(R977,{"/"})</f>
        <v>theater</v>
      </c>
      <c r="T977" t="str">
        <v>plays</v>
      </c>
    </row>
    <row r="978" spans="1:20" ht="17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9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2">
        <f t="shared" si="62"/>
        <v>40571.25</v>
      </c>
      <c r="O978" s="12">
        <f t="shared" si="63"/>
        <v>40577.25</v>
      </c>
      <c r="P978" t="b">
        <v>0</v>
      </c>
      <c r="Q978" t="b">
        <v>1</v>
      </c>
      <c r="R978" t="s">
        <v>33</v>
      </c>
      <c r="S978" s="5" t="str" cm="1">
        <f t="array" ref="S978:T978">_xlfn.TEXTSPLIT(R978,{"/"})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9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2">
        <f t="shared" si="62"/>
        <v>43138.25</v>
      </c>
      <c r="O979" s="12">
        <f t="shared" si="63"/>
        <v>43170.25</v>
      </c>
      <c r="P979" t="b">
        <v>0</v>
      </c>
      <c r="Q979" t="b">
        <v>0</v>
      </c>
      <c r="R979" t="s">
        <v>17</v>
      </c>
      <c r="S979" s="5" t="str" cm="1">
        <f t="array" ref="S979:T979">_xlfn.TEXTSPLIT(R979,{"/"})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9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2">
        <f t="shared" si="62"/>
        <v>42686.25</v>
      </c>
      <c r="O980" s="12">
        <f t="shared" si="63"/>
        <v>42708.25</v>
      </c>
      <c r="P980" t="b">
        <v>0</v>
      </c>
      <c r="Q980" t="b">
        <v>0</v>
      </c>
      <c r="R980" t="s">
        <v>89</v>
      </c>
      <c r="S980" s="5" t="str" cm="1">
        <f t="array" ref="S980:T980">_xlfn.TEXTSPLIT(R980,{"/"})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9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2">
        <f t="shared" si="62"/>
        <v>42078.208333333328</v>
      </c>
      <c r="O981" s="12">
        <f t="shared" si="63"/>
        <v>42084.208333333328</v>
      </c>
      <c r="P981" t="b">
        <v>0</v>
      </c>
      <c r="Q981" t="b">
        <v>0</v>
      </c>
      <c r="R981" t="s">
        <v>33</v>
      </c>
      <c r="S981" s="5" t="str" cm="1">
        <f t="array" ref="S981:T981">_xlfn.TEXTSPLIT(R981,{"/"})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9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2">
        <f t="shared" si="62"/>
        <v>42307.208333333328</v>
      </c>
      <c r="O982" s="12">
        <f t="shared" si="63"/>
        <v>42312.25</v>
      </c>
      <c r="P982" t="b">
        <v>1</v>
      </c>
      <c r="Q982" t="b">
        <v>0</v>
      </c>
      <c r="R982" t="s">
        <v>68</v>
      </c>
      <c r="S982" s="5" t="str" cm="1">
        <f t="array" ref="S982:T982">_xlfn.TEXTSPLIT(R982,{"/"})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9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2">
        <f t="shared" si="62"/>
        <v>43094.25</v>
      </c>
      <c r="O983" s="12">
        <f t="shared" si="63"/>
        <v>43127.25</v>
      </c>
      <c r="P983" t="b">
        <v>0</v>
      </c>
      <c r="Q983" t="b">
        <v>0</v>
      </c>
      <c r="R983" t="s">
        <v>28</v>
      </c>
      <c r="S983" s="5" t="str" cm="1">
        <f t="array" ref="S983:T983">_xlfn.TEXTSPLIT(R983,{"/"})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9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2">
        <f t="shared" si="62"/>
        <v>40743.208333333336</v>
      </c>
      <c r="O984" s="12">
        <f t="shared" si="63"/>
        <v>40745.208333333336</v>
      </c>
      <c r="P984" t="b">
        <v>0</v>
      </c>
      <c r="Q984" t="b">
        <v>1</v>
      </c>
      <c r="R984" t="s">
        <v>42</v>
      </c>
      <c r="S984" s="5" t="str" cm="1">
        <f t="array" ref="S984:T984">_xlfn.TEXTSPLIT(R984,{"/"})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9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2">
        <f t="shared" si="62"/>
        <v>43681.208333333328</v>
      </c>
      <c r="O985" s="12">
        <f t="shared" si="63"/>
        <v>43696.208333333328</v>
      </c>
      <c r="P985" t="b">
        <v>0</v>
      </c>
      <c r="Q985" t="b">
        <v>0</v>
      </c>
      <c r="R985" t="s">
        <v>42</v>
      </c>
      <c r="S985" s="5" t="str" cm="1">
        <f t="array" ref="S985:T985">_xlfn.TEXTSPLIT(R985,{"/"})</f>
        <v>film &amp; video</v>
      </c>
      <c r="T985" t="str">
        <v>documentary</v>
      </c>
    </row>
    <row r="986" spans="1:20" ht="17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9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2">
        <f t="shared" si="62"/>
        <v>43716.208333333328</v>
      </c>
      <c r="O986" s="12">
        <f t="shared" si="63"/>
        <v>43742.208333333328</v>
      </c>
      <c r="P986" t="b">
        <v>0</v>
      </c>
      <c r="Q986" t="b">
        <v>0</v>
      </c>
      <c r="R986" t="s">
        <v>33</v>
      </c>
      <c r="S986" s="5" t="str" cm="1">
        <f t="array" ref="S986:T986">_xlfn.TEXTSPLIT(R986,{"/"})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9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2">
        <f t="shared" si="62"/>
        <v>41614.25</v>
      </c>
      <c r="O987" s="12">
        <f t="shared" si="63"/>
        <v>41640.25</v>
      </c>
      <c r="P987" t="b">
        <v>0</v>
      </c>
      <c r="Q987" t="b">
        <v>1</v>
      </c>
      <c r="R987" t="s">
        <v>23</v>
      </c>
      <c r="S987" s="5" t="str" cm="1">
        <f t="array" ref="S987:T987">_xlfn.TEXTSPLIT(R987,{"/"})</f>
        <v>music</v>
      </c>
      <c r="T987" t="str">
        <v>rock</v>
      </c>
    </row>
    <row r="988" spans="1:20" ht="17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9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2">
        <f t="shared" si="62"/>
        <v>40638.208333333336</v>
      </c>
      <c r="O988" s="12">
        <f t="shared" si="63"/>
        <v>40652.208333333336</v>
      </c>
      <c r="P988" t="b">
        <v>0</v>
      </c>
      <c r="Q988" t="b">
        <v>0</v>
      </c>
      <c r="R988" t="s">
        <v>23</v>
      </c>
      <c r="S988" s="5" t="str" cm="1">
        <f t="array" ref="S988:T988">_xlfn.TEXTSPLIT(R988,{"/"})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9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2">
        <f t="shared" si="62"/>
        <v>42852.208333333328</v>
      </c>
      <c r="O989" s="12">
        <f t="shared" si="63"/>
        <v>42866.208333333328</v>
      </c>
      <c r="P989" t="b">
        <v>0</v>
      </c>
      <c r="Q989" t="b">
        <v>0</v>
      </c>
      <c r="R989" t="s">
        <v>42</v>
      </c>
      <c r="S989" s="5" t="str" cm="1">
        <f t="array" ref="S989:T989">_xlfn.TEXTSPLIT(R989,{"/"})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9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2">
        <f t="shared" si="62"/>
        <v>42686.25</v>
      </c>
      <c r="O990" s="12">
        <f t="shared" si="63"/>
        <v>42707.25</v>
      </c>
      <c r="P990" t="b">
        <v>0</v>
      </c>
      <c r="Q990" t="b">
        <v>0</v>
      </c>
      <c r="R990" t="s">
        <v>133</v>
      </c>
      <c r="S990" s="5" t="str" cm="1">
        <f t="array" ref="S990:T990">_xlfn.TEXTSPLIT(R990,{"/"})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9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2">
        <f t="shared" si="62"/>
        <v>43571.208333333328</v>
      </c>
      <c r="O991" s="12">
        <f t="shared" si="63"/>
        <v>43576.208333333328</v>
      </c>
      <c r="P991" t="b">
        <v>0</v>
      </c>
      <c r="Q991" t="b">
        <v>0</v>
      </c>
      <c r="R991" t="s">
        <v>206</v>
      </c>
      <c r="S991" s="5" t="str" cm="1">
        <f t="array" ref="S991:T991">_xlfn.TEXTSPLIT(R991,{"/"})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9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2">
        <f t="shared" si="62"/>
        <v>42432.25</v>
      </c>
      <c r="O992" s="12">
        <f t="shared" si="63"/>
        <v>42454.208333333328</v>
      </c>
      <c r="P992" t="b">
        <v>0</v>
      </c>
      <c r="Q992" t="b">
        <v>1</v>
      </c>
      <c r="R992" t="s">
        <v>53</v>
      </c>
      <c r="S992" s="5" t="str" cm="1">
        <f t="array" ref="S992:T992">_xlfn.TEXTSPLIT(R992,{"/"})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9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2">
        <f t="shared" si="62"/>
        <v>41907.208333333336</v>
      </c>
      <c r="O993" s="12">
        <f t="shared" si="63"/>
        <v>41911.208333333336</v>
      </c>
      <c r="P993" t="b">
        <v>0</v>
      </c>
      <c r="Q993" t="b">
        <v>1</v>
      </c>
      <c r="R993" t="s">
        <v>23</v>
      </c>
      <c r="S993" s="5" t="str" cm="1">
        <f t="array" ref="S993:T993">_xlfn.TEXTSPLIT(R993,{"/"})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9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2">
        <f t="shared" si="62"/>
        <v>43227.208333333328</v>
      </c>
      <c r="O994" s="12">
        <f t="shared" si="63"/>
        <v>43241.208333333328</v>
      </c>
      <c r="P994" t="b">
        <v>0</v>
      </c>
      <c r="Q994" t="b">
        <v>1</v>
      </c>
      <c r="R994" t="s">
        <v>53</v>
      </c>
      <c r="S994" s="5" t="str" cm="1">
        <f t="array" ref="S994:T994">_xlfn.TEXTSPLIT(R994,{"/"})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9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2">
        <f t="shared" si="62"/>
        <v>42362.25</v>
      </c>
      <c r="O995" s="12">
        <f t="shared" si="63"/>
        <v>42379.25</v>
      </c>
      <c r="P995" t="b">
        <v>0</v>
      </c>
      <c r="Q995" t="b">
        <v>1</v>
      </c>
      <c r="R995" t="s">
        <v>122</v>
      </c>
      <c r="S995" s="5" t="str" cm="1">
        <f t="array" ref="S995:T995">_xlfn.TEXTSPLIT(R995,{"/"})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9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2">
        <f t="shared" si="62"/>
        <v>41929.208333333336</v>
      </c>
      <c r="O996" s="12">
        <f t="shared" si="63"/>
        <v>41935.208333333336</v>
      </c>
      <c r="P996" t="b">
        <v>0</v>
      </c>
      <c r="Q996" t="b">
        <v>1</v>
      </c>
      <c r="R996" t="s">
        <v>206</v>
      </c>
      <c r="S996" s="5" t="str" cm="1">
        <f t="array" ref="S996:T996">_xlfn.TEXTSPLIT(R996,{"/"})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9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2">
        <f t="shared" si="62"/>
        <v>43408.208333333328</v>
      </c>
      <c r="O997" s="12">
        <f t="shared" si="63"/>
        <v>43437.25</v>
      </c>
      <c r="P997" t="b">
        <v>0</v>
      </c>
      <c r="Q997" t="b">
        <v>1</v>
      </c>
      <c r="R997" t="s">
        <v>17</v>
      </c>
      <c r="S997" s="5" t="str" cm="1">
        <f t="array" ref="S997:T997">_xlfn.TEXTSPLIT(R997,{"/"})</f>
        <v>food</v>
      </c>
      <c r="T997" t="str">
        <v>food trucks</v>
      </c>
    </row>
    <row r="998" spans="1:20" ht="17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9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2">
        <f t="shared" si="62"/>
        <v>41276.25</v>
      </c>
      <c r="O998" s="12">
        <f t="shared" si="63"/>
        <v>41306.25</v>
      </c>
      <c r="P998" t="b">
        <v>0</v>
      </c>
      <c r="Q998" t="b">
        <v>0</v>
      </c>
      <c r="R998" t="s">
        <v>33</v>
      </c>
      <c r="S998" s="5" t="str" cm="1">
        <f t="array" ref="S998:T998">_xlfn.TEXTSPLIT(R998,{"/"})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9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2">
        <f t="shared" si="62"/>
        <v>41659.25</v>
      </c>
      <c r="O999" s="12">
        <f t="shared" si="63"/>
        <v>41664.25</v>
      </c>
      <c r="P999" t="b">
        <v>0</v>
      </c>
      <c r="Q999" t="b">
        <v>0</v>
      </c>
      <c r="R999" t="s">
        <v>33</v>
      </c>
      <c r="S999" s="5" t="str" cm="1">
        <f t="array" ref="S999:T999">_xlfn.TEXTSPLIT(R999,{"/"})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9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2">
        <f t="shared" si="62"/>
        <v>40220.25</v>
      </c>
      <c r="O1000" s="12">
        <f t="shared" si="63"/>
        <v>40234.25</v>
      </c>
      <c r="P1000" t="b">
        <v>0</v>
      </c>
      <c r="Q1000" t="b">
        <v>1</v>
      </c>
      <c r="R1000" t="s">
        <v>60</v>
      </c>
      <c r="S1000" s="5" t="str" cm="1">
        <f t="array" ref="S1000:T1000">_xlfn.TEXTSPLIT(R1000,{"/"})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9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2">
        <f t="shared" si="62"/>
        <v>42550.208333333328</v>
      </c>
      <c r="O1001" s="12">
        <f t="shared" si="63"/>
        <v>42557.208333333328</v>
      </c>
      <c r="P1001" t="b">
        <v>0</v>
      </c>
      <c r="Q1001" t="b">
        <v>0</v>
      </c>
      <c r="R1001" t="s">
        <v>17</v>
      </c>
      <c r="S1001" s="5" t="str" cm="1">
        <f t="array" ref="S1001:T1001">_xlfn.TEXTSPLIT(R1001,{"/"})</f>
        <v>food</v>
      </c>
      <c r="T1001" t="str">
        <v>food trucks</v>
      </c>
    </row>
  </sheetData>
  <autoFilter ref="A1:T1" xr:uid="{00000000-0001-0000-0000-000000000000}"/>
  <conditionalFormatting sqref="G1:G1048576">
    <cfRule type="containsText" dxfId="23" priority="9" operator="containsText" text="canceled">
      <formula>NOT(ISERROR(SEARCH("canceled",G1)))</formula>
    </cfRule>
    <cfRule type="containsText" dxfId="22" priority="10" operator="containsText" text="live">
      <formula>NOT(ISERROR(SEARCH("live",G1)))</formula>
    </cfRule>
    <cfRule type="containsText" dxfId="21" priority="11" operator="containsText" text="Failed">
      <formula>NOT(ISERROR(SEARCH("Failed",G1)))</formula>
    </cfRule>
    <cfRule type="cellIs" dxfId="20" priority="12" operator="equal">
      <formula>"Successful"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B6EA-6499-A44F-8507-A9D16612F6D4}">
  <dimension ref="A1:F14"/>
  <sheetViews>
    <sheetView workbookViewId="0">
      <selection activeCell="A16" sqref="A1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10" t="s">
        <v>6</v>
      </c>
      <c r="B1" t="s">
        <v>2046</v>
      </c>
    </row>
    <row r="3" spans="1:6" x14ac:dyDescent="0.2">
      <c r="A3" s="10" t="s">
        <v>2045</v>
      </c>
      <c r="B3" s="10" t="s">
        <v>2044</v>
      </c>
    </row>
    <row r="4" spans="1:6" x14ac:dyDescent="0.2">
      <c r="A4" s="10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11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1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1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1" t="s">
        <v>2037</v>
      </c>
      <c r="E8">
        <v>4</v>
      </c>
      <c r="F8">
        <v>4</v>
      </c>
    </row>
    <row r="9" spans="1:6" x14ac:dyDescent="0.2">
      <c r="A9" s="11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1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1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1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1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1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8C1D-EDE6-C544-89F2-46C3086E51F3}">
  <dimension ref="A1:F30"/>
  <sheetViews>
    <sheetView workbookViewId="0">
      <selection activeCell="Q22" sqref="Q2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10" t="s">
        <v>6</v>
      </c>
      <c r="B1" t="s">
        <v>2046</v>
      </c>
    </row>
    <row r="2" spans="1:6" x14ac:dyDescent="0.2">
      <c r="A2" s="10" t="s">
        <v>2030</v>
      </c>
      <c r="B2" t="s">
        <v>2046</v>
      </c>
    </row>
    <row r="4" spans="1:6" x14ac:dyDescent="0.2">
      <c r="A4" s="10" t="s">
        <v>2045</v>
      </c>
      <c r="B4" s="10" t="s">
        <v>2044</v>
      </c>
    </row>
    <row r="5" spans="1:6" x14ac:dyDescent="0.2">
      <c r="A5" s="10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11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1" t="s">
        <v>2048</v>
      </c>
      <c r="E7">
        <v>4</v>
      </c>
      <c r="F7">
        <v>4</v>
      </c>
    </row>
    <row r="8" spans="1:6" x14ac:dyDescent="0.2">
      <c r="A8" s="11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1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1" t="s">
        <v>2051</v>
      </c>
      <c r="C10">
        <v>8</v>
      </c>
      <c r="E10">
        <v>10</v>
      </c>
      <c r="F10">
        <v>18</v>
      </c>
    </row>
    <row r="11" spans="1:6" x14ac:dyDescent="0.2">
      <c r="A11" s="11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1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1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1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1" t="s">
        <v>2056</v>
      </c>
      <c r="C15">
        <v>3</v>
      </c>
      <c r="E15">
        <v>4</v>
      </c>
      <c r="F15">
        <v>7</v>
      </c>
    </row>
    <row r="16" spans="1:6" x14ac:dyDescent="0.2">
      <c r="A16" s="11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1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1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1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1" t="s">
        <v>2061</v>
      </c>
      <c r="C20">
        <v>4</v>
      </c>
      <c r="E20">
        <v>4</v>
      </c>
      <c r="F20">
        <v>8</v>
      </c>
    </row>
    <row r="21" spans="1:6" x14ac:dyDescent="0.2">
      <c r="A21" s="11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1" t="s">
        <v>2063</v>
      </c>
      <c r="C22">
        <v>9</v>
      </c>
      <c r="E22">
        <v>5</v>
      </c>
      <c r="F22">
        <v>14</v>
      </c>
    </row>
    <row r="23" spans="1:6" x14ac:dyDescent="0.2">
      <c r="A23" s="11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1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1" t="s">
        <v>2066</v>
      </c>
      <c r="C25">
        <v>7</v>
      </c>
      <c r="E25">
        <v>14</v>
      </c>
      <c r="F25">
        <v>21</v>
      </c>
    </row>
    <row r="26" spans="1:6" x14ac:dyDescent="0.2">
      <c r="A26" s="11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1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1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1" t="s">
        <v>2070</v>
      </c>
      <c r="E29">
        <v>3</v>
      </c>
      <c r="F29">
        <v>3</v>
      </c>
    </row>
    <row r="30" spans="1:6" x14ac:dyDescent="0.2">
      <c r="A30" s="11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12EE-AC2F-0F41-98EC-DF496DA9FC93}">
  <dimension ref="A1:F18"/>
  <sheetViews>
    <sheetView zoomScale="75" workbookViewId="0">
      <selection activeCell="M24" sqref="M24"/>
    </sheetView>
  </sheetViews>
  <sheetFormatPr baseColWidth="10" defaultRowHeight="16" x14ac:dyDescent="0.2"/>
  <cols>
    <col min="1" max="1" width="16.83203125" bestFit="1" customWidth="1"/>
    <col min="2" max="2" width="17" bestFit="1" customWidth="1"/>
    <col min="3" max="3" width="6.1640625" bestFit="1" customWidth="1"/>
    <col min="4" max="4" width="4.33203125" bestFit="1" customWidth="1"/>
    <col min="5" max="5" width="10.33203125" bestFit="1" customWidth="1"/>
    <col min="6" max="6" width="11" bestFit="1" customWidth="1"/>
  </cols>
  <sheetData>
    <row r="1" spans="1:6" x14ac:dyDescent="0.2">
      <c r="A1" s="10" t="s">
        <v>2030</v>
      </c>
      <c r="B1" t="s">
        <v>2046</v>
      </c>
    </row>
    <row r="2" spans="1:6" x14ac:dyDescent="0.2">
      <c r="A2" s="10" t="s">
        <v>2085</v>
      </c>
      <c r="B2" t="s">
        <v>2046</v>
      </c>
    </row>
    <row r="4" spans="1:6" x14ac:dyDescent="0.2">
      <c r="A4" s="10" t="s">
        <v>2045</v>
      </c>
      <c r="B4" s="10" t="s">
        <v>2044</v>
      </c>
    </row>
    <row r="5" spans="1:6" x14ac:dyDescent="0.2">
      <c r="A5" s="10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13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13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13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13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13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13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13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13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13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13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13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13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13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B1C2-E7DB-D44D-9B93-75A28C2B2153}">
  <dimension ref="A1:H13"/>
  <sheetViews>
    <sheetView workbookViewId="0">
      <selection activeCell="I29" sqref="I29"/>
    </sheetView>
  </sheetViews>
  <sheetFormatPr baseColWidth="10" defaultRowHeight="16" x14ac:dyDescent="0.2"/>
  <cols>
    <col min="1" max="1" width="29.33203125" style="11" bestFit="1" customWidth="1"/>
    <col min="2" max="2" width="16.33203125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8.83203125" bestFit="1" customWidth="1"/>
    <col min="7" max="7" width="15.83203125" bestFit="1" customWidth="1"/>
    <col min="8" max="8" width="18.33203125" bestFit="1" customWidth="1"/>
  </cols>
  <sheetData>
    <row r="1" spans="1:8" x14ac:dyDescent="0.2">
      <c r="A1" s="15" t="s">
        <v>2086</v>
      </c>
      <c r="B1" s="16" t="s">
        <v>2088</v>
      </c>
      <c r="C1" s="16" t="s">
        <v>2087</v>
      </c>
      <c r="D1" s="16" t="s">
        <v>2089</v>
      </c>
      <c r="E1" s="16" t="s">
        <v>2090</v>
      </c>
      <c r="F1" s="16" t="s">
        <v>2091</v>
      </c>
      <c r="G1" s="16" t="s">
        <v>2092</v>
      </c>
      <c r="H1" s="16" t="s">
        <v>2093</v>
      </c>
    </row>
    <row r="2" spans="1:8" x14ac:dyDescent="0.2">
      <c r="A2" s="11" t="s">
        <v>2094</v>
      </c>
      <c r="B2">
        <f>COUNTIFS(Crowdfunding!G2:G1001,"successful",Crowdfunding!D2:D1001,"&lt;1000")</f>
        <v>30</v>
      </c>
      <c r="C2">
        <f>COUNTIFS(Crowdfunding!G2:G1001,"failed",Crowdfunding!D2:D1001,"&lt;1000")</f>
        <v>20</v>
      </c>
      <c r="D2">
        <f>COUNTIFS(Crowdfunding!G:G,"canceled",Crowdfunding!D:D,"&lt;1000")</f>
        <v>1</v>
      </c>
      <c r="E2">
        <f t="shared" ref="E2:E13" si="0"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">
      <c r="A3" s="11" t="s">
        <v>2095</v>
      </c>
      <c r="B3">
        <f>COUNTIFS(Crowdfunding!G:G,"successful",Crowdfunding!D:D,"&gt;=1000",Crowdfunding!D:D,"&lt;4999")</f>
        <v>191</v>
      </c>
      <c r="C3">
        <f>COUNTIFS(Crowdfunding!G:G,"failed",Crowdfunding!D:D,"&gt;=1000",Crowdfunding!D:D,"&lt;4999")</f>
        <v>38</v>
      </c>
      <c r="D3">
        <f>COUNTIFS(Crowdfunding!G:G,"canceled",Crowdfunding!D:D,"&gt;=1000",Crowdfunding!D:D,"&lt;4999")</f>
        <v>2</v>
      </c>
      <c r="E3">
        <f t="shared" si="0"/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">
      <c r="A4" s="11" t="s">
        <v>2096</v>
      </c>
      <c r="B4">
        <f>COUNTIFS(Crowdfunding!G:G,"successful",Crowdfunding!D:D,"&gt;=5000",Crowdfunding!D:D,"&lt;10000")</f>
        <v>164</v>
      </c>
      <c r="C4">
        <f>COUNTIFS(Crowdfunding!G:G,"failed",Crowdfunding!D:D,"&gt;=5000",Crowdfunding!D:D,"&lt;10000")</f>
        <v>126</v>
      </c>
      <c r="D4">
        <f>COUNTIFS(Crowdfunding!G:G,"canceled",Crowdfunding!D:D,"&gt;=5000",Crowdfunding!D:D,"&lt;10000")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s="14" t="s">
        <v>2097</v>
      </c>
      <c r="B5">
        <f>COUNTIFS(Crowdfunding!G:G,"successful",Crowdfunding!D:D,"&gt;=10000",Crowdfunding!D:D,"&lt;=14999")</f>
        <v>4</v>
      </c>
      <c r="C5">
        <f>COUNTIFS(Crowdfunding!G:G,"failed",Crowdfunding!D:D,"&gt;=10000",Crowdfunding!D:D,"&lt;=14999")</f>
        <v>5</v>
      </c>
      <c r="D5">
        <f>COUNTIFS(Crowdfunding!G:G,"canceled",Crowdfunding!D:D,"&gt;=10000",Crowdfunding!D:D,"&lt;=14999")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s="14" t="s">
        <v>2098</v>
      </c>
      <c r="B6">
        <f>COUNTIFS(Crowdfunding!G:G,"successful",Crowdfunding!D:D,"&gt;=15000",Crowdfunding!D:D,"&lt;=19999")</f>
        <v>10</v>
      </c>
      <c r="C6">
        <f>COUNTIFS(Crowdfunding!G:G,"failed",Crowdfunding!D:D,"&gt;=15000",Crowdfunding!D:D,"&lt;=19999")</f>
        <v>0</v>
      </c>
      <c r="D6">
        <f>COUNTIFS(Crowdfunding!G:G,"canceled",Crowdfunding!D:D,"&gt;=15000",Crowdfunding!D:D,"&lt;=19999")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s="14" t="s">
        <v>2099</v>
      </c>
      <c r="B7">
        <f>COUNTIFS(Crowdfunding!G:G,"successful",Crowdfunding!D:D,"&gt;=20000",Crowdfunding!D:D,"&lt;=24999")</f>
        <v>7</v>
      </c>
      <c r="C7">
        <f>COUNTIFS(Crowdfunding!G:G,"failed",Crowdfunding!D:D,"&gt;=20000",Crowdfunding!D:D,"&lt;=24999")</f>
        <v>0</v>
      </c>
      <c r="D7">
        <f>COUNTIFS(Crowdfunding!G:G,"canceled",Crowdfunding!D:D,"&gt;=20000",Crowdfunding!D:D,"&lt;=24999")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s="14" t="s">
        <v>2100</v>
      </c>
      <c r="B8">
        <f>COUNTIFS(Crowdfunding!G:G,"successful",Crowdfunding!D:D,"&gt;=25000",Crowdfunding!D:D,"&lt;=29999")</f>
        <v>11</v>
      </c>
      <c r="C8">
        <f>COUNTIFS(Crowdfunding!G:G,"failed",Crowdfunding!D:D,"&gt;=25000",Crowdfunding!D:D,"&lt;=29999")</f>
        <v>3</v>
      </c>
      <c r="D8">
        <f>COUNTIFS(Crowdfunding!G:G,"canceled",Crowdfunding!D:D,"&gt;=25000",Crowdfunding!D:D,"&lt;=29999")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s="14" t="s">
        <v>2101</v>
      </c>
      <c r="B9">
        <f>COUNTIFS(Crowdfunding!G:G,"successful",Crowdfunding!D:D,"&gt;=30000",Crowdfunding!D:D,"&lt;=34999")</f>
        <v>7</v>
      </c>
      <c r="C9">
        <f>COUNTIFS(Crowdfunding!G:G,"failed",Crowdfunding!D:D,"&gt;=30000",Crowdfunding!D:D,"&lt;=34999")</f>
        <v>0</v>
      </c>
      <c r="D9">
        <f>COUNTIFS(Crowdfunding!G:G,"canceled",Crowdfunding!D:D,"&gt;=30000",Crowdfunding!D:D,"&lt;=34999")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s="14" t="s">
        <v>2102</v>
      </c>
      <c r="B10">
        <f>COUNTIFS(Crowdfunding!G:G,"successful",Crowdfunding!D:D,"&gt;=35000",Crowdfunding!D:D,"&lt;=39999")</f>
        <v>8</v>
      </c>
      <c r="C10">
        <f>COUNTIFS(Crowdfunding!G:G,"failed",Crowdfunding!D:D,"&gt;=35000",Crowdfunding!D:D,"&lt;=39999")</f>
        <v>3</v>
      </c>
      <c r="D10">
        <f>COUNTIFS(Crowdfunding!G:G,"canceled",Crowdfunding!D:D,"&gt;=35000",Crowdfunding!D:D,"&lt;=39999")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s="14" t="s">
        <v>2103</v>
      </c>
      <c r="B11">
        <f>COUNTIFS(Crowdfunding!G:G,"successful",Crowdfunding!D:D,"&gt;=40000",Crowdfunding!D:D,"&lt;=44999")</f>
        <v>11</v>
      </c>
      <c r="C11">
        <f>COUNTIFS(Crowdfunding!G:G,"failed",Crowdfunding!D:D,"&gt;=40000",Crowdfunding!D:D,"&lt;=44999")</f>
        <v>3</v>
      </c>
      <c r="D11">
        <f>COUNTIFS(Crowdfunding!G:G,"canceled",Crowdfunding!D:D,"&gt;=40000",Crowdfunding!D:D,"&lt;=44999")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s="14" t="s">
        <v>2104</v>
      </c>
      <c r="B12">
        <f>COUNTIFS(Crowdfunding!G:G,"successful",Crowdfunding!D:D,"&gt;=45000",Crowdfunding!D:D,"&lt;=49999")</f>
        <v>8</v>
      </c>
      <c r="C12">
        <f>COUNTIFS(Crowdfunding!G:G,"failed",Crowdfunding!D:D,"&gt;=45000",Crowdfunding!D:D,"&lt;=49999")</f>
        <v>3</v>
      </c>
      <c r="D12">
        <f>COUNTIFS(Crowdfunding!G:G,"canceled",Crowdfunding!D:D,"&gt;=45000",Crowdfunding!D:D,"&lt;=49999")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s="14" t="s">
        <v>2105</v>
      </c>
      <c r="B13">
        <f>COUNTIFS(Crowdfunding!G:G,"successful",Crowdfunding!D:D,"&gt;50000")</f>
        <v>114</v>
      </c>
      <c r="C13">
        <f>COUNTIFS(Crowdfunding!G:G,"failed",Crowdfunding!D:D,"&gt;50000")</f>
        <v>163</v>
      </c>
      <c r="D13">
        <f>COUNTIFS(Crowdfunding!G:G,"canceled",Crowdfunding!D:D,"&gt;50000")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2C83-A649-C24F-BE1A-F5E6325CE48A}">
  <dimension ref="A1:M566"/>
  <sheetViews>
    <sheetView tabSelected="1" workbookViewId="0">
      <selection activeCell="I11" sqref="I11"/>
    </sheetView>
  </sheetViews>
  <sheetFormatPr baseColWidth="10" defaultRowHeight="16" x14ac:dyDescent="0.2"/>
  <cols>
    <col min="1" max="1" width="9.5" bestFit="1" customWidth="1"/>
    <col min="2" max="2" width="13" bestFit="1" customWidth="1"/>
    <col min="4" max="4" width="8.33203125" bestFit="1" customWidth="1"/>
    <col min="5" max="5" width="13" bestFit="1" customWidth="1"/>
    <col min="7" max="7" width="19.33203125" bestFit="1" customWidth="1"/>
    <col min="8" max="8" width="20.83203125" bestFit="1" customWidth="1"/>
    <col min="9" max="9" width="12.1640625" customWidth="1"/>
    <col min="10" max="10" width="20.83203125" bestFit="1" customWidth="1"/>
  </cols>
  <sheetData>
    <row r="1" spans="1:13" x14ac:dyDescent="0.2">
      <c r="A1" s="1" t="s">
        <v>4</v>
      </c>
      <c r="B1" s="1" t="s">
        <v>5</v>
      </c>
      <c r="D1" s="1" t="s">
        <v>4</v>
      </c>
      <c r="E1" s="1" t="s">
        <v>5</v>
      </c>
      <c r="G1" s="17" t="s">
        <v>2112</v>
      </c>
      <c r="H1" s="17"/>
      <c r="I1" s="1"/>
      <c r="J1" s="17" t="s">
        <v>2113</v>
      </c>
      <c r="K1" s="18"/>
      <c r="L1" s="1"/>
      <c r="M1" s="1"/>
    </row>
    <row r="2" spans="1:13" x14ac:dyDescent="0.2">
      <c r="A2" t="s">
        <v>20</v>
      </c>
      <c r="B2">
        <v>158</v>
      </c>
      <c r="D2" t="s">
        <v>14</v>
      </c>
      <c r="E2">
        <v>0</v>
      </c>
      <c r="G2" s="18" t="s">
        <v>2106</v>
      </c>
      <c r="H2" s="18">
        <f>AVERAGE(B2:B566)</f>
        <v>851.14690265486729</v>
      </c>
      <c r="J2" s="18" t="s">
        <v>2106</v>
      </c>
      <c r="K2" s="18">
        <f>AVERAGE(E2:E365)</f>
        <v>585.61538461538464</v>
      </c>
    </row>
    <row r="3" spans="1:13" x14ac:dyDescent="0.2">
      <c r="A3" t="s">
        <v>20</v>
      </c>
      <c r="B3">
        <v>1425</v>
      </c>
      <c r="D3" t="s">
        <v>14</v>
      </c>
      <c r="E3">
        <v>24</v>
      </c>
      <c r="G3" s="18" t="s">
        <v>2107</v>
      </c>
      <c r="H3" s="18">
        <f>MEDIAN(B2:B566)</f>
        <v>201</v>
      </c>
      <c r="J3" s="18" t="s">
        <v>2107</v>
      </c>
      <c r="K3" s="18">
        <f>MEDIAN(E2:E365)</f>
        <v>114.5</v>
      </c>
    </row>
    <row r="4" spans="1:13" x14ac:dyDescent="0.2">
      <c r="A4" t="s">
        <v>20</v>
      </c>
      <c r="B4">
        <v>174</v>
      </c>
      <c r="D4" t="s">
        <v>14</v>
      </c>
      <c r="E4">
        <v>53</v>
      </c>
      <c r="G4" s="18" t="s">
        <v>2108</v>
      </c>
      <c r="H4" s="18">
        <f>MIN(B2:B566)</f>
        <v>16</v>
      </c>
      <c r="J4" s="18" t="s">
        <v>2108</v>
      </c>
      <c r="K4" s="18">
        <f>MAX(E2:E365)</f>
        <v>6080</v>
      </c>
    </row>
    <row r="5" spans="1:13" x14ac:dyDescent="0.2">
      <c r="A5" t="s">
        <v>20</v>
      </c>
      <c r="B5">
        <v>227</v>
      </c>
      <c r="D5" t="s">
        <v>14</v>
      </c>
      <c r="E5">
        <v>18</v>
      </c>
      <c r="G5" s="18" t="s">
        <v>2109</v>
      </c>
      <c r="H5" s="18">
        <f>MAX(B2:B566)</f>
        <v>7295</v>
      </c>
      <c r="J5" s="18" t="s">
        <v>2109</v>
      </c>
      <c r="K5" s="18">
        <f>MAX(E2:E365)</f>
        <v>6080</v>
      </c>
    </row>
    <row r="6" spans="1:13" x14ac:dyDescent="0.2">
      <c r="A6" t="s">
        <v>20</v>
      </c>
      <c r="B6">
        <v>220</v>
      </c>
      <c r="D6" t="s">
        <v>14</v>
      </c>
      <c r="E6">
        <v>44</v>
      </c>
      <c r="G6" s="18" t="s">
        <v>2110</v>
      </c>
      <c r="H6" s="18">
        <f>VAR(B2:B566)</f>
        <v>1606216.5936295739</v>
      </c>
      <c r="J6" s="18" t="s">
        <v>2110</v>
      </c>
      <c r="K6" s="18">
        <f>VAR(E2:E365)</f>
        <v>924113.45496927318</v>
      </c>
    </row>
    <row r="7" spans="1:13" x14ac:dyDescent="0.2">
      <c r="A7" t="s">
        <v>20</v>
      </c>
      <c r="B7">
        <v>98</v>
      </c>
      <c r="D7" t="s">
        <v>14</v>
      </c>
      <c r="E7">
        <v>27</v>
      </c>
      <c r="G7" s="18" t="s">
        <v>2111</v>
      </c>
      <c r="H7" s="18">
        <f>STDEV(B2:B566)</f>
        <v>1267.366006183523</v>
      </c>
      <c r="J7" s="18" t="s">
        <v>2111</v>
      </c>
      <c r="K7" s="18">
        <f>STDEV(E2:E365)</f>
        <v>961.30819978260524</v>
      </c>
    </row>
    <row r="8" spans="1:13" x14ac:dyDescent="0.2">
      <c r="A8" t="s">
        <v>20</v>
      </c>
      <c r="B8">
        <v>100</v>
      </c>
      <c r="D8" t="s">
        <v>14</v>
      </c>
      <c r="E8">
        <v>55</v>
      </c>
    </row>
    <row r="9" spans="1:13" x14ac:dyDescent="0.2">
      <c r="A9" t="s">
        <v>20</v>
      </c>
      <c r="B9">
        <v>1249</v>
      </c>
      <c r="D9" t="s">
        <v>14</v>
      </c>
      <c r="E9">
        <v>200</v>
      </c>
    </row>
    <row r="10" spans="1:13" x14ac:dyDescent="0.2">
      <c r="A10" t="s">
        <v>20</v>
      </c>
      <c r="B10">
        <v>1396</v>
      </c>
      <c r="D10" t="s">
        <v>14</v>
      </c>
      <c r="E10">
        <v>452</v>
      </c>
    </row>
    <row r="11" spans="1:13" x14ac:dyDescent="0.2">
      <c r="A11" t="s">
        <v>20</v>
      </c>
      <c r="B11">
        <v>890</v>
      </c>
      <c r="D11" t="s">
        <v>14</v>
      </c>
      <c r="E11">
        <v>674</v>
      </c>
    </row>
    <row r="12" spans="1:13" x14ac:dyDescent="0.2">
      <c r="A12" t="s">
        <v>20</v>
      </c>
      <c r="B12">
        <v>142</v>
      </c>
      <c r="D12" t="s">
        <v>14</v>
      </c>
      <c r="E12">
        <v>558</v>
      </c>
    </row>
    <row r="13" spans="1:13" x14ac:dyDescent="0.2">
      <c r="A13" t="s">
        <v>20</v>
      </c>
      <c r="B13">
        <v>2673</v>
      </c>
      <c r="D13" t="s">
        <v>14</v>
      </c>
      <c r="E13">
        <v>15</v>
      </c>
    </row>
    <row r="14" spans="1:13" x14ac:dyDescent="0.2">
      <c r="A14" t="s">
        <v>20</v>
      </c>
      <c r="B14">
        <v>163</v>
      </c>
      <c r="D14" t="s">
        <v>14</v>
      </c>
      <c r="E14">
        <v>2307</v>
      </c>
    </row>
    <row r="15" spans="1:13" x14ac:dyDescent="0.2">
      <c r="A15" t="s">
        <v>20</v>
      </c>
      <c r="B15">
        <v>2220</v>
      </c>
      <c r="D15" t="s">
        <v>14</v>
      </c>
      <c r="E15">
        <v>88</v>
      </c>
    </row>
    <row r="16" spans="1:13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G1:G1047940">
    <cfRule type="containsText" dxfId="19" priority="25" operator="containsText" text="canceled">
      <formula>NOT(ISERROR(SEARCH("canceled",G1)))</formula>
    </cfRule>
    <cfRule type="containsText" dxfId="18" priority="26" operator="containsText" text="live">
      <formula>NOT(ISERROR(SEARCH("live",G1)))</formula>
    </cfRule>
    <cfRule type="containsText" dxfId="17" priority="27" operator="containsText" text="Failed">
      <formula>NOT(ISERROR(SEARCH("Failed",G1)))</formula>
    </cfRule>
    <cfRule type="cellIs" dxfId="16" priority="28" operator="equal">
      <formula>"Successful"</formula>
    </cfRule>
  </conditionalFormatting>
  <conditionalFormatting sqref="L1:L1048141">
    <cfRule type="containsText" dxfId="15" priority="21" operator="containsText" text="canceled">
      <formula>NOT(ISERROR(SEARCH("canceled",L1)))</formula>
    </cfRule>
    <cfRule type="containsText" dxfId="14" priority="22" operator="containsText" text="live">
      <formula>NOT(ISERROR(SEARCH("live",L1)))</formula>
    </cfRule>
    <cfRule type="containsText" dxfId="13" priority="23" operator="containsText" text="Failed">
      <formula>NOT(ISERROR(SEARCH("Failed",L1)))</formula>
    </cfRule>
    <cfRule type="cellIs" dxfId="12" priority="24" operator="equal">
      <formula>"Successful"</formula>
    </cfRule>
  </conditionalFormatting>
  <conditionalFormatting sqref="A1:A1048141">
    <cfRule type="containsText" dxfId="11" priority="17" operator="containsText" text="canceled">
      <formula>NOT(ISERROR(SEARCH("canceled",A1)))</formula>
    </cfRule>
    <cfRule type="containsText" dxfId="10" priority="18" operator="containsText" text="live">
      <formula>NOT(ISERROR(SEARCH("live",A1)))</formula>
    </cfRule>
    <cfRule type="containsText" dxfId="9" priority="19" operator="containsText" text="Failed">
      <formula>NOT(ISERROR(SEARCH("Failed",A1)))</formula>
    </cfRule>
    <cfRule type="cellIs" dxfId="8" priority="20" operator="equal">
      <formula>"Successful"</formula>
    </cfRule>
  </conditionalFormatting>
  <conditionalFormatting sqref="D1:D1047940">
    <cfRule type="containsText" dxfId="7" priority="13" operator="containsText" text="canceled">
      <formula>NOT(ISERROR(SEARCH("canceled",D1)))</formula>
    </cfRule>
    <cfRule type="containsText" dxfId="6" priority="14" operator="containsText" text="live">
      <formula>NOT(ISERROR(SEARCH("live",D1)))</formula>
    </cfRule>
    <cfRule type="containsText" dxfId="5" priority="15" operator="containsText" text="Failed">
      <formula>NOT(ISERROR(SEARCH("Failed",D1)))</formula>
    </cfRule>
    <cfRule type="cellIs" dxfId="4" priority="16" operator="equal">
      <formula>"Successful"</formula>
    </cfRule>
  </conditionalFormatting>
  <conditionalFormatting sqref="J2:J7">
    <cfRule type="containsText" dxfId="3" priority="1" operator="containsText" text="canceled">
      <formula>NOT(ISERROR(SEARCH("canceled",J2)))</formula>
    </cfRule>
    <cfRule type="containsText" dxfId="2" priority="2" operator="containsText" text="live">
      <formula>NOT(ISERROR(SEARCH("live",J2)))</formula>
    </cfRule>
    <cfRule type="containsText" dxfId="1" priority="3" operator="containsText" text="Failed">
      <formula>NOT(ISERROR(SEARCH("Failed",J2)))</formula>
    </cfRule>
    <cfRule type="cellIs" dxfId="0" priority="4" operator="equal">
      <formula>"Successful"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ParentCategory Graph</vt:lpstr>
      <vt:lpstr>Sub-Category Graph</vt:lpstr>
      <vt:lpstr>Line Graph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Nathan Rudamas</cp:lastModifiedBy>
  <dcterms:created xsi:type="dcterms:W3CDTF">2021-09-29T18:52:28Z</dcterms:created>
  <dcterms:modified xsi:type="dcterms:W3CDTF">2023-06-12T05:53:06Z</dcterms:modified>
</cp:coreProperties>
</file>