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aeljenkins/Desktop/"/>
    </mc:Choice>
  </mc:AlternateContent>
  <xr:revisionPtr revIDLastSave="0" documentId="13_ncr:1_{0FB05A34-B46C-8A42-A4D2-AE121DAF423E}" xr6:coauthVersionLast="47" xr6:coauthVersionMax="47" xr10:uidLastSave="{00000000-0000-0000-0000-000000000000}"/>
  <bookViews>
    <workbookView xWindow="0" yWindow="500" windowWidth="51200" windowHeight="26240" xr2:uid="{93C42E23-E6D1-2F4A-B312-CFA696BE8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6" i="1" l="1"/>
  <c r="I206" i="1"/>
  <c r="J206" i="1" s="1"/>
  <c r="H206" i="1"/>
  <c r="K205" i="1"/>
  <c r="I205" i="1"/>
  <c r="J205" i="1" s="1"/>
  <c r="H205" i="1"/>
  <c r="K204" i="1"/>
  <c r="I204" i="1"/>
  <c r="J204" i="1" s="1"/>
  <c r="H204" i="1"/>
  <c r="K203" i="1"/>
  <c r="I203" i="1"/>
  <c r="J203" i="1" s="1"/>
  <c r="H203" i="1"/>
  <c r="K202" i="1"/>
  <c r="J202" i="1"/>
  <c r="I202" i="1"/>
  <c r="H202" i="1"/>
  <c r="K201" i="1"/>
  <c r="J201" i="1"/>
  <c r="I201" i="1"/>
  <c r="H201" i="1"/>
  <c r="K200" i="1"/>
  <c r="I200" i="1"/>
  <c r="J200" i="1" s="1"/>
  <c r="H200" i="1"/>
  <c r="K199" i="1"/>
  <c r="J199" i="1"/>
  <c r="I199" i="1"/>
  <c r="H199" i="1"/>
  <c r="K198" i="1"/>
  <c r="J198" i="1"/>
  <c r="I198" i="1"/>
  <c r="H198" i="1"/>
  <c r="K197" i="1"/>
  <c r="I197" i="1"/>
  <c r="J197" i="1" s="1"/>
  <c r="H197" i="1"/>
  <c r="K196" i="1"/>
  <c r="J196" i="1"/>
  <c r="I196" i="1"/>
  <c r="H196" i="1"/>
  <c r="K195" i="1"/>
  <c r="J195" i="1"/>
  <c r="I195" i="1"/>
  <c r="H195" i="1"/>
  <c r="K194" i="1"/>
  <c r="I194" i="1"/>
  <c r="J194" i="1" s="1"/>
  <c r="H194" i="1"/>
  <c r="K193" i="1"/>
  <c r="J193" i="1"/>
  <c r="I193" i="1"/>
  <c r="H193" i="1"/>
  <c r="K192" i="1"/>
  <c r="J192" i="1"/>
  <c r="I192" i="1"/>
  <c r="H192" i="1"/>
  <c r="K191" i="1"/>
  <c r="I191" i="1"/>
  <c r="J191" i="1" s="1"/>
  <c r="H191" i="1"/>
  <c r="K190" i="1"/>
  <c r="J190" i="1"/>
  <c r="I190" i="1"/>
  <c r="H190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I161" i="1"/>
  <c r="I160" i="1"/>
  <c r="I159" i="1"/>
  <c r="I158" i="1"/>
  <c r="I157" i="1"/>
  <c r="I156" i="1"/>
  <c r="I155" i="1"/>
  <c r="I154" i="1"/>
  <c r="I153" i="1"/>
  <c r="I152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K144" i="1" s="1"/>
  <c r="L143" i="1"/>
  <c r="J143" i="1"/>
  <c r="L142" i="1"/>
  <c r="J142" i="1"/>
  <c r="L141" i="1"/>
  <c r="J141" i="1"/>
  <c r="L140" i="1"/>
  <c r="J140" i="1"/>
  <c r="L139" i="1"/>
  <c r="J139" i="1"/>
  <c r="L138" i="1"/>
  <c r="J138" i="1"/>
  <c r="K138" i="1" s="1"/>
  <c r="L137" i="1"/>
  <c r="J137" i="1"/>
  <c r="L136" i="1"/>
  <c r="J136" i="1"/>
  <c r="L135" i="1"/>
  <c r="J135" i="1"/>
  <c r="L134" i="1"/>
  <c r="J134" i="1"/>
  <c r="L133" i="1"/>
  <c r="J133" i="1"/>
  <c r="L132" i="1"/>
  <c r="J132" i="1"/>
  <c r="K132" i="1" s="1"/>
  <c r="L131" i="1"/>
  <c r="J131" i="1"/>
  <c r="L130" i="1"/>
  <c r="J130" i="1"/>
  <c r="L129" i="1"/>
  <c r="J129" i="1"/>
  <c r="L128" i="1"/>
  <c r="K128" i="1"/>
  <c r="J128" i="1"/>
  <c r="K161" i="1" s="1"/>
  <c r="J161" i="1" s="1"/>
  <c r="L127" i="1"/>
  <c r="J127" i="1"/>
  <c r="L126" i="1"/>
  <c r="J126" i="1"/>
  <c r="L125" i="1"/>
  <c r="J125" i="1"/>
  <c r="L124" i="1"/>
  <c r="J124" i="1"/>
  <c r="K159" i="1" s="1"/>
  <c r="J159" i="1" s="1"/>
  <c r="L123" i="1"/>
  <c r="J123" i="1"/>
  <c r="L122" i="1"/>
  <c r="J122" i="1"/>
  <c r="L121" i="1"/>
  <c r="J121" i="1"/>
  <c r="L120" i="1"/>
  <c r="J120" i="1"/>
  <c r="K157" i="1" s="1"/>
  <c r="J157" i="1" s="1"/>
  <c r="L119" i="1"/>
  <c r="J119" i="1"/>
  <c r="L118" i="1"/>
  <c r="J118" i="1"/>
  <c r="K118" i="1" s="1"/>
  <c r="L117" i="1"/>
  <c r="J117" i="1"/>
  <c r="L116" i="1"/>
  <c r="J116" i="1"/>
  <c r="K116" i="1" s="1"/>
  <c r="L115" i="1"/>
  <c r="J115" i="1"/>
  <c r="L114" i="1"/>
  <c r="J114" i="1"/>
  <c r="K114" i="1" s="1"/>
  <c r="L113" i="1"/>
  <c r="J113" i="1"/>
  <c r="L112" i="1"/>
  <c r="J112" i="1"/>
  <c r="L111" i="1"/>
  <c r="J111" i="1"/>
  <c r="L110" i="1"/>
  <c r="J110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60" i="1"/>
  <c r="K62" i="1"/>
  <c r="K66" i="1"/>
  <c r="K68" i="1"/>
  <c r="K70" i="1"/>
  <c r="K72" i="1"/>
  <c r="K54" i="1"/>
  <c r="F76" i="1"/>
  <c r="J75" i="1"/>
  <c r="K76" i="1" s="1"/>
  <c r="F75" i="1"/>
  <c r="F74" i="1"/>
  <c r="J73" i="1"/>
  <c r="K74" i="1" s="1"/>
  <c r="F73" i="1"/>
  <c r="F72" i="1"/>
  <c r="J71" i="1"/>
  <c r="F71" i="1"/>
  <c r="F70" i="1"/>
  <c r="J69" i="1"/>
  <c r="F69" i="1"/>
  <c r="F68" i="1"/>
  <c r="J67" i="1"/>
  <c r="F67" i="1"/>
  <c r="F66" i="1"/>
  <c r="J65" i="1"/>
  <c r="F65" i="1"/>
  <c r="F64" i="1"/>
  <c r="J63" i="1"/>
  <c r="K64" i="1" s="1"/>
  <c r="F63" i="1"/>
  <c r="F62" i="1"/>
  <c r="J61" i="1"/>
  <c r="F61" i="1"/>
  <c r="F60" i="1"/>
  <c r="J59" i="1"/>
  <c r="F59" i="1"/>
  <c r="F58" i="1"/>
  <c r="J57" i="1"/>
  <c r="K58" i="1" s="1"/>
  <c r="F57" i="1"/>
  <c r="F56" i="1"/>
  <c r="J55" i="1"/>
  <c r="K56" i="1" s="1"/>
  <c r="F55" i="1"/>
  <c r="F54" i="1"/>
  <c r="J53" i="1"/>
  <c r="F53" i="1"/>
  <c r="K38" i="1"/>
  <c r="K39" i="1"/>
  <c r="K40" i="1"/>
  <c r="K41" i="1"/>
  <c r="K42" i="1"/>
  <c r="K43" i="1"/>
  <c r="K44" i="1"/>
  <c r="K37" i="1"/>
  <c r="K122" i="1" l="1"/>
  <c r="K134" i="1"/>
  <c r="K160" i="1"/>
  <c r="J160" i="1" s="1"/>
  <c r="K140" i="1"/>
  <c r="K152" i="1"/>
  <c r="J152" i="1" s="1"/>
  <c r="K146" i="1"/>
  <c r="K158" i="1"/>
  <c r="J158" i="1" s="1"/>
  <c r="K153" i="1"/>
  <c r="J153" i="1" s="1"/>
  <c r="K130" i="1"/>
  <c r="K136" i="1"/>
  <c r="K142" i="1"/>
  <c r="K148" i="1"/>
  <c r="K124" i="1"/>
  <c r="K154" i="1"/>
  <c r="J154" i="1" s="1"/>
  <c r="K110" i="1"/>
  <c r="K120" i="1"/>
  <c r="K155" i="1"/>
  <c r="J155" i="1" s="1"/>
  <c r="K126" i="1"/>
  <c r="K112" i="1"/>
  <c r="K156" i="1"/>
  <c r="J1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tc={B464A950-9814-6A4B-BFBB-705CC75E52CA}</author>
    <author>tc={BA408F3A-8C94-CB4E-816B-6096EBF0C326}</author>
    <author>tc={282E7310-04BE-8D4F-80AF-37B35EC8D684}</author>
    <author>tc={BED9D002-BC41-634B-B02D-2E7B6C27083E}</author>
    <author>tc={38CC0B96-C74B-0D47-82D7-7046C56B8CCA}</author>
    <author>tc={D0F831D8-2560-2C45-B6CC-46AD5223378A}</author>
    <author>tc={59F6EED1-E3E4-2642-A385-AEAB410E5B6C}</author>
    <author>tc={08E8B8CF-63BF-2747-AF8E-036C993B9931}</author>
    <author>tc={4BBBFF85-39BF-5F41-8897-3C31D6558B9A}</author>
    <author>tc={22799655-C979-0E44-88DC-1181C877ED86}</author>
    <author>tc={CB60DDDE-2DC8-2B46-940B-669514939662}</author>
    <author>tc={3E948F2F-E6F6-C64A-9244-A1D70C1D9171}</author>
  </authors>
  <commentList>
    <comment ref="F35" authorId="0" shapeId="0" xr:uid="{B464A950-9814-6A4B-BFBB-705CC75E52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ifort could not be tested on local machine. Although other compilers were tested with different versions of the code, they were not deemed significant</t>
      </text>
    </comment>
    <comment ref="G35" authorId="1" shapeId="0" xr:uid="{BA408F3A-8C94-CB4E-816B-6096EBF0C32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icpc IPO optimisations were disabled due to local machine OS</t>
      </text>
    </comment>
    <comment ref="H51" authorId="2" shapeId="0" xr:uid="{282E7310-04BE-8D4F-80AF-37B35EC8D68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smaller domains, average runtimes were taken from 3 tests, but data was not recorded here</t>
      </text>
    </comment>
    <comment ref="J51" authorId="3" shapeId="0" xr:uid="{BED9D002-BC41-634B-B02D-2E7B6C27083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w.r.t. serial performance</t>
      </text>
    </comment>
    <comment ref="H67" authorId="4" shapeId="0" xr:uid="{38CC0B96-C74B-0D47-82D7-7046C56B8CCA}">
      <text>
        <t>[Threaded comment]
Your version of Excel allows you to read this threaded comment; however, any edits to it will get removed if the file is opened in a newer version of Excel. Learn more: https://go.microsoft.com/fwlink/?linkid=870924
Comment:
    NaN values in result! Race conditions!</t>
      </text>
    </comment>
    <comment ref="G82" authorId="5" shapeId="0" xr:uid="{D0F831D8-2560-2C45-B6CC-46AD5223378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Fortran cores set using OMP_SET_NUM_THREADS(), SYCL cores limited manually using instruments</t>
      </text>
    </comment>
    <comment ref="I82" authorId="6" shapeId="0" xr:uid="{59F6EED1-E3E4-2642-A385-AEAB410E5B6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w.r.t. serial performance</t>
      </text>
    </comment>
    <comment ref="E84" authorId="7" shapeId="0" xr:uid="{08E8B8CF-63BF-2747-AF8E-036C993B9931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IMPORTANT NOTE - This implementation of SYCL, despite using several q.wait(); commands, clearly experiences race errors which result in NaN values. While it shouldn’t effect performance significantly, these results should be treated with caution</t>
      </text>
    </comment>
    <comment ref="G116" authorId="8" shapeId="0" xr:uid="{4BBBFF85-39BF-5F41-8897-3C31D6558B9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particularly significant error bars in this test</t>
      </text>
    </comment>
    <comment ref="G168" authorId="9" shapeId="0" xr:uid="{22799655-C979-0E44-88DC-1181C877ED86}">
      <text>
        <t>[Threaded comment]
Your version of Excel allows you to read this threaded comment; however, any edits to it will get removed if the file is opened in a newer version of Excel. Learn more: https://go.microsoft.com/fwlink/?linkid=870924
Comment:
    Explicit USM using malloc_device and malloc_shared. NOTE AVERAGES DISABLED DUE TO REDUCTION ERROR</t>
      </text>
    </comment>
    <comment ref="F170" authorId="10" shapeId="0" xr:uid="{CB60DDDE-2DC8-2B46-940B-66951493966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writing output files x4</t>
      </text>
    </comment>
    <comment ref="E188" authorId="11" shapeId="0" xr:uid="{3E948F2F-E6F6-C64A-9244-A1D70C1D91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Investigating the effect of nt on speed increase; explicit USM spends ~0.34s offloading to the GPU before computing begins, in this case</t>
      </text>
    </comment>
  </commentList>
</comments>
</file>

<file path=xl/sharedStrings.xml><?xml version="1.0" encoding="utf-8"?>
<sst xmlns="http://schemas.openxmlformats.org/spreadsheetml/2006/main" count="480" uniqueCount="186">
  <si>
    <t>Nathanael Jenkins</t>
  </si>
  <si>
    <t>Summer 2021</t>
  </si>
  <si>
    <t>Test 1</t>
  </si>
  <si>
    <t>Comparison of serial code</t>
  </si>
  <si>
    <t>Domain</t>
  </si>
  <si>
    <t>CFL</t>
  </si>
  <si>
    <t>imodulo</t>
  </si>
  <si>
    <t>nt</t>
  </si>
  <si>
    <t>nx</t>
  </si>
  <si>
    <t>ny</t>
  </si>
  <si>
    <t>Code</t>
  </si>
  <si>
    <t>Compiler</t>
  </si>
  <si>
    <t>Optimisations</t>
  </si>
  <si>
    <t>Average</t>
  </si>
  <si>
    <t>Times (s)</t>
  </si>
  <si>
    <t>Average runtime</t>
  </si>
  <si>
    <t>Fortran</t>
  </si>
  <si>
    <t>C++ Stack</t>
  </si>
  <si>
    <t>C++ Heap</t>
  </si>
  <si>
    <t>gfortran</t>
  </si>
  <si>
    <t>g++</t>
  </si>
  <si>
    <t>ifort</t>
  </si>
  <si>
    <t>icpc</t>
  </si>
  <si>
    <t>O3</t>
  </si>
  <si>
    <t>fast</t>
  </si>
  <si>
    <t>Machine</t>
  </si>
  <si>
    <t>local</t>
  </si>
  <si>
    <t>Test 2</t>
  </si>
  <si>
    <t>Language</t>
  </si>
  <si>
    <t>Compiler flags</t>
  </si>
  <si>
    <t>Total runtime (s)</t>
  </si>
  <si>
    <t>-O2</t>
  </si>
  <si>
    <t>-O3</t>
  </si>
  <si>
    <t>-fast</t>
  </si>
  <si>
    <t>-O3 -xHost -ipo</t>
  </si>
  <si>
    <t>C++</t>
  </si>
  <si>
    <t>g++ (clang)</t>
  </si>
  <si>
    <t>g++11 (GNU)</t>
  </si>
  <si>
    <t>syclcc (serial)</t>
  </si>
  <si>
    <t>devcloud</t>
  </si>
  <si>
    <t>None</t>
  </si>
  <si>
    <t>Medium (O2)</t>
  </si>
  <si>
    <t>Max (O3)</t>
  </si>
  <si>
    <t>Test 3</t>
  </si>
  <si>
    <t>Effect of domain size on CPU parallel code</t>
  </si>
  <si>
    <t>Domain width</t>
  </si>
  <si>
    <t>Domain size</t>
  </si>
  <si>
    <t>Runtime(s)</t>
  </si>
  <si>
    <t>Parallel?</t>
  </si>
  <si>
    <t>Δ speed</t>
  </si>
  <si>
    <t>Y</t>
  </si>
  <si>
    <t>N</t>
  </si>
  <si>
    <t>syclcc</t>
  </si>
  <si>
    <t>nx = ny</t>
  </si>
  <si>
    <t>Utilisation</t>
  </si>
  <si>
    <t>-fopenmp</t>
  </si>
  <si>
    <t>Test 4</t>
  </si>
  <si>
    <t>Effect of CPU cores on CPU parallel code</t>
  </si>
  <si>
    <t xml:space="preserve">Domain width </t>
  </si>
  <si>
    <t>Compute resources</t>
  </si>
  <si>
    <t>Total runtime</t>
  </si>
  <si>
    <t>Speed increase (x)</t>
  </si>
  <si>
    <t>Std' Deviation</t>
  </si>
  <si>
    <t>GPU</t>
  </si>
  <si>
    <t>CPU</t>
  </si>
  <si>
    <t>Serial CPU Times</t>
  </si>
  <si>
    <t>GPU Increase</t>
  </si>
  <si>
    <t>ERROR BARS</t>
  </si>
  <si>
    <t>+</t>
  </si>
  <si>
    <t>-</t>
  </si>
  <si>
    <t>Test 5</t>
  </si>
  <si>
    <t>Speed increase using Implicit USM</t>
  </si>
  <si>
    <t>&lt;Fastest</t>
  </si>
  <si>
    <t>&lt;Slowest</t>
  </si>
  <si>
    <t>Test 6</t>
  </si>
  <si>
    <t>Comparison of implicit &amp; explicit USM</t>
  </si>
  <si>
    <t>Explicit runtime</t>
  </si>
  <si>
    <t>Implicit runtime</t>
  </si>
  <si>
    <t>Difference</t>
  </si>
  <si>
    <t>Fully epxlicit USM - Offloading time</t>
  </si>
  <si>
    <t>Serial (GNU)</t>
  </si>
  <si>
    <t>Time offset</t>
  </si>
  <si>
    <t>TREND</t>
  </si>
  <si>
    <t>Test 7</t>
  </si>
  <si>
    <t>Effect of timesteps on explicit USM &amp; dependency code</t>
  </si>
  <si>
    <t>Test 8</t>
  </si>
  <si>
    <t>Deep dive into function performance</t>
  </si>
  <si>
    <t>Source Computing Task (GPU)</t>
  </si>
  <si>
    <t>Total Time</t>
  </si>
  <si>
    <t>Average Time</t>
  </si>
  <si>
    <t>Instance Count</t>
  </si>
  <si>
    <t>Size</t>
  </si>
  <si>
    <t>Total, GB/sec</t>
  </si>
  <si>
    <t>Active</t>
  </si>
  <si>
    <t>Stalled</t>
  </si>
  <si>
    <t>Idle</t>
  </si>
  <si>
    <t>derix(double*, double*, double&amp;)::{lambda()@81:14}::operator()&lt;cl::sycl::handler&gt;(, signed char, ) const::{lambda()@82:51}</t>
  </si>
  <si>
    <t>9.665s</t>
  </si>
  <si>
    <t>8.786ms</t>
  </si>
  <si>
    <t xml:space="preserve">0.0 B </t>
  </si>
  <si>
    <t>deriy(double*, double*, double&amp;)::{lambda()@117:14}::operator()&lt;cl::sycl::handler&gt;(, signed char, ) const::{lambda()@118:51}</t>
  </si>
  <si>
    <t>6.719s</t>
  </si>
  <si>
    <t>6.108ms</t>
  </si>
  <si>
    <t>adams(double*, double*, double*, double*, double*, double*, double*, double*, double*, double*, double*, double*, double*, double*, double*, double&amp;)::{lambda()@488:14}::operator()&lt;cl::sycl::handler&gt;(, signed char, ) const::{lambda(cl::sycl::id&lt;(int)2&gt;)@489:51}</t>
  </si>
  <si>
    <t>6.253s</t>
  </si>
  <si>
    <t>62.527ms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</si>
  <si>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double&amp;)::{lambda()@302:14}::operator()&lt;cl::sycl::handler&gt;(, signed char, ) const::{lambda(cl::sycl::id&lt;(int)2&gt;)@303:51}</t>
  </si>
  <si>
    <t>3.663s</t>
  </si>
  <si>
    <t>36.634ms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</si>
  <si>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double&amp;)::{lambda()@408:14}::operator()&lt;cl::sycl::handler&gt;(, signed char, ) const::{lambda(cl::sycl::id&lt;(int)2&gt;)@409:51}</t>
  </si>
  <si>
    <t>3.643s</t>
  </si>
  <si>
    <t>36.435ms</t>
  </si>
  <si>
    <t>derxx(double*, double*, double&amp;)::{lambda()@150:14}::operator()&lt;cl::sycl::handler&gt;(, signed char, ) const::{lambda()@151:51}</t>
  </si>
  <si>
    <t>3.524s</t>
  </si>
  <si>
    <t>8.810ms</t>
  </si>
  <si>
    <t>deryy(double*, double*, double&amp;)::{lambda()@185:14}::operator()&lt;cl::sycl::handler&gt;(, signed char, ) const::{lambda()@186:51}</t>
  </si>
  <si>
    <t>2.477s</t>
  </si>
  <si>
    <t>6.192ms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</si>
  <si>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double&amp;)::{lambda()@344:14}::operator()&lt;cl::sycl::handler&gt;(, signed char, ) const::{lambda(cl::sycl::id&lt;(int)2&gt;)@345:51}</t>
  </si>
  <si>
    <t>2.418s</t>
  </si>
  <si>
    <t>24.178ms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</si>
  <si>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double&amp;)::{lambda()@374:14}::operator()&lt;cl::sycl::handler&gt;(, signed char, ) const::{lambda(cl::sycl::id&lt;(int)2&gt;)@375:51}</t>
  </si>
  <si>
    <t>2.156s</t>
  </si>
  <si>
    <t>21.562ms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</si>
  <si>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double&amp;)::{lambda()@445:14}::operator()&lt;cl::sycl::handler&gt;(, signed char, ) const::{lambda(cl::sycl::id&lt;(int)2&gt;)@446:51}</t>
  </si>
  <si>
    <t>1.944s</t>
  </si>
  <si>
    <t>19.436ms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</si>
  <si>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double&amp;)::{lambda()@257:14}::operator()&lt;cl::sycl::handler&gt;(, signed char, ) const::{lambda(cl::sycl::id&lt;(int)2&gt;)@258:51}</t>
  </si>
  <si>
    <t>1.894s</t>
  </si>
  <si>
    <t>18.942ms</t>
  </si>
  <si>
    <t>etatt(double*, double*, double*, double*, double*, double*, double*, double*, double&amp;, double&amp;)::{lambda()@615:14}::operator()&lt;cl::sycl::handler&gt;(, signed char, ) const::{lambda(cl::sycl::id&lt;(int)2&gt;)@616:51}</t>
  </si>
  <si>
    <t>1.885s</t>
  </si>
  <si>
    <t>18.848ms</t>
  </si>
  <si>
    <t>initl(double*, double*, double*, double*, double*, double*, double*, double*, double*, double&amp;, double&amp;, double&amp;, double&amp;, double&amp;, double&amp;, double&amp;, double&amp;, double*, double*, double&amp;, double&amp;)::{lambda()@578:14}::operator()&lt;cl::sycl::handler&gt;(, signed char, ) const::{lambda(cl::sycl::id&lt;(int)2&gt;)@579:51}</t>
  </si>
  <si>
    <t>0.087s</t>
  </si>
  <si>
    <t>86.572ms</t>
  </si>
  <si>
    <t>derix(double*, double*, double&amp;)::{lambda()@89:14}::operator()&lt;cl::sycl::handler&gt;(, signed char, ) const::{lambda()@90:45}</t>
  </si>
  <si>
    <t>0.075s</t>
  </si>
  <si>
    <t>0.068ms</t>
  </si>
  <si>
    <t>derxx(double*, double*, double&amp;)::{lambda()@158:14}::operator()&lt;cl::sycl::handler&gt;(, signed char, ) const::{lambda()@159:45}</t>
  </si>
  <si>
    <t>0.028s</t>
  </si>
  <si>
    <t>0.070ms</t>
  </si>
  <si>
    <t>deryy(double*, double*, double&amp;)::{lambda()@193:14}::operator()&lt;cl::sycl::handler&gt;(, signed char, ) const::{lambda()@194:45}</t>
  </si>
  <si>
    <t>0.010s</t>
  </si>
  <si>
    <t>0.024ms</t>
  </si>
  <si>
    <t>deriy(double*, double*, double&amp;)::{lambda()@125:14}::operator()&lt;cl::sycl::handler&gt;(, signed char, ) const::{lambda()@126:45}</t>
  </si>
  <si>
    <t>0.009s</t>
  </si>
  <si>
    <t>0.008ms</t>
  </si>
  <si>
    <t>[Unknown]</t>
  </si>
  <si>
    <t>0s</t>
  </si>
  <si>
    <t>Computing Task</t>
  </si>
  <si>
    <t>Global</t>
  </si>
  <si>
    <t>Local</t>
  </si>
  <si>
    <t>BOUND</t>
  </si>
  <si>
    <t>3000 x 3000</t>
  </si>
  <si>
    <t>8 x 8</t>
  </si>
  <si>
    <t>GTI Bandwidth</t>
  </si>
  <si>
    <t>3000 x 2998</t>
  </si>
  <si>
    <t>250 x 1</t>
  </si>
  <si>
    <t>GTI bandwidth</t>
  </si>
  <si>
    <t>L3 Bandwidth</t>
  </si>
  <si>
    <t>Int32 Vector Add</t>
  </si>
  <si>
    <t>2998 x 3000</t>
  </si>
  <si>
    <t>2 x 125</t>
  </si>
  <si>
    <t>&lt;Anomalous</t>
  </si>
  <si>
    <t>deriy main</t>
  </si>
  <si>
    <t>derix main</t>
  </si>
  <si>
    <t>adams</t>
  </si>
  <si>
    <t>fluxx 1</t>
  </si>
  <si>
    <t>fluxx 2</t>
  </si>
  <si>
    <t>derxx main</t>
  </si>
  <si>
    <t>deryy main</t>
  </si>
  <si>
    <t>fluxx 3</t>
  </si>
  <si>
    <t>fluxx 4</t>
  </si>
  <si>
    <t>fluxx 5</t>
  </si>
  <si>
    <t>fluxx 6</t>
  </si>
  <si>
    <t>etatt</t>
  </si>
  <si>
    <t>initl</t>
  </si>
  <si>
    <t>derix sub</t>
  </si>
  <si>
    <t>derxx sub</t>
  </si>
  <si>
    <t>deriy sub</t>
  </si>
  <si>
    <t>Unknown</t>
  </si>
  <si>
    <t>Compiler comparison (Stack-based C++)</t>
  </si>
  <si>
    <t>UROP Testing Data (Summarised)</t>
  </si>
  <si>
    <t># Threads</t>
  </si>
  <si>
    <t>deryy sub*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</si>
</sst>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Helvetica Neue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name val="Helvetica Neue"/>
      <family val="2"/>
    </font>
    <font>
      <sz val="12"/>
      <color rgb="FFE9D3E7"/>
      <name val="Calibri"/>
      <family val="2"/>
      <scheme val="minor"/>
    </font>
    <font>
      <b/>
      <sz val="10"/>
      <color theme="5" tint="0.79998168889431442"/>
      <name val="Helvetica Neue"/>
      <family val="2"/>
    </font>
    <font>
      <sz val="12"/>
      <color theme="5" tint="-0.249977111117893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9AC39F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9D3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AC39F"/>
        <bgColor indexed="64"/>
      </patternFill>
    </fill>
    <fill>
      <patternFill patternType="solid">
        <fgColor theme="6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4" fillId="5" borderId="0" xfId="0" applyFont="1" applyFill="1"/>
    <xf numFmtId="0" fontId="5" fillId="5" borderId="1" xfId="0" applyFont="1" applyFill="1" applyBorder="1" applyAlignment="1">
      <alignment horizontal="center" wrapText="1"/>
    </xf>
    <xf numFmtId="0" fontId="4" fillId="4" borderId="0" xfId="0" applyFont="1" applyFill="1"/>
    <xf numFmtId="0" fontId="6" fillId="4" borderId="0" xfId="0" applyFont="1" applyFill="1"/>
    <xf numFmtId="49" fontId="7" fillId="4" borderId="0" xfId="0" applyNumberFormat="1" applyFont="1" applyFill="1"/>
    <xf numFmtId="2" fontId="6" fillId="5" borderId="0" xfId="0" applyNumberFormat="1" applyFont="1" applyFill="1"/>
    <xf numFmtId="49" fontId="6" fillId="4" borderId="0" xfId="0" applyNumberFormat="1" applyFont="1" applyFill="1"/>
    <xf numFmtId="0" fontId="8" fillId="4" borderId="0" xfId="0" applyFont="1" applyFill="1"/>
    <xf numFmtId="0" fontId="4" fillId="4" borderId="1" xfId="0" applyFont="1" applyFill="1" applyBorder="1"/>
    <xf numFmtId="0" fontId="8" fillId="4" borderId="1" xfId="0" applyFont="1" applyFill="1" applyBorder="1"/>
    <xf numFmtId="49" fontId="6" fillId="4" borderId="1" xfId="0" applyNumberFormat="1" applyFont="1" applyFill="1" applyBorder="1"/>
    <xf numFmtId="2" fontId="6" fillId="5" borderId="1" xfId="0" applyNumberFormat="1" applyFont="1" applyFill="1" applyBorder="1"/>
    <xf numFmtId="0" fontId="2" fillId="6" borderId="0" xfId="0" applyFont="1" applyFill="1"/>
    <xf numFmtId="0" fontId="0" fillId="6" borderId="0" xfId="0" applyFill="1"/>
    <xf numFmtId="0" fontId="4" fillId="6" borderId="0" xfId="0" applyFont="1" applyFill="1"/>
    <xf numFmtId="0" fontId="6" fillId="6" borderId="0" xfId="0" applyFont="1" applyFill="1"/>
    <xf numFmtId="0" fontId="9" fillId="6" borderId="0" xfId="0" applyFont="1" applyFill="1"/>
    <xf numFmtId="0" fontId="2" fillId="7" borderId="0" xfId="0" applyFont="1" applyFill="1"/>
    <xf numFmtId="0" fontId="0" fillId="7" borderId="0" xfId="0" applyFill="1"/>
    <xf numFmtId="0" fontId="4" fillId="7" borderId="0" xfId="0" applyFont="1" applyFill="1"/>
    <xf numFmtId="49" fontId="6" fillId="7" borderId="0" xfId="0" applyNumberFormat="1" applyFont="1" applyFill="1"/>
    <xf numFmtId="0" fontId="6" fillId="7" borderId="0" xfId="0" applyFont="1" applyFill="1"/>
    <xf numFmtId="164" fontId="0" fillId="7" borderId="0" xfId="0" applyNumberFormat="1" applyFill="1"/>
    <xf numFmtId="9" fontId="0" fillId="7" borderId="0" xfId="1" applyFont="1" applyFill="1"/>
    <xf numFmtId="0" fontId="4" fillId="7" borderId="1" xfId="0" applyFont="1" applyFill="1" applyBorder="1"/>
    <xf numFmtId="49" fontId="6" fillId="7" borderId="1" xfId="0" applyNumberFormat="1" applyFont="1" applyFill="1" applyBorder="1"/>
    <xf numFmtId="0" fontId="6" fillId="7" borderId="1" xfId="0" applyFont="1" applyFill="1" applyBorder="1"/>
    <xf numFmtId="164" fontId="0" fillId="7" borderId="1" xfId="0" applyNumberFormat="1" applyFill="1" applyBorder="1"/>
    <xf numFmtId="9" fontId="0" fillId="7" borderId="2" xfId="1" applyFont="1" applyFill="1" applyBorder="1"/>
    <xf numFmtId="9" fontId="0" fillId="7" borderId="0" xfId="1" applyFont="1" applyFill="1" applyBorder="1"/>
    <xf numFmtId="9" fontId="0" fillId="7" borderId="1" xfId="1" applyFont="1" applyFill="1" applyBorder="1"/>
    <xf numFmtId="0" fontId="10" fillId="7" borderId="0" xfId="0" applyFont="1" applyFill="1"/>
    <xf numFmtId="0" fontId="12" fillId="0" borderId="0" xfId="0" applyFont="1"/>
    <xf numFmtId="0" fontId="0" fillId="8" borderId="0" xfId="0" applyFill="1"/>
    <xf numFmtId="0" fontId="0" fillId="8" borderId="0" xfId="0" applyFill="1" applyAlignment="1">
      <alignment horizontal="center"/>
    </xf>
    <xf numFmtId="0" fontId="11" fillId="8" borderId="0" xfId="0" applyFont="1" applyFill="1"/>
    <xf numFmtId="0" fontId="0" fillId="8" borderId="1" xfId="0" quotePrefix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13" fillId="8" borderId="0" xfId="0" applyFont="1" applyFill="1"/>
    <xf numFmtId="49" fontId="3" fillId="0" borderId="0" xfId="0" applyNumberFormat="1" applyFont="1"/>
    <xf numFmtId="0" fontId="3" fillId="0" borderId="0" xfId="0" applyFont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164" fontId="0" fillId="10" borderId="0" xfId="0" applyNumberFormat="1" applyFill="1"/>
    <xf numFmtId="164" fontId="0" fillId="10" borderId="0" xfId="1" applyNumberFormat="1" applyFont="1" applyFill="1"/>
    <xf numFmtId="0" fontId="2" fillId="11" borderId="0" xfId="0" applyFont="1" applyFill="1"/>
    <xf numFmtId="0" fontId="0" fillId="11" borderId="0" xfId="0" applyFill="1"/>
    <xf numFmtId="165" fontId="0" fillId="11" borderId="0" xfId="0" applyNumberFormat="1" applyFill="1"/>
    <xf numFmtId="0" fontId="15" fillId="11" borderId="0" xfId="0" applyFont="1" applyFill="1"/>
    <xf numFmtId="0" fontId="16" fillId="12" borderId="1" xfId="0" applyFont="1" applyFill="1" applyBorder="1"/>
    <xf numFmtId="0" fontId="16" fillId="9" borderId="0" xfId="0" applyFont="1" applyFill="1"/>
    <xf numFmtId="3" fontId="16" fillId="9" borderId="0" xfId="0" applyNumberFormat="1" applyFont="1" applyFill="1"/>
    <xf numFmtId="10" fontId="16" fillId="12" borderId="0" xfId="0" applyNumberFormat="1" applyFont="1" applyFill="1"/>
    <xf numFmtId="0" fontId="0" fillId="9" borderId="1" xfId="0" applyFill="1" applyBorder="1"/>
    <xf numFmtId="0" fontId="0" fillId="3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9" fontId="0" fillId="6" borderId="0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9" fontId="0" fillId="6" borderId="2" xfId="1" applyFont="1" applyFill="1" applyBorder="1" applyAlignment="1">
      <alignment horizontal="center"/>
    </xf>
    <xf numFmtId="9" fontId="0" fillId="6" borderId="0" xfId="1" applyFont="1" applyFill="1" applyAlignment="1">
      <alignment horizontal="center"/>
    </xf>
    <xf numFmtId="0" fontId="4" fillId="7" borderId="2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8" borderId="0" xfId="0" quotePrefix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2" fillId="11" borderId="0" xfId="0" applyFont="1" applyFill="1" applyAlignment="1">
      <alignment horizontal="center"/>
    </xf>
    <xf numFmtId="0" fontId="14" fillId="10" borderId="0" xfId="0" quotePrefix="1" applyFont="1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E3F41"/>
      <color rgb="FF9AC39F"/>
      <color rgb="FF9BB0A5"/>
      <color rgb="FF84B091"/>
      <color rgb="FFE9D3E7"/>
      <color rgb="FFDBC1D3"/>
      <color rgb="FFFF9849"/>
      <color rgb="FFF7A160"/>
      <color rgb="FFF88D41"/>
      <color rgb="FFFA7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gfortran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Sheet1!$K$11:$K$13</c:f>
              <c:numCache>
                <c:formatCode>0.00</c:formatCode>
                <c:ptCount val="3"/>
                <c:pt idx="0">
                  <c:v>129.25</c:v>
                </c:pt>
                <c:pt idx="1">
                  <c:v>38.36</c:v>
                </c:pt>
                <c:pt idx="2">
                  <c:v>35.06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0-3342-B2BD-29F4CFCACC0C}"/>
            </c:ext>
          </c:extLst>
        </c:ser>
        <c:ser>
          <c:idx val="1"/>
          <c:order val="1"/>
          <c:tx>
            <c:v>ifort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Sheet1!$K$14:$K$16</c:f>
              <c:numCache>
                <c:formatCode>0.00</c:formatCode>
                <c:ptCount val="3"/>
                <c:pt idx="0">
                  <c:v>29.71</c:v>
                </c:pt>
                <c:pt idx="1">
                  <c:v>25.62</c:v>
                </c:pt>
                <c:pt idx="2">
                  <c:v>23.39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0-3342-B2BD-29F4CFCACC0C}"/>
            </c:ext>
          </c:extLst>
        </c:ser>
        <c:ser>
          <c:idx val="2"/>
          <c:order val="2"/>
          <c:tx>
            <c:v>g++ Clang</c:v>
          </c:tx>
          <c:spPr>
            <a:solidFill>
              <a:srgbClr val="FA7119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Sheet1!$K$17:$K$19</c:f>
              <c:numCache>
                <c:formatCode>0.00</c:formatCode>
                <c:ptCount val="3"/>
                <c:pt idx="0">
                  <c:v>198.94</c:v>
                </c:pt>
                <c:pt idx="1">
                  <c:v>100.4</c:v>
                </c:pt>
                <c:pt idx="2">
                  <c:v>99.14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0-3342-B2BD-29F4CFCACC0C}"/>
            </c:ext>
          </c:extLst>
        </c:ser>
        <c:ser>
          <c:idx val="3"/>
          <c:order val="3"/>
          <c:tx>
            <c:v>g++ GNU</c:v>
          </c:tx>
          <c:spPr>
            <a:solidFill>
              <a:srgbClr val="FF9849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Sheet1!$K$20:$K$22</c:f>
              <c:numCache>
                <c:formatCode>0.00</c:formatCode>
                <c:ptCount val="3"/>
                <c:pt idx="0">
                  <c:v>196.3</c:v>
                </c:pt>
                <c:pt idx="1">
                  <c:v>99.71</c:v>
                </c:pt>
                <c:pt idx="2">
                  <c:v>102.58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0-3342-B2BD-29F4CFCACC0C}"/>
            </c:ext>
          </c:extLst>
        </c:ser>
        <c:ser>
          <c:idx val="4"/>
          <c:order val="4"/>
          <c:tx>
            <c:v>icpc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Sheet1!$K$23:$K$25</c:f>
              <c:numCache>
                <c:formatCode>0.00</c:formatCode>
                <c:ptCount val="3"/>
                <c:pt idx="0">
                  <c:v>99.56</c:v>
                </c:pt>
                <c:pt idx="1">
                  <c:v>100.69</c:v>
                </c:pt>
                <c:pt idx="2">
                  <c:v>97.83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40-3342-B2BD-29F4CFCACC0C}"/>
            </c:ext>
          </c:extLst>
        </c:ser>
        <c:ser>
          <c:idx val="5"/>
          <c:order val="5"/>
          <c:tx>
            <c:v>syclcc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Sheet1!$K$26:$K$28</c:f>
              <c:numCache>
                <c:formatCode>0.00</c:formatCode>
                <c:ptCount val="3"/>
                <c:pt idx="0">
                  <c:v>197.4</c:v>
                </c:pt>
                <c:pt idx="1">
                  <c:v>99.74</c:v>
                </c:pt>
                <c:pt idx="2">
                  <c:v>100.02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0-3342-B2BD-29F4CFCA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043151"/>
        <c:axId val="487044799"/>
      </c:barChart>
      <c:catAx>
        <c:axId val="4870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4799"/>
        <c:crosses val="autoZero"/>
        <c:auto val="1"/>
        <c:lblAlgn val="ctr"/>
        <c:lblOffset val="100"/>
        <c:noMultiLvlLbl val="0"/>
      </c:catAx>
      <c:valAx>
        <c:axId val="4870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Fortran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Sheet1!$C$58:$C$64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(Sheet1!$K$54,Sheet1!$K$58,Sheet1!$K$62,Sheet1!$K$66,Sheet1!$K$70,Sheet1!$K$74)</c:f>
              <c:numCache>
                <c:formatCode>General</c:formatCode>
                <c:ptCount val="6"/>
                <c:pt idx="0">
                  <c:v>7.7951002227171495E-2</c:v>
                </c:pt>
                <c:pt idx="1">
                  <c:v>0.23060796645702303</c:v>
                </c:pt>
                <c:pt idx="2">
                  <c:v>0.73549883990719256</c:v>
                </c:pt>
                <c:pt idx="3">
                  <c:v>1.217658766057536</c:v>
                </c:pt>
                <c:pt idx="4">
                  <c:v>1.1228490354827794</c:v>
                </c:pt>
                <c:pt idx="5">
                  <c:v>1.0803318172457006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3-3E4A-9079-78FD3F1B6637}"/>
            </c:ext>
          </c:extLst>
        </c:ser>
        <c:ser>
          <c:idx val="1"/>
          <c:order val="1"/>
          <c:tx>
            <c:v>C++/SYCL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Sheet1!$C$58:$C$63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(Sheet1!$K$56,Sheet1!$K$60,Sheet1!$K$64,Sheet1!$K$68,Sheet1!$K$72,Sheet1!$K$76)</c:f>
              <c:numCache>
                <c:formatCode>General</c:formatCode>
                <c:ptCount val="6"/>
                <c:pt idx="0">
                  <c:v>7.3737946681792385E-2</c:v>
                </c:pt>
                <c:pt idx="1">
                  <c:v>0.27481542247744056</c:v>
                </c:pt>
                <c:pt idx="2">
                  <c:v>0.47691975841242445</c:v>
                </c:pt>
                <c:pt idx="3">
                  <c:v>0.9958802727040722</c:v>
                </c:pt>
                <c:pt idx="4">
                  <c:v>1.3209990300678953</c:v>
                </c:pt>
                <c:pt idx="5">
                  <c:v>1.444066741054052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3-3E4A-9079-78FD3F1B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1375"/>
        <c:axId val="490713023"/>
      </c:scatterChart>
      <c:valAx>
        <c:axId val="49071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3023"/>
        <c:crosses val="autoZero"/>
        <c:crossBetween val="midCat"/>
      </c:valAx>
      <c:valAx>
        <c:axId val="4907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hipSYCL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Sheet1!$G$83:$G$90</c:f>
              <c:numCache>
                <c:formatCode>General</c:formatCode>
                <c:ptCount val="8"/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Sheet1!$I$83:$I$90</c:f>
              <c:numCache>
                <c:formatCode>0%</c:formatCode>
                <c:ptCount val="8"/>
                <c:pt idx="1">
                  <c:v>1.4848484848484849</c:v>
                </c:pt>
                <c:pt idx="2">
                  <c:v>1.4884553100349998</c:v>
                </c:pt>
                <c:pt idx="3">
                  <c:v>1.4799127431376113</c:v>
                </c:pt>
                <c:pt idx="4">
                  <c:v>1.424176538211626</c:v>
                </c:pt>
                <c:pt idx="5">
                  <c:v>1.3098954143201931</c:v>
                </c:pt>
                <c:pt idx="6">
                  <c:v>1.0100496277915632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9-B549-A454-9B5D31778276}"/>
            </c:ext>
          </c:extLst>
        </c:ser>
        <c:ser>
          <c:idx val="1"/>
          <c:order val="1"/>
          <c:tx>
            <c:v>OpenMP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Sheet1!$G$91:$G$102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Sheet1!$I$91:$I$102</c:f>
              <c:numCache>
                <c:formatCode>0%</c:formatCode>
                <c:ptCount val="12"/>
                <c:pt idx="0">
                  <c:v>2.7807357212003874</c:v>
                </c:pt>
                <c:pt idx="1">
                  <c:v>2.7540747842761264</c:v>
                </c:pt>
                <c:pt idx="2">
                  <c:v>2.7326779768511176</c:v>
                </c:pt>
                <c:pt idx="3">
                  <c:v>2.7287840405319823</c:v>
                </c:pt>
                <c:pt idx="4">
                  <c:v>2.7629047771721704</c:v>
                </c:pt>
                <c:pt idx="5">
                  <c:v>2.701834143282646</c:v>
                </c:pt>
                <c:pt idx="6">
                  <c:v>2.7107581000314562</c:v>
                </c:pt>
                <c:pt idx="7">
                  <c:v>2.7214590241591661</c:v>
                </c:pt>
                <c:pt idx="8">
                  <c:v>2.6393568147013782</c:v>
                </c:pt>
                <c:pt idx="9">
                  <c:v>2.3677702981178732</c:v>
                </c:pt>
                <c:pt idx="10">
                  <c:v>1.803767660910518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9-B549-A454-9B5D31778276}"/>
            </c:ext>
          </c:extLst>
        </c:ser>
        <c:ser>
          <c:idx val="2"/>
          <c:order val="2"/>
          <c:tx>
            <c:v>hipSYCL fit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Sheet1!$G$84:$G$90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Sheet1!$K$84:$K$90</c:f>
              <c:numCache>
                <c:formatCode>General</c:formatCode>
                <c:ptCount val="7"/>
                <c:pt idx="0">
                  <c:v>1.5039211336491571</c:v>
                </c:pt>
                <c:pt idx="1">
                  <c:v>1.4891186394031659</c:v>
                </c:pt>
                <c:pt idx="2">
                  <c:v>1.4676099632141251</c:v>
                </c:pt>
                <c:pt idx="3">
                  <c:v>1.4329374010758844</c:v>
                </c:pt>
                <c:pt idx="4">
                  <c:v>1.3655230171655921</c:v>
                </c:pt>
                <c:pt idx="5">
                  <c:v>1.1573272321198715</c:v>
                </c:pt>
                <c:pt idx="6">
                  <c:v>0.59092430169554255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09-B549-A454-9B5D31778276}"/>
            </c:ext>
          </c:extLst>
        </c:ser>
        <c:ser>
          <c:idx val="3"/>
          <c:order val="3"/>
          <c:tx>
            <c:v>OpenMP fit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Sheet1!$G$91:$G$102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Sheet1!$K$91:$K$102</c:f>
              <c:numCache>
                <c:formatCode>General</c:formatCode>
                <c:ptCount val="12"/>
                <c:pt idx="0">
                  <c:v>2.7566987298107781</c:v>
                </c:pt>
                <c:pt idx="1">
                  <c:v>2.7506617799781838</c:v>
                </c:pt>
                <c:pt idx="2">
                  <c:v>2.7430790021169691</c:v>
                </c:pt>
                <c:pt idx="3">
                  <c:v>2.7333333333333329</c:v>
                </c:pt>
                <c:pt idx="4">
                  <c:v>2.7204504871165134</c:v>
                </c:pt>
                <c:pt idx="5">
                  <c:v>2.7028091355119126</c:v>
                </c:pt>
                <c:pt idx="6">
                  <c:v>2.6775255128608411</c:v>
                </c:pt>
                <c:pt idx="7">
                  <c:v>2.6390031056200147</c:v>
                </c:pt>
                <c:pt idx="8">
                  <c:v>2.5749999999999997</c:v>
                </c:pt>
                <c:pt idx="9">
                  <c:v>2.4535898384862245</c:v>
                </c:pt>
                <c:pt idx="10">
                  <c:v>2.163603896932107</c:v>
                </c:pt>
                <c:pt idx="11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09-B549-A454-9B5D3177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18815"/>
        <c:axId val="440929007"/>
      </c:scatterChart>
      <c:valAx>
        <c:axId val="3685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9007"/>
        <c:crosses val="autoZero"/>
        <c:crossBetween val="midCat"/>
      </c:valAx>
      <c:valAx>
        <c:axId val="4409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1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Sheet1!$N$152:$N$161</c:f>
                <c:numCache>
                  <c:formatCode>General</c:formatCode>
                  <c:ptCount val="10"/>
                  <c:pt idx="0">
                    <c:v>0.147779226423294</c:v>
                  </c:pt>
                  <c:pt idx="1">
                    <c:v>6.3987219857664535E-2</c:v>
                  </c:pt>
                  <c:pt idx="2">
                    <c:v>0.45299026394797171</c:v>
                  </c:pt>
                  <c:pt idx="3">
                    <c:v>1.8101484062837905</c:v>
                  </c:pt>
                  <c:pt idx="4">
                    <c:v>0.64266436236195013</c:v>
                  </c:pt>
                  <c:pt idx="5">
                    <c:v>8.9527902312326546E-2</c:v>
                  </c:pt>
                  <c:pt idx="6">
                    <c:v>0.50550427193186742</c:v>
                  </c:pt>
                  <c:pt idx="7">
                    <c:v>0.55806638831418098</c:v>
                  </c:pt>
                  <c:pt idx="8">
                    <c:v>0.1491342353640519</c:v>
                  </c:pt>
                  <c:pt idx="9">
                    <c:v>0.43978626355613315</c:v>
                  </c:pt>
                </c:numCache>
              </c:numRef>
            </c:plus>
            <c:minus>
              <c:numRef>
                <c:f>Sheet1!$O$152:$O$161</c:f>
                <c:numCache>
                  <c:formatCode>General</c:formatCode>
                  <c:ptCount val="10"/>
                  <c:pt idx="0">
                    <c:v>0.18228719292939488</c:v>
                  </c:pt>
                  <c:pt idx="1">
                    <c:v>8.7933946934928731E-2</c:v>
                  </c:pt>
                  <c:pt idx="2">
                    <c:v>0.70496808888732065</c:v>
                  </c:pt>
                  <c:pt idx="3">
                    <c:v>2.3681455588251552</c:v>
                  </c:pt>
                  <c:pt idx="4">
                    <c:v>0.84152902054299972</c:v>
                  </c:pt>
                  <c:pt idx="5">
                    <c:v>0.13597397700792868</c:v>
                  </c:pt>
                  <c:pt idx="6">
                    <c:v>0.71468227297109976</c:v>
                  </c:pt>
                  <c:pt idx="7">
                    <c:v>0.62899949576557646</c:v>
                  </c:pt>
                  <c:pt idx="8">
                    <c:v>0.21743273825179799</c:v>
                  </c:pt>
                  <c:pt idx="9">
                    <c:v>0.59779737322200788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Sheet1!$E$152:$E$161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Sheet1!$J$152:$J$161</c:f>
              <c:numCache>
                <c:formatCode>General</c:formatCode>
                <c:ptCount val="10"/>
                <c:pt idx="0">
                  <c:v>1.0420512820512822</c:v>
                </c:pt>
                <c:pt idx="1">
                  <c:v>4.0735867446393765</c:v>
                </c:pt>
                <c:pt idx="2">
                  <c:v>7.1277247956403267</c:v>
                </c:pt>
                <c:pt idx="3">
                  <c:v>13.323742807105331</c:v>
                </c:pt>
                <c:pt idx="4">
                  <c:v>13.933720930232559</c:v>
                </c:pt>
                <c:pt idx="5">
                  <c:v>16.544713342823862</c:v>
                </c:pt>
                <c:pt idx="6">
                  <c:v>15.426672384219554</c:v>
                </c:pt>
                <c:pt idx="7">
                  <c:v>23.694303583502368</c:v>
                </c:pt>
                <c:pt idx="8">
                  <c:v>20.685280747020521</c:v>
                </c:pt>
                <c:pt idx="9">
                  <c:v>22.122036553524811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E-CE4C-A7D3-3EFCB8845812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Sheet1!$N$140:$N$149</c:f>
              <c:numCache>
                <c:formatCode>General</c:formatCode>
                <c:ptCount val="10"/>
                <c:pt idx="0">
                  <c:v>3.4957429757910718E-2</c:v>
                </c:pt>
                <c:pt idx="2">
                  <c:v>1.1589734395747397E-2</c:v>
                </c:pt>
                <c:pt idx="4">
                  <c:v>2.9230757430463994E-3</c:v>
                </c:pt>
                <c:pt idx="6">
                  <c:v>5.4901274824945556E-3</c:v>
                </c:pt>
                <c:pt idx="8">
                  <c:v>3.9188034960903062E-3</c:v>
                </c:pt>
              </c:numCache>
            </c:numRef>
          </c:xVal>
          <c:yVal>
            <c:numRef>
              <c:f>Sheet1!$O$140:$O$149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7E-CE4C-A7D3-3EFCB884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97599"/>
        <c:axId val="447412655"/>
      </c:scatterChart>
      <c:valAx>
        <c:axId val="4475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2655"/>
        <c:crosses val="autoZero"/>
        <c:crossBetween val="midCat"/>
      </c:valAx>
      <c:valAx>
        <c:axId val="4474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9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Sheet1!$M$110:$M$149</c:f>
                <c:numCache>
                  <c:formatCode>General</c:formatCode>
                  <c:ptCount val="40"/>
                  <c:pt idx="0">
                    <c:v>8.0543778680778777E-2</c:v>
                  </c:pt>
                  <c:pt idx="2">
                    <c:v>4.2289531582198725E-2</c:v>
                  </c:pt>
                  <c:pt idx="4">
                    <c:v>5.4231143608256094E-2</c:v>
                  </c:pt>
                  <c:pt idx="6">
                    <c:v>0.10514032382492122</c:v>
                  </c:pt>
                  <c:pt idx="8">
                    <c:v>4.4067182738788069E-2</c:v>
                  </c:pt>
                  <c:pt idx="10">
                    <c:v>2.5270345317171317E-2</c:v>
                  </c:pt>
                  <c:pt idx="12">
                    <c:v>4.7961735786882231E-2</c:v>
                  </c:pt>
                  <c:pt idx="14">
                    <c:v>1.7955512068479784E-2</c:v>
                  </c:pt>
                  <c:pt idx="16">
                    <c:v>1.4995122192522414E-2</c:v>
                  </c:pt>
                  <c:pt idx="18">
                    <c:v>2.7134990888951438E-2</c:v>
                  </c:pt>
                  <c:pt idx="20">
                    <c:v>1.0272306138449649E-2</c:v>
                  </c:pt>
                  <c:pt idx="22">
                    <c:v>2.4570046210438901E-2</c:v>
                  </c:pt>
                  <c:pt idx="24">
                    <c:v>3.7839989096970728E-2</c:v>
                  </c:pt>
                  <c:pt idx="26">
                    <c:v>1.287624055045411E-2</c:v>
                  </c:pt>
                  <c:pt idx="28">
                    <c:v>2.0967816995791644E-3</c:v>
                  </c:pt>
                  <c:pt idx="30">
                    <c:v>2.8127268250342508E-2</c:v>
                  </c:pt>
                  <c:pt idx="32">
                    <c:v>8.3251462450648628E-3</c:v>
                  </c:pt>
                  <c:pt idx="34">
                    <c:v>3.2580922796091594E-3</c:v>
                  </c:pt>
                  <c:pt idx="36">
                    <c:v>5.873657650371289E-3</c:v>
                  </c:pt>
                  <c:pt idx="38">
                    <c:v>4.3085397767645972E-3</c:v>
                  </c:pt>
                </c:numCache>
              </c:numRef>
            </c:plus>
            <c:minus>
              <c:numRef>
                <c:f>Sheet1!$N$110:$N$149</c:f>
                <c:numCache>
                  <c:formatCode>General</c:formatCode>
                  <c:ptCount val="40"/>
                  <c:pt idx="0">
                    <c:v>0.12036786561132828</c:v>
                  </c:pt>
                  <c:pt idx="2">
                    <c:v>3.3128693593625247E-2</c:v>
                  </c:pt>
                  <c:pt idx="4">
                    <c:v>8.9768390109759788E-2</c:v>
                  </c:pt>
                  <c:pt idx="6">
                    <c:v>0.18188892160778203</c:v>
                  </c:pt>
                  <c:pt idx="8">
                    <c:v>6.0548076937244066E-2</c:v>
                  </c:pt>
                  <c:pt idx="10">
                    <c:v>1.9934809681087073E-2</c:v>
                  </c:pt>
                  <c:pt idx="12">
                    <c:v>5.9945320952371484E-2</c:v>
                  </c:pt>
                  <c:pt idx="14">
                    <c:v>2.3314663930772195E-2</c:v>
                  </c:pt>
                  <c:pt idx="16">
                    <c:v>1.7261991554657463E-2</c:v>
                  </c:pt>
                  <c:pt idx="18">
                    <c:v>3.158436319680602E-2</c:v>
                  </c:pt>
                  <c:pt idx="20">
                    <c:v>9.2912750084541695E-3</c:v>
                  </c:pt>
                  <c:pt idx="22">
                    <c:v>3.7949399671948214E-2</c:v>
                  </c:pt>
                  <c:pt idx="24">
                    <c:v>6.3646435320324102E-2</c:v>
                  </c:pt>
                  <c:pt idx="26">
                    <c:v>1.0860359673675046E-2</c:v>
                  </c:pt>
                  <c:pt idx="28">
                    <c:v>3.2048275014018301E-3</c:v>
                  </c:pt>
                  <c:pt idx="30">
                    <c:v>3.4957429757910718E-2</c:v>
                  </c:pt>
                  <c:pt idx="32">
                    <c:v>1.1589734395747397E-2</c:v>
                  </c:pt>
                  <c:pt idx="34">
                    <c:v>2.9230757430463994E-3</c:v>
                  </c:pt>
                  <c:pt idx="36">
                    <c:v>5.4901274824945556E-3</c:v>
                  </c:pt>
                  <c:pt idx="38">
                    <c:v>3.9188034960903062E-3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Sheet1!$E$110:$E$149</c:f>
              <c:numCache>
                <c:formatCode>General</c:formatCode>
                <c:ptCount val="40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1200</c:v>
                </c:pt>
                <c:pt idx="24">
                  <c:v>1300</c:v>
                </c:pt>
                <c:pt idx="26">
                  <c:v>1400</c:v>
                </c:pt>
                <c:pt idx="28">
                  <c:v>1500</c:v>
                </c:pt>
                <c:pt idx="30">
                  <c:v>1600</c:v>
                </c:pt>
                <c:pt idx="32">
                  <c:v>1700</c:v>
                </c:pt>
                <c:pt idx="34">
                  <c:v>1800</c:v>
                </c:pt>
                <c:pt idx="36">
                  <c:v>1900</c:v>
                </c:pt>
                <c:pt idx="38">
                  <c:v>2000</c:v>
                </c:pt>
              </c:numCache>
            </c:numRef>
          </c:xVal>
          <c:yVal>
            <c:numRef>
              <c:f>Sheet1!$K$110:$K$149</c:f>
              <c:numCache>
                <c:formatCode>General</c:formatCode>
                <c:ptCount val="40"/>
                <c:pt idx="0">
                  <c:v>0.5861136158701532</c:v>
                </c:pt>
                <c:pt idx="2">
                  <c:v>0.60282021151586374</c:v>
                </c:pt>
                <c:pt idx="4">
                  <c:v>0.74821610601427113</c:v>
                </c:pt>
                <c:pt idx="6">
                  <c:v>0.79669124975084715</c:v>
                </c:pt>
                <c:pt idx="8">
                  <c:v>0.91782283884738536</c:v>
                </c:pt>
                <c:pt idx="10">
                  <c:v>0.92042882668254922</c:v>
                </c:pt>
                <c:pt idx="12">
                  <c:v>1.1037485800833018</c:v>
                </c:pt>
                <c:pt idx="14">
                  <c:v>0.91913306921463533</c:v>
                </c:pt>
                <c:pt idx="16">
                  <c:v>1.0354303161376501</c:v>
                </c:pt>
                <c:pt idx="18">
                  <c:v>1.0197018104366344</c:v>
                </c:pt>
                <c:pt idx="20">
                  <c:v>1.0000900982070455</c:v>
                </c:pt>
                <c:pt idx="22">
                  <c:v>0.95680278691697307</c:v>
                </c:pt>
                <c:pt idx="24">
                  <c:v>1.069787602947551</c:v>
                </c:pt>
                <c:pt idx="26">
                  <c:v>0.98191433413194651</c:v>
                </c:pt>
                <c:pt idx="28">
                  <c:v>1.0601781725758004</c:v>
                </c:pt>
                <c:pt idx="30">
                  <c:v>0.96497369023106838</c:v>
                </c:pt>
                <c:pt idx="32">
                  <c:v>1.1029444727457971</c:v>
                </c:pt>
                <c:pt idx="34">
                  <c:v>0.948731568824984</c:v>
                </c:pt>
                <c:pt idx="36">
                  <c:v>1.0693147832983594</c:v>
                </c:pt>
                <c:pt idx="38">
                  <c:v>0.94746539636886584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3-DF43-BBC2-E4A51B04A43C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Sheet1!$V$124:$V$143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Sheet1!$W$124:$W$143</c:f>
              <c:numCache>
                <c:formatCode>General</c:formatCode>
                <c:ptCount val="20"/>
                <c:pt idx="0">
                  <c:v>0.30000000000000004</c:v>
                </c:pt>
                <c:pt idx="1">
                  <c:v>0.67500000000000004</c:v>
                </c:pt>
                <c:pt idx="2">
                  <c:v>0.8</c:v>
                </c:pt>
                <c:pt idx="3">
                  <c:v>0.86250000000000004</c:v>
                </c:pt>
                <c:pt idx="4">
                  <c:v>0.9</c:v>
                </c:pt>
                <c:pt idx="5">
                  <c:v>0.92500000000000004</c:v>
                </c:pt>
                <c:pt idx="6">
                  <c:v>0.94285714285714295</c:v>
                </c:pt>
                <c:pt idx="7">
                  <c:v>0.95625000000000004</c:v>
                </c:pt>
                <c:pt idx="8">
                  <c:v>0.96666666666666667</c:v>
                </c:pt>
                <c:pt idx="9">
                  <c:v>0.97500000000000009</c:v>
                </c:pt>
                <c:pt idx="10">
                  <c:v>0.98181818181818192</c:v>
                </c:pt>
                <c:pt idx="11">
                  <c:v>0.98750000000000004</c:v>
                </c:pt>
                <c:pt idx="12">
                  <c:v>0.99230769230769234</c:v>
                </c:pt>
                <c:pt idx="13">
                  <c:v>0.99642857142857144</c:v>
                </c:pt>
                <c:pt idx="14">
                  <c:v>1</c:v>
                </c:pt>
                <c:pt idx="15">
                  <c:v>1.003125</c:v>
                </c:pt>
                <c:pt idx="16">
                  <c:v>1.0058823529411764</c:v>
                </c:pt>
                <c:pt idx="17">
                  <c:v>1.0083333333333333</c:v>
                </c:pt>
                <c:pt idx="18">
                  <c:v>1.0105263157894737</c:v>
                </c:pt>
                <c:pt idx="19">
                  <c:v>1.0125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B3-DF43-BBC2-E4A51B04A43C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Sheet1!$U$119:$U$120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Sheet1!$V$119:$V$120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B3-DF43-BBC2-E4A51B04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72719"/>
        <c:axId val="518648303"/>
      </c:scatterChart>
      <c:valAx>
        <c:axId val="518272719"/>
        <c:scaling>
          <c:orientation val="minMax"/>
          <c:max val="2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8303"/>
        <c:crosses val="autoZero"/>
        <c:crossBetween val="midCat"/>
      </c:valAx>
      <c:valAx>
        <c:axId val="51864830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Sheet1!$F$171:$F$182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50</c:v>
                </c:pt>
                <c:pt idx="11">
                  <c:v>10</c:v>
                </c:pt>
              </c:numCache>
            </c:numRef>
          </c:xVal>
          <c:yVal>
            <c:numRef>
              <c:f>Sheet1!$I$171:$I$182</c:f>
              <c:numCache>
                <c:formatCode>General</c:formatCode>
                <c:ptCount val="12"/>
                <c:pt idx="0">
                  <c:v>1.1335268505079825</c:v>
                </c:pt>
                <c:pt idx="1">
                  <c:v>1.090258855585831</c:v>
                </c:pt>
                <c:pt idx="2">
                  <c:v>1.0585053706101926</c:v>
                </c:pt>
                <c:pt idx="3">
                  <c:v>1.0937659683188554</c:v>
                </c:pt>
                <c:pt idx="4">
                  <c:v>1.0894077110437832</c:v>
                </c:pt>
                <c:pt idx="5">
                  <c:v>1.073546424439779</c:v>
                </c:pt>
                <c:pt idx="6">
                  <c:v>1.0617737402784131</c:v>
                </c:pt>
                <c:pt idx="7">
                  <c:v>1.0695320715036805</c:v>
                </c:pt>
                <c:pt idx="8">
                  <c:v>1.0592551724137931</c:v>
                </c:pt>
                <c:pt idx="9">
                  <c:v>1.055944464315695</c:v>
                </c:pt>
                <c:pt idx="10">
                  <c:v>1.0524412035969566</c:v>
                </c:pt>
                <c:pt idx="11">
                  <c:v>1.004441559328983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6-1A4F-B300-7DF80948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91279"/>
        <c:axId val="521715999"/>
      </c:scatterChart>
      <c:valAx>
        <c:axId val="52199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15999"/>
        <c:crosses val="autoZero"/>
        <c:crossBetween val="midCat"/>
      </c:valAx>
      <c:valAx>
        <c:axId val="5217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Sheet1!$E$190:$E$206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750</c:v>
                </c:pt>
              </c:numCache>
            </c:numRef>
          </c:xVal>
          <c:yVal>
            <c:numRef>
              <c:f>Sheet1!$H$190:$H$206</c:f>
              <c:numCache>
                <c:formatCode>0.0000</c:formatCode>
                <c:ptCount val="17"/>
                <c:pt idx="0">
                  <c:v>3.233390119250426</c:v>
                </c:pt>
                <c:pt idx="1">
                  <c:v>3.5079205431229572</c:v>
                </c:pt>
                <c:pt idx="2">
                  <c:v>3.5824039653035933</c:v>
                </c:pt>
                <c:pt idx="3">
                  <c:v>3.6356430230968977</c:v>
                </c:pt>
                <c:pt idx="4">
                  <c:v>3.6749929834409203</c:v>
                </c:pt>
                <c:pt idx="5">
                  <c:v>3.7259126700071583</c:v>
                </c:pt>
                <c:pt idx="6">
                  <c:v>3.7317974478896012</c:v>
                </c:pt>
                <c:pt idx="7">
                  <c:v>3.7642301832245963</c:v>
                </c:pt>
                <c:pt idx="8">
                  <c:v>3.7765700483091784</c:v>
                </c:pt>
                <c:pt idx="9">
                  <c:v>3.7915402843601891</c:v>
                </c:pt>
                <c:pt idx="10">
                  <c:v>3.7941275667096517</c:v>
                </c:pt>
                <c:pt idx="11">
                  <c:v>3.8007727421905297</c:v>
                </c:pt>
                <c:pt idx="12">
                  <c:v>3.8243933970959669</c:v>
                </c:pt>
                <c:pt idx="13">
                  <c:v>3.7381052508043933</c:v>
                </c:pt>
                <c:pt idx="14">
                  <c:v>3.8254760528705787</c:v>
                </c:pt>
                <c:pt idx="15">
                  <c:v>3.7599475759794081</c:v>
                </c:pt>
                <c:pt idx="16">
                  <c:v>3.832768216491246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6-0B48-9C24-93FC0E9AF111}"/>
            </c:ext>
          </c:extLst>
        </c:ser>
        <c:ser>
          <c:idx val="1"/>
          <c:order val="1"/>
          <c:tx>
            <c:v>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Adjusted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Sheet1!$E$190:$E$206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750</c:v>
                </c:pt>
              </c:numCache>
            </c:numRef>
          </c:xVal>
          <c:yVal>
            <c:numRef>
              <c:f>Sheet1!$J$190:$J$206</c:f>
              <c:numCache>
                <c:formatCode>0.0000</c:formatCode>
                <c:ptCount val="17"/>
                <c:pt idx="0">
                  <c:v>3.7808764940239041</c:v>
                </c:pt>
                <c:pt idx="1">
                  <c:v>3.8358537255980205</c:v>
                </c:pt>
                <c:pt idx="2">
                  <c:v>3.8118289696741376</c:v>
                </c:pt>
                <c:pt idx="3">
                  <c:v>3.8128135301705601</c:v>
                </c:pt>
                <c:pt idx="4">
                  <c:v>3.7957290559474339</c:v>
                </c:pt>
                <c:pt idx="5">
                  <c:v>3.818855465884079</c:v>
                </c:pt>
                <c:pt idx="6">
                  <c:v>3.8065257082278112</c:v>
                </c:pt>
                <c:pt idx="7">
                  <c:v>3.8149027992239772</c:v>
                </c:pt>
                <c:pt idx="8">
                  <c:v>3.814776243751488</c:v>
                </c:pt>
                <c:pt idx="9">
                  <c:v>3.8223363592928807</c:v>
                </c:pt>
                <c:pt idx="10">
                  <c:v>3.8198941376210929</c:v>
                </c:pt>
                <c:pt idx="11">
                  <c:v>3.8201487390170028</c:v>
                </c:pt>
                <c:pt idx="12">
                  <c:v>3.8400221156504286</c:v>
                </c:pt>
                <c:pt idx="13">
                  <c:v>3.7505764834021846</c:v>
                </c:pt>
                <c:pt idx="14">
                  <c:v>3.835263486616852</c:v>
                </c:pt>
                <c:pt idx="15">
                  <c:v>3.7675098196961807</c:v>
                </c:pt>
                <c:pt idx="16">
                  <c:v>3.8380044279968337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6-0B48-9C24-93FC0E9AF111}"/>
            </c:ext>
          </c:extLst>
        </c:ser>
        <c:ser>
          <c:idx val="2"/>
          <c:order val="2"/>
          <c:tx>
            <c:v>Actual trend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Sheet1!$E$190:$E$206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750</c:v>
                </c:pt>
              </c:numCache>
            </c:numRef>
          </c:xVal>
          <c:yVal>
            <c:numRef>
              <c:f>Sheet1!$K$190:$K$206</c:f>
              <c:numCache>
                <c:formatCode>General</c:formatCode>
                <c:ptCount val="17"/>
                <c:pt idx="0">
                  <c:v>3.0640000000000001</c:v>
                </c:pt>
                <c:pt idx="1">
                  <c:v>3.4470000000000001</c:v>
                </c:pt>
                <c:pt idx="2">
                  <c:v>3.5746666666666669</c:v>
                </c:pt>
                <c:pt idx="3">
                  <c:v>3.6385000000000001</c:v>
                </c:pt>
                <c:pt idx="4">
                  <c:v>3.7023333333333333</c:v>
                </c:pt>
                <c:pt idx="5">
                  <c:v>3.7342500000000003</c:v>
                </c:pt>
                <c:pt idx="6">
                  <c:v>3.7534000000000001</c:v>
                </c:pt>
                <c:pt idx="7">
                  <c:v>3.7789333333333333</c:v>
                </c:pt>
                <c:pt idx="8">
                  <c:v>3.7917000000000001</c:v>
                </c:pt>
                <c:pt idx="9">
                  <c:v>3.7993600000000001</c:v>
                </c:pt>
                <c:pt idx="10">
                  <c:v>3.8044666666666669</c:v>
                </c:pt>
                <c:pt idx="11">
                  <c:v>3.8108500000000003</c:v>
                </c:pt>
                <c:pt idx="12">
                  <c:v>3.8146800000000001</c:v>
                </c:pt>
                <c:pt idx="13">
                  <c:v>3.8172333333333333</c:v>
                </c:pt>
                <c:pt idx="14">
                  <c:v>3.8204250000000002</c:v>
                </c:pt>
                <c:pt idx="15">
                  <c:v>3.8223400000000001</c:v>
                </c:pt>
                <c:pt idx="16">
                  <c:v>3.8248933333333333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6-0B48-9C24-93FC0E9A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1183"/>
        <c:axId val="536330383"/>
      </c:scatterChart>
      <c:valAx>
        <c:axId val="516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30383"/>
        <c:crosses val="autoZero"/>
        <c:crossBetween val="midCat"/>
      </c:valAx>
      <c:valAx>
        <c:axId val="536330383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Sheet1!$K$212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Sheet1!$E$213:$E$230</c:f>
              <c:strCache>
                <c:ptCount val="18"/>
                <c:pt idx="0">
                  <c:v>derix main</c:v>
                </c:pt>
                <c:pt idx="1">
                  <c:v>deriy main</c:v>
                </c:pt>
                <c:pt idx="2">
                  <c:v>adams</c:v>
                </c:pt>
                <c:pt idx="3">
                  <c:v>fluxx 1</c:v>
                </c:pt>
                <c:pt idx="4">
                  <c:v>fluxx 2</c:v>
                </c:pt>
                <c:pt idx="5">
                  <c:v>derxx main</c:v>
                </c:pt>
                <c:pt idx="6">
                  <c:v>deryy main</c:v>
                </c:pt>
                <c:pt idx="7">
                  <c:v>fluxx 3</c:v>
                </c:pt>
                <c:pt idx="8">
                  <c:v>fluxx 4</c:v>
                </c:pt>
                <c:pt idx="9">
                  <c:v>fluxx 5</c:v>
                </c:pt>
                <c:pt idx="10">
                  <c:v>fluxx 6</c:v>
                </c:pt>
                <c:pt idx="11">
                  <c:v>etatt</c:v>
                </c:pt>
                <c:pt idx="12">
                  <c:v>initl</c:v>
                </c:pt>
                <c:pt idx="13">
                  <c:v>derix sub</c:v>
                </c:pt>
                <c:pt idx="14">
                  <c:v>derxx sub</c:v>
                </c:pt>
                <c:pt idx="15">
                  <c:v>deryy sub*</c:v>
                </c:pt>
                <c:pt idx="16">
                  <c:v>deriy sub</c:v>
                </c:pt>
                <c:pt idx="17">
                  <c:v>Unknown</c:v>
                </c:pt>
              </c:strCache>
            </c:strRef>
          </c:cat>
          <c:val>
            <c:numRef>
              <c:f>Sheet1!$K$213:$K$230</c:f>
              <c:numCache>
                <c:formatCode>0.00%</c:formatCode>
                <c:ptCount val="18"/>
                <c:pt idx="0">
                  <c:v>0.29799999999999999</c:v>
                </c:pt>
                <c:pt idx="1">
                  <c:v>0.39400000000000002</c:v>
                </c:pt>
                <c:pt idx="2">
                  <c:v>0.21199999999999999</c:v>
                </c:pt>
                <c:pt idx="3">
                  <c:v>0.28299999999999997</c:v>
                </c:pt>
                <c:pt idx="4">
                  <c:v>0.32100000000000001</c:v>
                </c:pt>
                <c:pt idx="5">
                  <c:v>0.39300000000000002</c:v>
                </c:pt>
                <c:pt idx="6">
                  <c:v>0.48899999999999999</c:v>
                </c:pt>
                <c:pt idx="7">
                  <c:v>0.29699999999999999</c:v>
                </c:pt>
                <c:pt idx="8">
                  <c:v>0.27400000000000002</c:v>
                </c:pt>
                <c:pt idx="9">
                  <c:v>0.27100000000000002</c:v>
                </c:pt>
                <c:pt idx="10">
                  <c:v>0.27100000000000002</c:v>
                </c:pt>
                <c:pt idx="11">
                  <c:v>0.68400000000000005</c:v>
                </c:pt>
                <c:pt idx="12">
                  <c:v>0.98399999999999999</c:v>
                </c:pt>
                <c:pt idx="13">
                  <c:v>0.27800000000000002</c:v>
                </c:pt>
                <c:pt idx="14">
                  <c:v>0.37</c:v>
                </c:pt>
                <c:pt idx="15">
                  <c:v>2.7E-2</c:v>
                </c:pt>
                <c:pt idx="16">
                  <c:v>0.38600000000000001</c:v>
                </c:pt>
                <c:pt idx="17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2-5640-84FD-FAA1147DEEBD}"/>
            </c:ext>
          </c:extLst>
        </c:ser>
        <c:ser>
          <c:idx val="1"/>
          <c:order val="1"/>
          <c:tx>
            <c:strRef>
              <c:f>Sheet1!$L$212</c:f>
              <c:strCache>
                <c:ptCount val="1"/>
                <c:pt idx="0">
                  <c:v>Stalled</c:v>
                </c:pt>
              </c:strCache>
            </c:strRef>
          </c:tx>
          <c:spPr>
            <a:solidFill>
              <a:srgbClr val="DE3F41"/>
            </a:solidFill>
            <a:ln>
              <a:noFill/>
            </a:ln>
            <a:effectLst/>
          </c:spPr>
          <c:invertIfNegative val="0"/>
          <c:cat>
            <c:strRef>
              <c:f>Sheet1!$E$213:$E$230</c:f>
              <c:strCache>
                <c:ptCount val="18"/>
                <c:pt idx="0">
                  <c:v>derix main</c:v>
                </c:pt>
                <c:pt idx="1">
                  <c:v>deriy main</c:v>
                </c:pt>
                <c:pt idx="2">
                  <c:v>adams</c:v>
                </c:pt>
                <c:pt idx="3">
                  <c:v>fluxx 1</c:v>
                </c:pt>
                <c:pt idx="4">
                  <c:v>fluxx 2</c:v>
                </c:pt>
                <c:pt idx="5">
                  <c:v>derxx main</c:v>
                </c:pt>
                <c:pt idx="6">
                  <c:v>deryy main</c:v>
                </c:pt>
                <c:pt idx="7">
                  <c:v>fluxx 3</c:v>
                </c:pt>
                <c:pt idx="8">
                  <c:v>fluxx 4</c:v>
                </c:pt>
                <c:pt idx="9">
                  <c:v>fluxx 5</c:v>
                </c:pt>
                <c:pt idx="10">
                  <c:v>fluxx 6</c:v>
                </c:pt>
                <c:pt idx="11">
                  <c:v>etatt</c:v>
                </c:pt>
                <c:pt idx="12">
                  <c:v>initl</c:v>
                </c:pt>
                <c:pt idx="13">
                  <c:v>derix sub</c:v>
                </c:pt>
                <c:pt idx="14">
                  <c:v>derxx sub</c:v>
                </c:pt>
                <c:pt idx="15">
                  <c:v>deryy sub*</c:v>
                </c:pt>
                <c:pt idx="16">
                  <c:v>deriy sub</c:v>
                </c:pt>
                <c:pt idx="17">
                  <c:v>Unknown</c:v>
                </c:pt>
              </c:strCache>
            </c:strRef>
          </c:cat>
          <c:val>
            <c:numRef>
              <c:f>Sheet1!$L$213:$L$230</c:f>
              <c:numCache>
                <c:formatCode>0.00%</c:formatCode>
                <c:ptCount val="18"/>
                <c:pt idx="0">
                  <c:v>0.7</c:v>
                </c:pt>
                <c:pt idx="1">
                  <c:v>0.60199999999999998</c:v>
                </c:pt>
                <c:pt idx="2">
                  <c:v>0.78800000000000003</c:v>
                </c:pt>
                <c:pt idx="3">
                  <c:v>0.71599999999999997</c:v>
                </c:pt>
                <c:pt idx="4">
                  <c:v>0.67900000000000005</c:v>
                </c:pt>
                <c:pt idx="5">
                  <c:v>0.60499999999999998</c:v>
                </c:pt>
                <c:pt idx="6">
                  <c:v>0.50700000000000001</c:v>
                </c:pt>
                <c:pt idx="7">
                  <c:v>0.70199999999999996</c:v>
                </c:pt>
                <c:pt idx="8">
                  <c:v>0.72399999999999998</c:v>
                </c:pt>
                <c:pt idx="9">
                  <c:v>0.72799999999999998</c:v>
                </c:pt>
                <c:pt idx="10">
                  <c:v>0.72799999999999998</c:v>
                </c:pt>
                <c:pt idx="11">
                  <c:v>0.315</c:v>
                </c:pt>
                <c:pt idx="12">
                  <c:v>1.6E-2</c:v>
                </c:pt>
                <c:pt idx="13">
                  <c:v>0.70099999999999996</c:v>
                </c:pt>
                <c:pt idx="14">
                  <c:v>0.61599999999999999</c:v>
                </c:pt>
                <c:pt idx="15">
                  <c:v>0.16300000000000001</c:v>
                </c:pt>
                <c:pt idx="16">
                  <c:v>0.59</c:v>
                </c:pt>
                <c:pt idx="1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2-5640-84FD-FAA1147DEEBD}"/>
            </c:ext>
          </c:extLst>
        </c:ser>
        <c:ser>
          <c:idx val="2"/>
          <c:order val="2"/>
          <c:tx>
            <c:strRef>
              <c:f>Sheet1!$M$212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Sheet1!$E$213:$E$230</c:f>
              <c:strCache>
                <c:ptCount val="18"/>
                <c:pt idx="0">
                  <c:v>derix main</c:v>
                </c:pt>
                <c:pt idx="1">
                  <c:v>deriy main</c:v>
                </c:pt>
                <c:pt idx="2">
                  <c:v>adams</c:v>
                </c:pt>
                <c:pt idx="3">
                  <c:v>fluxx 1</c:v>
                </c:pt>
                <c:pt idx="4">
                  <c:v>fluxx 2</c:v>
                </c:pt>
                <c:pt idx="5">
                  <c:v>derxx main</c:v>
                </c:pt>
                <c:pt idx="6">
                  <c:v>deryy main</c:v>
                </c:pt>
                <c:pt idx="7">
                  <c:v>fluxx 3</c:v>
                </c:pt>
                <c:pt idx="8">
                  <c:v>fluxx 4</c:v>
                </c:pt>
                <c:pt idx="9">
                  <c:v>fluxx 5</c:v>
                </c:pt>
                <c:pt idx="10">
                  <c:v>fluxx 6</c:v>
                </c:pt>
                <c:pt idx="11">
                  <c:v>etatt</c:v>
                </c:pt>
                <c:pt idx="12">
                  <c:v>initl</c:v>
                </c:pt>
                <c:pt idx="13">
                  <c:v>derix sub</c:v>
                </c:pt>
                <c:pt idx="14">
                  <c:v>derxx sub</c:v>
                </c:pt>
                <c:pt idx="15">
                  <c:v>deryy sub*</c:v>
                </c:pt>
                <c:pt idx="16">
                  <c:v>deriy sub</c:v>
                </c:pt>
                <c:pt idx="17">
                  <c:v>Unknown</c:v>
                </c:pt>
              </c:strCache>
            </c:strRef>
          </c:cat>
          <c:val>
            <c:numRef>
              <c:f>Sheet1!$M$213:$M$230</c:f>
              <c:numCache>
                <c:formatCode>0.00%</c:formatCode>
                <c:ptCount val="18"/>
                <c:pt idx="0">
                  <c:v>3.0000000000000001E-3</c:v>
                </c:pt>
                <c:pt idx="1">
                  <c:v>4.0000000000000001E-3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0.02</c:v>
                </c:pt>
                <c:pt idx="14">
                  <c:v>1.4E-2</c:v>
                </c:pt>
                <c:pt idx="15">
                  <c:v>0.80900000000000005</c:v>
                </c:pt>
                <c:pt idx="16">
                  <c:v>2.3E-2</c:v>
                </c:pt>
                <c:pt idx="17">
                  <c:v>0.71699999999999997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2-5640-84FD-FAA1147D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28018399"/>
        <c:axId val="536525631"/>
      </c:barChart>
      <c:catAx>
        <c:axId val="5280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25631"/>
        <c:crosses val="autoZero"/>
        <c:auto val="1"/>
        <c:lblAlgn val="ctr"/>
        <c:lblOffset val="100"/>
        <c:noMultiLvlLbl val="0"/>
      </c:catAx>
      <c:valAx>
        <c:axId val="53652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933450</xdr:colOff>
      <xdr:row>5</xdr:row>
      <xdr:rowOff>6350</xdr:rowOff>
    </xdr:from>
    <xdr:to>
      <xdr:col>17</xdr:col>
      <xdr:colOff>806450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D50B4-BE03-0947-A084-DD7B4A48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46</xdr:row>
      <xdr:rowOff>196850</xdr:rowOff>
    </xdr:from>
    <xdr:to>
      <xdr:col>18</xdr:col>
      <xdr:colOff>25400</xdr:colOff>
      <xdr:row>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03F097-8E13-834A-A0C5-356C68B9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79</xdr:row>
      <xdr:rowOff>19050</xdr:rowOff>
    </xdr:from>
    <xdr:to>
      <xdr:col>18</xdr:col>
      <xdr:colOff>25400</xdr:colOff>
      <xdr:row>95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2DD51-83D5-AF41-95F4-D58FA433C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105</xdr:row>
      <xdr:rowOff>6350</xdr:rowOff>
    </xdr:from>
    <xdr:to>
      <xdr:col>20</xdr:col>
      <xdr:colOff>25400</xdr:colOff>
      <xdr:row>120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C11029-8356-E64C-8468-A3AC00B4E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122</xdr:row>
      <xdr:rowOff>19050</xdr:rowOff>
    </xdr:from>
    <xdr:to>
      <xdr:col>20</xdr:col>
      <xdr:colOff>0</xdr:colOff>
      <xdr:row>138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51644E-6850-DA4B-BF24-C86D5AFA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</xdr:colOff>
      <xdr:row>164</xdr:row>
      <xdr:rowOff>6350</xdr:rowOff>
    </xdr:from>
    <xdr:to>
      <xdr:col>17</xdr:col>
      <xdr:colOff>12700</xdr:colOff>
      <xdr:row>180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C97740-95CC-824F-98E0-57DD17671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184</xdr:row>
      <xdr:rowOff>184150</xdr:rowOff>
    </xdr:from>
    <xdr:to>
      <xdr:col>18</xdr:col>
      <xdr:colOff>0</xdr:colOff>
      <xdr:row>201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D4824D-9AA5-674B-91FF-358DA7BED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209</xdr:row>
      <xdr:rowOff>19050</xdr:rowOff>
    </xdr:from>
    <xdr:to>
      <xdr:col>21</xdr:col>
      <xdr:colOff>25400</xdr:colOff>
      <xdr:row>225</xdr:row>
      <xdr:rowOff>12700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3FFD46E-4267-E243-A4B7-55E0E819C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nkins, Nathanael" id="{D4BD4D83-429C-5944-90A2-737CF8580CCF}" userId="S::naj20@ic.ac.uk::f8531694-c6fa-4581-8bee-a6b0b2bddcd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1-08-11T12:44:54.54" personId="{D4BD4D83-429C-5944-90A2-737CF8580CCF}" id="{B464A950-9814-6A4B-BFBB-705CC75E52CA}">
    <text>Note ifort could not be tested on local machine. Although other compilers were tested with different versions of the code, they were not deemed significant</text>
  </threadedComment>
  <threadedComment ref="G35" dT="2021-08-11T12:45:12.82" personId="{D4BD4D83-429C-5944-90A2-737CF8580CCF}" id="{BA408F3A-8C94-CB4E-816B-6096EBF0C326}">
    <text>Note icpc IPO optimisations were disabled due to local machine OS</text>
  </threadedComment>
  <threadedComment ref="H51" dT="2021-07-21T15:29:28.85" personId="{D4BD4D83-429C-5944-90A2-737CF8580CCF}" id="{282E7310-04BE-8D4F-80AF-37B35EC8D684}">
    <text>For smaller domains, average runtimes were taken from 3 tests, but data was not recorded here</text>
  </threadedComment>
  <threadedComment ref="J51" dT="2021-07-15T14:27:46.01" personId="{D4BD4D83-429C-5944-90A2-737CF8580CCF}" id="{BED9D002-BC41-634B-B02D-2E7B6C27083E}">
    <text>Change w.r.t. serial performance</text>
  </threadedComment>
  <threadedComment ref="H67" dT="2021-07-21T15:46:43.23" personId="{D4BD4D83-429C-5944-90A2-737CF8580CCF}" id="{38CC0B96-C74B-0D47-82D7-7046C56B8CCA}">
    <text>NaN values in result! Race conditions!</text>
  </threadedComment>
  <threadedComment ref="G82" dT="2021-07-21T10:49:38.11" personId="{D4BD4D83-429C-5944-90A2-737CF8580CCF}" id="{D0F831D8-2560-2C45-B6CC-46AD5223378A}">
    <text>Fortran cores set using OMP_SET_NUM_THREADS(), SYCL cores limited manually using instruments</text>
  </threadedComment>
  <threadedComment ref="I82" dT="2021-07-15T14:27:46.01" personId="{D4BD4D83-429C-5944-90A2-737CF8580CCF}" id="{59F6EED1-E3E4-2642-A385-AEAB410E5B6C}">
    <text>Change w.r.t. serial performance</text>
  </threadedComment>
  <threadedComment ref="E84" dT="2021-07-21T20:57:18.32" personId="{D4BD4D83-429C-5944-90A2-737CF8580CCF}" id="{08E8B8CF-63BF-2747-AF8E-036C993B9931}">
    <text>IMPORTANT NOTE - This implementation of SYCL, despite using several q.wait(); commands, clearly experiences race errors which result in NaN values. While it shouldn’t effect performance significantly, these results should be treated with caution</text>
  </threadedComment>
  <threadedComment ref="G116" dT="2021-08-04T11:04:34.96" personId="{D4BD4D83-429C-5944-90A2-737CF8580CCF}" id="{4BBBFF85-39BF-5F41-8897-3C31D6558B9A}">
    <text>Note particularly significant error bars in this test</text>
  </threadedComment>
  <threadedComment ref="G168" dT="2021-08-05T14:52:56.51" personId="{D4BD4D83-429C-5944-90A2-737CF8580CCF}" id="{22799655-C979-0E44-88DC-1181C877ED86}">
    <text>Explicit USM using malloc_device and malloc_shared. NOTE AVERAGES DISABLED DUE TO REDUCTION ERROR</text>
  </threadedComment>
  <threadedComment ref="F170" dT="2021-08-06T08:36:47.75" personId="{D4BD4D83-429C-5944-90A2-737CF8580CCF}" id="{CB60DDDE-2DC8-2B46-940B-669514939662}">
    <text>Including writing output files x4</text>
  </threadedComment>
  <threadedComment ref="E188" dT="2021-08-06T08:43:12.51" personId="{D4BD4D83-429C-5944-90A2-737CF8580CCF}" id="{3E948F2F-E6F6-C64A-9244-A1D70C1D9171}">
    <text>Investigating the effect of nt on speed increase; explicit USM spends ~0.34s offloading to the GPU before computing begins, in this case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8D1B-4B00-7C4F-84C0-8222810E2A43}">
  <dimension ref="B2:W251"/>
  <sheetViews>
    <sheetView tabSelected="1" topLeftCell="A179" workbookViewId="0">
      <selection activeCell="E229" sqref="E229"/>
    </sheetView>
  </sheetViews>
  <sheetFormatPr baseColWidth="10" defaultColWidth="12.33203125" defaultRowHeight="16" x14ac:dyDescent="0.2"/>
  <sheetData>
    <row r="2" spans="2:12" x14ac:dyDescent="0.2">
      <c r="B2" s="65" t="s">
        <v>183</v>
      </c>
      <c r="C2" s="65"/>
      <c r="D2" s="65"/>
      <c r="E2" s="65"/>
    </row>
    <row r="3" spans="2:12" x14ac:dyDescent="0.2">
      <c r="B3" t="s">
        <v>0</v>
      </c>
    </row>
    <row r="4" spans="2:12" x14ac:dyDescent="0.2">
      <c r="B4" t="s">
        <v>1</v>
      </c>
    </row>
    <row r="6" spans="2:12" x14ac:dyDescent="0.2">
      <c r="B6" s="4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x14ac:dyDescent="0.2">
      <c r="B7" s="4" t="s">
        <v>182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x14ac:dyDescent="0.2">
      <c r="B8" s="5"/>
      <c r="C8" s="5"/>
      <c r="D8" s="5"/>
      <c r="E8" s="6"/>
      <c r="F8" s="68"/>
      <c r="G8" s="68"/>
      <c r="H8" s="68"/>
      <c r="I8" s="69"/>
      <c r="J8" s="69"/>
      <c r="K8" s="69"/>
      <c r="L8" s="5"/>
    </row>
    <row r="9" spans="2:12" x14ac:dyDescent="0.2">
      <c r="B9" s="5" t="s">
        <v>9</v>
      </c>
      <c r="C9" s="5">
        <v>248</v>
      </c>
      <c r="D9" s="5"/>
      <c r="E9" s="70" t="s">
        <v>28</v>
      </c>
      <c r="F9" s="70" t="s">
        <v>11</v>
      </c>
      <c r="G9" s="70" t="s">
        <v>29</v>
      </c>
      <c r="H9" s="70" t="s">
        <v>30</v>
      </c>
      <c r="I9" s="70"/>
      <c r="J9" s="70"/>
      <c r="K9" s="72" t="s">
        <v>15</v>
      </c>
      <c r="L9" s="5"/>
    </row>
    <row r="10" spans="2:12" x14ac:dyDescent="0.2">
      <c r="B10" s="5" t="s">
        <v>8</v>
      </c>
      <c r="C10" s="5">
        <v>248</v>
      </c>
      <c r="D10" s="5"/>
      <c r="E10" s="71"/>
      <c r="F10" s="71"/>
      <c r="G10" s="71"/>
      <c r="H10" s="7">
        <v>1</v>
      </c>
      <c r="I10" s="7">
        <v>2</v>
      </c>
      <c r="J10" s="7">
        <v>3</v>
      </c>
      <c r="K10" s="73"/>
      <c r="L10" s="5"/>
    </row>
    <row r="11" spans="2:12" x14ac:dyDescent="0.2">
      <c r="B11" s="5" t="s">
        <v>7</v>
      </c>
      <c r="C11" s="5">
        <v>10000</v>
      </c>
      <c r="D11" s="5"/>
      <c r="E11" s="8" t="s">
        <v>16</v>
      </c>
      <c r="F11" s="9" t="s">
        <v>19</v>
      </c>
      <c r="G11" s="10"/>
      <c r="H11" s="9">
        <v>131.52000000000001</v>
      </c>
      <c r="I11" s="9">
        <v>128.66999999999999</v>
      </c>
      <c r="J11" s="9">
        <v>127.57</v>
      </c>
      <c r="K11" s="11">
        <v>129.25</v>
      </c>
      <c r="L11" s="5"/>
    </row>
    <row r="12" spans="2:12" x14ac:dyDescent="0.2">
      <c r="B12" s="5" t="s">
        <v>5</v>
      </c>
      <c r="C12" s="5">
        <v>0.25</v>
      </c>
      <c r="D12" s="5"/>
      <c r="E12" s="8" t="s">
        <v>16</v>
      </c>
      <c r="F12" s="9" t="s">
        <v>19</v>
      </c>
      <c r="G12" s="12" t="s">
        <v>31</v>
      </c>
      <c r="H12" s="9">
        <v>39.566000000000003</v>
      </c>
      <c r="I12" s="9">
        <v>38.331000000000003</v>
      </c>
      <c r="J12" s="9">
        <v>37.194000000000003</v>
      </c>
      <c r="K12" s="11">
        <v>38.36</v>
      </c>
      <c r="L12" s="5"/>
    </row>
    <row r="13" spans="2:12" x14ac:dyDescent="0.2">
      <c r="B13" s="5" t="s">
        <v>6</v>
      </c>
      <c r="C13" s="5">
        <v>2500</v>
      </c>
      <c r="D13" s="5"/>
      <c r="E13" s="8" t="s">
        <v>16</v>
      </c>
      <c r="F13" s="9" t="s">
        <v>19</v>
      </c>
      <c r="G13" s="12" t="s">
        <v>32</v>
      </c>
      <c r="H13" s="9">
        <v>35.747</v>
      </c>
      <c r="I13" s="9">
        <v>34.841000000000001</v>
      </c>
      <c r="J13" s="9">
        <v>34.603000000000002</v>
      </c>
      <c r="K13" s="11">
        <v>35.06</v>
      </c>
      <c r="L13" s="5"/>
    </row>
    <row r="14" spans="2:12" x14ac:dyDescent="0.2">
      <c r="B14" s="5" t="s">
        <v>25</v>
      </c>
      <c r="C14" s="5" t="s">
        <v>39</v>
      </c>
      <c r="D14" s="5"/>
      <c r="E14" s="8" t="s">
        <v>16</v>
      </c>
      <c r="F14" s="13" t="s">
        <v>21</v>
      </c>
      <c r="G14" s="10"/>
      <c r="H14" s="13">
        <v>30.399000000000001</v>
      </c>
      <c r="I14" s="13">
        <v>29.388999999999999</v>
      </c>
      <c r="J14" s="13">
        <v>29.337</v>
      </c>
      <c r="K14" s="11">
        <v>29.71</v>
      </c>
      <c r="L14" s="5"/>
    </row>
    <row r="15" spans="2:12" x14ac:dyDescent="0.2">
      <c r="B15" s="5"/>
      <c r="C15" s="5"/>
      <c r="D15" s="5"/>
      <c r="E15" s="8" t="s">
        <v>16</v>
      </c>
      <c r="F15" s="13" t="s">
        <v>21</v>
      </c>
      <c r="G15" s="12" t="s">
        <v>33</v>
      </c>
      <c r="H15" s="13">
        <v>23.771000000000001</v>
      </c>
      <c r="I15" s="13">
        <v>28.344999999999999</v>
      </c>
      <c r="J15" s="13">
        <v>24.75</v>
      </c>
      <c r="K15" s="11">
        <v>25.62</v>
      </c>
      <c r="L15" s="5"/>
    </row>
    <row r="16" spans="2:12" x14ac:dyDescent="0.2">
      <c r="B16" s="5"/>
      <c r="C16" s="5" t="s">
        <v>40</v>
      </c>
      <c r="D16" s="5"/>
      <c r="E16" s="14" t="s">
        <v>16</v>
      </c>
      <c r="F16" s="15" t="s">
        <v>21</v>
      </c>
      <c r="G16" s="16" t="s">
        <v>34</v>
      </c>
      <c r="H16" s="15">
        <v>24.184999999999999</v>
      </c>
      <c r="I16" s="15">
        <v>22.556999999999999</v>
      </c>
      <c r="J16" s="15">
        <v>23.416</v>
      </c>
      <c r="K16" s="17">
        <v>23.39</v>
      </c>
      <c r="L16" s="5"/>
    </row>
    <row r="17" spans="2:12" x14ac:dyDescent="0.2">
      <c r="B17" s="5"/>
      <c r="C17" s="5" t="s">
        <v>41</v>
      </c>
      <c r="D17" s="5"/>
      <c r="E17" s="8" t="s">
        <v>35</v>
      </c>
      <c r="F17" s="13" t="s">
        <v>36</v>
      </c>
      <c r="G17" s="12"/>
      <c r="H17" s="13">
        <v>198.09</v>
      </c>
      <c r="I17" s="13">
        <v>199.13</v>
      </c>
      <c r="J17" s="13">
        <v>199.59</v>
      </c>
      <c r="K17" s="11">
        <v>198.94</v>
      </c>
      <c r="L17" s="5"/>
    </row>
    <row r="18" spans="2:12" x14ac:dyDescent="0.2">
      <c r="B18" s="5"/>
      <c r="C18" s="5" t="s">
        <v>42</v>
      </c>
      <c r="D18" s="5"/>
      <c r="E18" s="8" t="s">
        <v>35</v>
      </c>
      <c r="F18" s="13" t="s">
        <v>36</v>
      </c>
      <c r="G18" s="12" t="s">
        <v>31</v>
      </c>
      <c r="H18" s="13">
        <v>99.74</v>
      </c>
      <c r="I18" s="13">
        <v>101.44</v>
      </c>
      <c r="J18" s="13">
        <v>100.02</v>
      </c>
      <c r="K18" s="11">
        <v>100.4</v>
      </c>
      <c r="L18" s="5"/>
    </row>
    <row r="19" spans="2:12" x14ac:dyDescent="0.2">
      <c r="B19" s="5"/>
      <c r="C19" s="5"/>
      <c r="D19" s="5"/>
      <c r="E19" s="8" t="s">
        <v>35</v>
      </c>
      <c r="F19" s="13" t="s">
        <v>36</v>
      </c>
      <c r="G19" s="12" t="s">
        <v>32</v>
      </c>
      <c r="H19" s="13">
        <v>99.24</v>
      </c>
      <c r="I19" s="13">
        <v>99</v>
      </c>
      <c r="J19" s="13">
        <v>99.17</v>
      </c>
      <c r="K19" s="11">
        <v>99.14</v>
      </c>
      <c r="L19" s="5"/>
    </row>
    <row r="20" spans="2:12" x14ac:dyDescent="0.2">
      <c r="B20" s="5"/>
      <c r="C20" s="5"/>
      <c r="D20" s="5"/>
      <c r="E20" s="8" t="s">
        <v>35</v>
      </c>
      <c r="F20" s="13" t="s">
        <v>37</v>
      </c>
      <c r="G20" s="12"/>
      <c r="H20" s="13">
        <v>196.69</v>
      </c>
      <c r="I20" s="13">
        <v>191.31</v>
      </c>
      <c r="J20" s="13">
        <v>200.91</v>
      </c>
      <c r="K20" s="11">
        <v>196.3</v>
      </c>
      <c r="L20" s="5"/>
    </row>
    <row r="21" spans="2:12" x14ac:dyDescent="0.2">
      <c r="B21" s="5"/>
      <c r="C21" s="5"/>
      <c r="D21" s="5"/>
      <c r="E21" s="8" t="s">
        <v>35</v>
      </c>
      <c r="F21" s="13" t="s">
        <v>37</v>
      </c>
      <c r="G21" s="12" t="s">
        <v>31</v>
      </c>
      <c r="H21" s="13">
        <v>99.61</v>
      </c>
      <c r="I21" s="13">
        <v>99.09</v>
      </c>
      <c r="J21" s="13">
        <v>100.44</v>
      </c>
      <c r="K21" s="11">
        <v>99.71</v>
      </c>
      <c r="L21" s="5"/>
    </row>
    <row r="22" spans="2:12" x14ac:dyDescent="0.2">
      <c r="B22" s="5"/>
      <c r="C22" s="5"/>
      <c r="D22" s="5"/>
      <c r="E22" s="8" t="s">
        <v>35</v>
      </c>
      <c r="F22" s="13" t="s">
        <v>37</v>
      </c>
      <c r="G22" s="12" t="s">
        <v>32</v>
      </c>
      <c r="H22" s="13">
        <v>103.03</v>
      </c>
      <c r="I22" s="13">
        <v>100.22</v>
      </c>
      <c r="J22" s="13">
        <v>104.5</v>
      </c>
      <c r="K22" s="11">
        <v>102.58</v>
      </c>
      <c r="L22" s="5"/>
    </row>
    <row r="23" spans="2:12" x14ac:dyDescent="0.2">
      <c r="B23" s="5"/>
      <c r="C23" s="5"/>
      <c r="D23" s="5"/>
      <c r="E23" s="8" t="s">
        <v>35</v>
      </c>
      <c r="F23" s="9" t="s">
        <v>22</v>
      </c>
      <c r="G23" s="12"/>
      <c r="H23" s="9">
        <v>104.6</v>
      </c>
      <c r="I23" s="9">
        <v>102.76</v>
      </c>
      <c r="J23" s="9">
        <v>91.32</v>
      </c>
      <c r="K23" s="11">
        <v>99.56</v>
      </c>
      <c r="L23" s="5"/>
    </row>
    <row r="24" spans="2:12" ht="16" customHeight="1" x14ac:dyDescent="0.2">
      <c r="B24" s="5"/>
      <c r="C24" s="5"/>
      <c r="D24" s="5"/>
      <c r="E24" s="8" t="s">
        <v>35</v>
      </c>
      <c r="F24" s="9" t="s">
        <v>22</v>
      </c>
      <c r="G24" s="12" t="s">
        <v>33</v>
      </c>
      <c r="H24" s="13">
        <v>105.4</v>
      </c>
      <c r="I24" s="13">
        <v>96.01</v>
      </c>
      <c r="J24" s="13">
        <v>100.65</v>
      </c>
      <c r="K24" s="11">
        <v>100.69</v>
      </c>
      <c r="L24" s="5"/>
    </row>
    <row r="25" spans="2:12" x14ac:dyDescent="0.2">
      <c r="B25" s="5"/>
      <c r="C25" s="5"/>
      <c r="D25" s="5"/>
      <c r="E25" s="8" t="s">
        <v>35</v>
      </c>
      <c r="F25" s="9" t="s">
        <v>22</v>
      </c>
      <c r="G25" s="12" t="s">
        <v>34</v>
      </c>
      <c r="H25" s="13">
        <v>97.65</v>
      </c>
      <c r="I25" s="13">
        <v>95.46</v>
      </c>
      <c r="J25" s="13">
        <v>100.39</v>
      </c>
      <c r="K25" s="11">
        <v>97.83</v>
      </c>
      <c r="L25" s="5"/>
    </row>
    <row r="26" spans="2:12" x14ac:dyDescent="0.2">
      <c r="B26" s="5"/>
      <c r="C26" s="5"/>
      <c r="D26" s="5"/>
      <c r="E26" s="8" t="s">
        <v>35</v>
      </c>
      <c r="F26" s="9" t="s">
        <v>38</v>
      </c>
      <c r="G26" s="10"/>
      <c r="H26" s="13">
        <v>194.14</v>
      </c>
      <c r="I26" s="13">
        <v>202.09</v>
      </c>
      <c r="J26" s="13">
        <v>195.96</v>
      </c>
      <c r="K26" s="11">
        <v>197.4</v>
      </c>
      <c r="L26" s="5"/>
    </row>
    <row r="27" spans="2:12" x14ac:dyDescent="0.2">
      <c r="B27" s="5"/>
      <c r="C27" s="5"/>
      <c r="D27" s="5"/>
      <c r="E27" s="8" t="s">
        <v>35</v>
      </c>
      <c r="F27" s="9" t="s">
        <v>38</v>
      </c>
      <c r="G27" s="12" t="s">
        <v>31</v>
      </c>
      <c r="H27" s="13">
        <v>101.69</v>
      </c>
      <c r="I27" s="13">
        <v>97.67</v>
      </c>
      <c r="J27" s="13">
        <v>99.87</v>
      </c>
      <c r="K27" s="11">
        <v>99.74</v>
      </c>
      <c r="L27" s="5"/>
    </row>
    <row r="28" spans="2:12" x14ac:dyDescent="0.2">
      <c r="B28" s="5"/>
      <c r="C28" s="5"/>
      <c r="D28" s="5"/>
      <c r="E28" s="8" t="s">
        <v>35</v>
      </c>
      <c r="F28" s="9" t="s">
        <v>38</v>
      </c>
      <c r="G28" s="12" t="s">
        <v>32</v>
      </c>
      <c r="H28" s="13">
        <v>100.22</v>
      </c>
      <c r="I28" s="13">
        <v>96.04</v>
      </c>
      <c r="J28" s="13">
        <v>103.79</v>
      </c>
      <c r="K28" s="11">
        <v>100.02</v>
      </c>
      <c r="L28" s="5"/>
    </row>
    <row r="29" spans="2:12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2" spans="2:12" x14ac:dyDescent="0.2">
      <c r="B32" s="3" t="s"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">
      <c r="B33" s="3" t="s">
        <v>3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">
      <c r="B35" s="1" t="s">
        <v>9</v>
      </c>
      <c r="C35" s="1">
        <v>200</v>
      </c>
      <c r="D35" s="1"/>
      <c r="E35" s="66" t="s">
        <v>10</v>
      </c>
      <c r="F35" s="66" t="s">
        <v>11</v>
      </c>
      <c r="G35" s="66" t="s">
        <v>12</v>
      </c>
      <c r="H35" s="66" t="s">
        <v>14</v>
      </c>
      <c r="I35" s="66"/>
      <c r="J35" s="66"/>
      <c r="K35" s="63" t="s">
        <v>15</v>
      </c>
      <c r="L35" s="1"/>
    </row>
    <row r="36" spans="2:12" x14ac:dyDescent="0.2">
      <c r="B36" s="1" t="s">
        <v>8</v>
      </c>
      <c r="C36" s="1">
        <v>200</v>
      </c>
      <c r="D36" s="1"/>
      <c r="E36" s="67"/>
      <c r="F36" s="67"/>
      <c r="G36" s="67"/>
      <c r="H36" s="2">
        <v>1</v>
      </c>
      <c r="I36" s="2">
        <v>2</v>
      </c>
      <c r="J36" s="2">
        <v>3</v>
      </c>
      <c r="K36" s="64"/>
      <c r="L36" s="1"/>
    </row>
    <row r="37" spans="2:12" x14ac:dyDescent="0.2">
      <c r="B37" s="1" t="s">
        <v>7</v>
      </c>
      <c r="C37" s="1">
        <v>1000</v>
      </c>
      <c r="D37" s="1"/>
      <c r="E37" s="1" t="s">
        <v>16</v>
      </c>
      <c r="F37" s="1" t="s">
        <v>19</v>
      </c>
      <c r="G37" s="1"/>
      <c r="H37" s="1">
        <v>8.07</v>
      </c>
      <c r="I37" s="1">
        <v>7.88</v>
      </c>
      <c r="J37" s="1">
        <v>7.91</v>
      </c>
      <c r="K37" s="1">
        <f t="shared" ref="K37:K44" si="0">AVERAGE(H37:J37)</f>
        <v>7.9533333333333331</v>
      </c>
      <c r="L37" s="1"/>
    </row>
    <row r="38" spans="2:12" x14ac:dyDescent="0.2">
      <c r="B38" s="1" t="s">
        <v>5</v>
      </c>
      <c r="C38" s="1">
        <v>0.25</v>
      </c>
      <c r="D38" s="1"/>
      <c r="E38" s="1" t="s">
        <v>17</v>
      </c>
      <c r="F38" s="1" t="s">
        <v>20</v>
      </c>
      <c r="G38" s="1"/>
      <c r="H38" s="1">
        <v>10.83</v>
      </c>
      <c r="I38" s="1">
        <v>10.68</v>
      </c>
      <c r="J38" s="1">
        <v>10.49</v>
      </c>
      <c r="K38" s="1">
        <f t="shared" si="0"/>
        <v>10.666666666666666</v>
      </c>
      <c r="L38" s="1" t="s">
        <v>73</v>
      </c>
    </row>
    <row r="39" spans="2:12" x14ac:dyDescent="0.2">
      <c r="B39" s="1" t="s">
        <v>6</v>
      </c>
      <c r="C39" s="1">
        <v>2500</v>
      </c>
      <c r="D39" s="1"/>
      <c r="E39" s="1" t="s">
        <v>18</v>
      </c>
      <c r="F39" s="1" t="s">
        <v>20</v>
      </c>
      <c r="G39" s="1"/>
      <c r="H39" s="1">
        <v>7.73</v>
      </c>
      <c r="I39" s="1">
        <v>7.76</v>
      </c>
      <c r="J39" s="1">
        <v>7.8</v>
      </c>
      <c r="K39" s="1">
        <f t="shared" si="0"/>
        <v>7.7633333333333328</v>
      </c>
      <c r="L39" s="1"/>
    </row>
    <row r="40" spans="2:12" x14ac:dyDescent="0.2">
      <c r="B40" s="1" t="s">
        <v>25</v>
      </c>
      <c r="C40" s="1" t="s">
        <v>26</v>
      </c>
      <c r="D40" s="1"/>
      <c r="E40" s="1" t="s">
        <v>16</v>
      </c>
      <c r="F40" s="1" t="s">
        <v>19</v>
      </c>
      <c r="G40" s="1" t="s">
        <v>23</v>
      </c>
      <c r="H40" s="1">
        <v>1.87</v>
      </c>
      <c r="I40" s="1">
        <v>2.09</v>
      </c>
      <c r="J40" s="1">
        <v>1.56</v>
      </c>
      <c r="K40" s="1">
        <f t="shared" si="0"/>
        <v>1.8399999999999999</v>
      </c>
      <c r="L40" s="1" t="s">
        <v>72</v>
      </c>
    </row>
    <row r="41" spans="2:12" x14ac:dyDescent="0.2">
      <c r="B41" s="1"/>
      <c r="C41" s="1"/>
      <c r="D41" s="1"/>
      <c r="E41" s="1" t="s">
        <v>17</v>
      </c>
      <c r="F41" s="1" t="s">
        <v>20</v>
      </c>
      <c r="G41" s="1" t="s">
        <v>23</v>
      </c>
      <c r="H41" s="1">
        <v>4.21</v>
      </c>
      <c r="I41" s="1">
        <v>4.03</v>
      </c>
      <c r="J41" s="1">
        <v>4.26</v>
      </c>
      <c r="K41" s="1">
        <f t="shared" si="0"/>
        <v>4.166666666666667</v>
      </c>
      <c r="L41" s="1"/>
    </row>
    <row r="42" spans="2:12" x14ac:dyDescent="0.2">
      <c r="B42" s="1"/>
      <c r="C42" s="1"/>
      <c r="D42" s="1"/>
      <c r="E42" s="1" t="s">
        <v>18</v>
      </c>
      <c r="F42" s="1" t="s">
        <v>20</v>
      </c>
      <c r="G42" s="1" t="s">
        <v>23</v>
      </c>
      <c r="H42" s="1">
        <v>2.19</v>
      </c>
      <c r="I42" s="1">
        <v>2.3199999999999998</v>
      </c>
      <c r="J42" s="1">
        <v>2.29</v>
      </c>
      <c r="K42" s="1">
        <f t="shared" si="0"/>
        <v>2.2666666666666666</v>
      </c>
      <c r="L42" s="1"/>
    </row>
    <row r="43" spans="2:12" x14ac:dyDescent="0.2">
      <c r="B43" s="1"/>
      <c r="C43" s="1"/>
      <c r="D43" s="1"/>
      <c r="E43" s="1" t="s">
        <v>18</v>
      </c>
      <c r="F43" s="1" t="s">
        <v>22</v>
      </c>
      <c r="G43" s="1"/>
      <c r="H43" s="1">
        <v>2.74</v>
      </c>
      <c r="I43" s="1">
        <v>2.91</v>
      </c>
      <c r="J43" s="1">
        <v>2.96</v>
      </c>
      <c r="K43" s="1">
        <f t="shared" si="0"/>
        <v>2.8699999999999997</v>
      </c>
      <c r="L43" s="1"/>
    </row>
    <row r="44" spans="2:12" x14ac:dyDescent="0.2">
      <c r="B44" s="1"/>
      <c r="C44" s="1"/>
      <c r="D44" s="1"/>
      <c r="E44" s="1" t="s">
        <v>18</v>
      </c>
      <c r="F44" s="1" t="s">
        <v>22</v>
      </c>
      <c r="G44" s="1" t="s">
        <v>24</v>
      </c>
      <c r="H44" s="1">
        <v>2.88</v>
      </c>
      <c r="I44" s="1">
        <v>2.85</v>
      </c>
      <c r="J44" s="1">
        <v>2.9</v>
      </c>
      <c r="K44" s="1">
        <f t="shared" si="0"/>
        <v>2.8766666666666669</v>
      </c>
      <c r="L44" s="1"/>
    </row>
    <row r="45" spans="2:12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8" spans="2:12" x14ac:dyDescent="0.2">
      <c r="B48" s="18" t="s">
        <v>43</v>
      </c>
      <c r="C48" s="19"/>
      <c r="D48" s="19"/>
      <c r="E48" s="19"/>
      <c r="F48" s="19"/>
      <c r="G48" s="19"/>
      <c r="H48" s="19"/>
      <c r="I48" s="19"/>
      <c r="J48" s="19"/>
      <c r="K48" s="19"/>
    </row>
    <row r="49" spans="2:11" x14ac:dyDescent="0.2">
      <c r="B49" s="18" t="s">
        <v>44</v>
      </c>
      <c r="C49" s="19"/>
      <c r="D49" s="19"/>
      <c r="E49" s="19"/>
      <c r="F49" s="19"/>
      <c r="G49" s="19"/>
      <c r="H49" s="19"/>
      <c r="I49" s="19"/>
      <c r="J49" s="19"/>
      <c r="K49" s="19"/>
    </row>
    <row r="50" spans="2:11" x14ac:dyDescent="0.2">
      <c r="B50" s="19"/>
      <c r="C50" s="19"/>
      <c r="D50" s="19"/>
      <c r="E50" s="20"/>
      <c r="F50" s="75"/>
      <c r="G50" s="75"/>
      <c r="H50" s="75"/>
      <c r="I50" s="75"/>
      <c r="J50" s="75"/>
      <c r="K50" s="19"/>
    </row>
    <row r="51" spans="2:11" x14ac:dyDescent="0.2">
      <c r="B51" s="19" t="s">
        <v>53</v>
      </c>
      <c r="C51" s="19"/>
      <c r="D51" s="19"/>
      <c r="E51" s="76" t="s">
        <v>45</v>
      </c>
      <c r="F51" s="76" t="s">
        <v>46</v>
      </c>
      <c r="G51" s="76" t="s">
        <v>11</v>
      </c>
      <c r="H51" s="76" t="s">
        <v>47</v>
      </c>
      <c r="I51" s="76" t="s">
        <v>48</v>
      </c>
      <c r="J51" s="76" t="s">
        <v>49</v>
      </c>
      <c r="K51" s="19"/>
    </row>
    <row r="52" spans="2:11" x14ac:dyDescent="0.2">
      <c r="B52" s="19" t="s">
        <v>7</v>
      </c>
      <c r="C52" s="19">
        <v>100</v>
      </c>
      <c r="D52" s="19"/>
      <c r="E52" s="77"/>
      <c r="F52" s="77"/>
      <c r="G52" s="77"/>
      <c r="H52" s="77"/>
      <c r="I52" s="77"/>
      <c r="J52" s="77"/>
      <c r="K52" s="22"/>
    </row>
    <row r="53" spans="2:11" x14ac:dyDescent="0.2">
      <c r="B53" s="19" t="s">
        <v>5</v>
      </c>
      <c r="C53" s="19">
        <v>0.25</v>
      </c>
      <c r="D53" s="19"/>
      <c r="E53" s="19">
        <v>50</v>
      </c>
      <c r="F53" s="19">
        <f>E53^2</f>
        <v>2500</v>
      </c>
      <c r="G53" s="19" t="s">
        <v>19</v>
      </c>
      <c r="H53" s="19">
        <v>0.17960000000000001</v>
      </c>
      <c r="I53" s="19" t="s">
        <v>50</v>
      </c>
      <c r="J53" s="78">
        <f>H53/H54</f>
        <v>12.828571428571429</v>
      </c>
      <c r="K53" s="22"/>
    </row>
    <row r="54" spans="2:11" x14ac:dyDescent="0.2">
      <c r="B54" s="19" t="s">
        <v>6</v>
      </c>
      <c r="C54" s="19">
        <v>2500</v>
      </c>
      <c r="D54" s="19"/>
      <c r="E54" s="19">
        <v>50</v>
      </c>
      <c r="F54" s="19">
        <f t="shared" ref="F54:F76" si="1">E54^2</f>
        <v>2500</v>
      </c>
      <c r="G54" s="19" t="s">
        <v>19</v>
      </c>
      <c r="H54" s="19">
        <v>1.4E-2</v>
      </c>
      <c r="I54" s="19" t="s">
        <v>51</v>
      </c>
      <c r="J54" s="79"/>
      <c r="K54" s="22">
        <f>1/J53</f>
        <v>7.7951002227171495E-2</v>
      </c>
    </row>
    <row r="55" spans="2:11" x14ac:dyDescent="0.2">
      <c r="B55" s="19" t="s">
        <v>25</v>
      </c>
      <c r="C55" s="19" t="s">
        <v>26</v>
      </c>
      <c r="D55" s="19"/>
      <c r="E55" s="19">
        <v>50</v>
      </c>
      <c r="F55" s="19">
        <f t="shared" si="1"/>
        <v>2500</v>
      </c>
      <c r="G55" s="19" t="s">
        <v>52</v>
      </c>
      <c r="H55" s="19">
        <v>0.35260000000000002</v>
      </c>
      <c r="I55" s="19" t="s">
        <v>50</v>
      </c>
      <c r="J55" s="74">
        <f>H55/H56</f>
        <v>13.561538461538463</v>
      </c>
      <c r="K55" s="22"/>
    </row>
    <row r="56" spans="2:11" x14ac:dyDescent="0.2">
      <c r="B56" s="19"/>
      <c r="C56" s="19"/>
      <c r="D56" s="19"/>
      <c r="E56" s="19">
        <v>50</v>
      </c>
      <c r="F56" s="19">
        <f t="shared" si="1"/>
        <v>2500</v>
      </c>
      <c r="G56" s="19" t="s">
        <v>52</v>
      </c>
      <c r="H56" s="19">
        <v>2.5999999999999999E-2</v>
      </c>
      <c r="I56" s="19" t="s">
        <v>51</v>
      </c>
      <c r="J56" s="74"/>
      <c r="K56" s="22">
        <f t="shared" ref="K56:K76" si="2">1/J55</f>
        <v>7.3737946681792385E-2</v>
      </c>
    </row>
    <row r="57" spans="2:11" x14ac:dyDescent="0.2">
      <c r="B57" s="19"/>
      <c r="C57" s="19"/>
      <c r="D57" s="19"/>
      <c r="E57" s="19">
        <v>100</v>
      </c>
      <c r="F57" s="19">
        <f t="shared" si="1"/>
        <v>10000</v>
      </c>
      <c r="G57" s="19" t="s">
        <v>19</v>
      </c>
      <c r="H57" s="19">
        <v>0.1908</v>
      </c>
      <c r="I57" s="19" t="s">
        <v>50</v>
      </c>
      <c r="J57" s="74">
        <f>H57/H58</f>
        <v>4.3363636363636369</v>
      </c>
      <c r="K57" s="22"/>
    </row>
    <row r="58" spans="2:11" x14ac:dyDescent="0.2">
      <c r="B58" s="19"/>
      <c r="C58" s="19">
        <v>50</v>
      </c>
      <c r="D58" s="19"/>
      <c r="E58" s="19">
        <v>100</v>
      </c>
      <c r="F58" s="19">
        <f t="shared" si="1"/>
        <v>10000</v>
      </c>
      <c r="G58" s="19" t="s">
        <v>19</v>
      </c>
      <c r="H58" s="19">
        <v>4.3999999999999997E-2</v>
      </c>
      <c r="I58" s="19" t="s">
        <v>51</v>
      </c>
      <c r="J58" s="74"/>
      <c r="K58" s="22">
        <f t="shared" si="2"/>
        <v>0.23060796645702303</v>
      </c>
    </row>
    <row r="59" spans="2:11" x14ac:dyDescent="0.2">
      <c r="B59" s="19"/>
      <c r="C59" s="19">
        <v>100</v>
      </c>
      <c r="D59" s="19"/>
      <c r="E59" s="19">
        <v>100</v>
      </c>
      <c r="F59" s="19">
        <f t="shared" si="1"/>
        <v>10000</v>
      </c>
      <c r="G59" s="19" t="s">
        <v>52</v>
      </c>
      <c r="H59" s="19">
        <v>0.48759999999999998</v>
      </c>
      <c r="I59" s="19" t="s">
        <v>50</v>
      </c>
      <c r="J59" s="74">
        <f>H59/H60</f>
        <v>3.6388059701492534</v>
      </c>
      <c r="K59" s="22"/>
    </row>
    <row r="60" spans="2:11" x14ac:dyDescent="0.2">
      <c r="B60" s="19"/>
      <c r="C60" s="19">
        <v>200</v>
      </c>
      <c r="D60" s="19"/>
      <c r="E60" s="19">
        <v>100</v>
      </c>
      <c r="F60" s="19">
        <f t="shared" si="1"/>
        <v>10000</v>
      </c>
      <c r="G60" s="19" t="s">
        <v>52</v>
      </c>
      <c r="H60" s="19">
        <v>0.13400000000000001</v>
      </c>
      <c r="I60" s="19" t="s">
        <v>51</v>
      </c>
      <c r="J60" s="74"/>
      <c r="K60" s="22">
        <f t="shared" si="2"/>
        <v>0.27481542247744056</v>
      </c>
    </row>
    <row r="61" spans="2:11" x14ac:dyDescent="0.2">
      <c r="B61" s="19"/>
      <c r="C61" s="19">
        <v>400</v>
      </c>
      <c r="D61" s="19"/>
      <c r="E61" s="19">
        <v>200</v>
      </c>
      <c r="F61" s="19">
        <f t="shared" si="1"/>
        <v>40000</v>
      </c>
      <c r="G61" s="19" t="s">
        <v>19</v>
      </c>
      <c r="H61" s="19">
        <v>0.2586</v>
      </c>
      <c r="I61" s="19" t="s">
        <v>50</v>
      </c>
      <c r="J61" s="74">
        <f>H61/H62</f>
        <v>1.3596214511041009</v>
      </c>
      <c r="K61" s="22"/>
    </row>
    <row r="62" spans="2:11" x14ac:dyDescent="0.2">
      <c r="B62" s="19"/>
      <c r="C62" s="19">
        <v>1000</v>
      </c>
      <c r="D62" s="19"/>
      <c r="E62" s="19">
        <v>200</v>
      </c>
      <c r="F62" s="19">
        <f t="shared" si="1"/>
        <v>40000</v>
      </c>
      <c r="G62" s="19" t="s">
        <v>19</v>
      </c>
      <c r="H62" s="19">
        <v>0.19020000000000001</v>
      </c>
      <c r="I62" s="19" t="s">
        <v>51</v>
      </c>
      <c r="J62" s="74"/>
      <c r="K62" s="22">
        <f t="shared" si="2"/>
        <v>0.73549883990719256</v>
      </c>
    </row>
    <row r="63" spans="2:11" x14ac:dyDescent="0.2">
      <c r="B63" s="19"/>
      <c r="C63" s="19">
        <v>2000</v>
      </c>
      <c r="D63" s="19"/>
      <c r="E63" s="19">
        <v>200</v>
      </c>
      <c r="F63" s="19">
        <f t="shared" si="1"/>
        <v>40000</v>
      </c>
      <c r="G63" s="19" t="s">
        <v>52</v>
      </c>
      <c r="H63" s="19">
        <v>0.92720000000000002</v>
      </c>
      <c r="I63" s="19" t="s">
        <v>50</v>
      </c>
      <c r="J63" s="74">
        <f>H63/H64</f>
        <v>2.0967887833559478</v>
      </c>
      <c r="K63" s="22"/>
    </row>
    <row r="64" spans="2:11" x14ac:dyDescent="0.2">
      <c r="B64" s="19"/>
      <c r="C64" s="19"/>
      <c r="D64" s="19"/>
      <c r="E64" s="19">
        <v>200</v>
      </c>
      <c r="F64" s="19">
        <f t="shared" si="1"/>
        <v>40000</v>
      </c>
      <c r="G64" s="19" t="s">
        <v>52</v>
      </c>
      <c r="H64" s="19">
        <v>0.44219999999999998</v>
      </c>
      <c r="I64" s="19" t="s">
        <v>51</v>
      </c>
      <c r="J64" s="74"/>
      <c r="K64" s="22">
        <f t="shared" si="2"/>
        <v>0.47691975841242445</v>
      </c>
    </row>
    <row r="65" spans="2:11" x14ac:dyDescent="0.2">
      <c r="B65" s="19"/>
      <c r="C65" s="19"/>
      <c r="D65" s="19"/>
      <c r="E65" s="19">
        <v>400</v>
      </c>
      <c r="F65" s="19">
        <f t="shared" si="1"/>
        <v>160000</v>
      </c>
      <c r="G65" s="19" t="s">
        <v>19</v>
      </c>
      <c r="H65" s="19">
        <v>1.1053999999999999</v>
      </c>
      <c r="I65" s="19" t="s">
        <v>50</v>
      </c>
      <c r="J65" s="74">
        <f>H65/H66</f>
        <v>0.82124814264487356</v>
      </c>
      <c r="K65" s="22"/>
    </row>
    <row r="66" spans="2:11" x14ac:dyDescent="0.2">
      <c r="B66" s="19"/>
      <c r="C66" s="19"/>
      <c r="D66" s="19"/>
      <c r="E66" s="19">
        <v>400</v>
      </c>
      <c r="F66" s="19">
        <f t="shared" si="1"/>
        <v>160000</v>
      </c>
      <c r="G66" s="19" t="s">
        <v>19</v>
      </c>
      <c r="H66" s="19">
        <v>1.3460000000000001</v>
      </c>
      <c r="I66" s="19" t="s">
        <v>51</v>
      </c>
      <c r="J66" s="74"/>
      <c r="K66" s="22">
        <f t="shared" si="2"/>
        <v>1.217658766057536</v>
      </c>
    </row>
    <row r="67" spans="2:11" x14ac:dyDescent="0.2">
      <c r="B67" s="19"/>
      <c r="C67" s="19"/>
      <c r="D67" s="19"/>
      <c r="E67" s="19">
        <v>400</v>
      </c>
      <c r="F67" s="19">
        <f t="shared" si="1"/>
        <v>160000</v>
      </c>
      <c r="G67" s="19" t="s">
        <v>52</v>
      </c>
      <c r="H67" s="19">
        <v>5.4858000000000002</v>
      </c>
      <c r="I67" s="19" t="s">
        <v>50</v>
      </c>
      <c r="J67" s="74">
        <f>H67/H68</f>
        <v>1.0041367696588082</v>
      </c>
      <c r="K67" s="22"/>
    </row>
    <row r="68" spans="2:11" x14ac:dyDescent="0.2">
      <c r="B68" s="19"/>
      <c r="C68" s="19"/>
      <c r="D68" s="19"/>
      <c r="E68" s="19">
        <v>400</v>
      </c>
      <c r="F68" s="19">
        <f t="shared" si="1"/>
        <v>160000</v>
      </c>
      <c r="G68" s="19" t="s">
        <v>52</v>
      </c>
      <c r="H68" s="19">
        <v>5.4631999999999996</v>
      </c>
      <c r="I68" s="19" t="s">
        <v>51</v>
      </c>
      <c r="J68" s="74"/>
      <c r="K68" s="22">
        <f t="shared" si="2"/>
        <v>0.9958802727040722</v>
      </c>
    </row>
    <row r="69" spans="2:11" x14ac:dyDescent="0.2">
      <c r="B69" s="19"/>
      <c r="C69" s="19"/>
      <c r="D69" s="19"/>
      <c r="E69" s="21">
        <v>1000</v>
      </c>
      <c r="F69" s="19">
        <f t="shared" si="1"/>
        <v>1000000</v>
      </c>
      <c r="G69" s="19" t="s">
        <v>19</v>
      </c>
      <c r="H69" s="19">
        <v>7.6825999999999999</v>
      </c>
      <c r="I69" s="19" t="s">
        <v>50</v>
      </c>
      <c r="J69" s="74">
        <f>H69/H70</f>
        <v>0.89059167207641654</v>
      </c>
      <c r="K69" s="22"/>
    </row>
    <row r="70" spans="2:11" x14ac:dyDescent="0.2">
      <c r="B70" s="19"/>
      <c r="C70" s="19"/>
      <c r="D70" s="19"/>
      <c r="E70" s="21">
        <v>1000</v>
      </c>
      <c r="F70" s="19">
        <f t="shared" si="1"/>
        <v>1000000</v>
      </c>
      <c r="G70" s="19" t="s">
        <v>19</v>
      </c>
      <c r="H70" s="19">
        <v>8.6264000000000003</v>
      </c>
      <c r="I70" s="19" t="s">
        <v>51</v>
      </c>
      <c r="J70" s="74"/>
      <c r="K70" s="22">
        <f t="shared" si="2"/>
        <v>1.1228490354827794</v>
      </c>
    </row>
    <row r="71" spans="2:11" x14ac:dyDescent="0.2">
      <c r="B71" s="19"/>
      <c r="C71" s="19"/>
      <c r="D71" s="19"/>
      <c r="E71" s="21">
        <v>1000</v>
      </c>
      <c r="F71" s="19">
        <f t="shared" si="1"/>
        <v>1000000</v>
      </c>
      <c r="G71" s="19" t="s">
        <v>52</v>
      </c>
      <c r="H71" s="19">
        <v>41.24</v>
      </c>
      <c r="I71" s="19" t="s">
        <v>50</v>
      </c>
      <c r="J71" s="74">
        <f>H71/H72</f>
        <v>0.75700282682917874</v>
      </c>
      <c r="K71" s="22"/>
    </row>
    <row r="72" spans="2:11" x14ac:dyDescent="0.2">
      <c r="B72" s="19"/>
      <c r="C72" s="19"/>
      <c r="D72" s="19"/>
      <c r="E72" s="21">
        <v>1000</v>
      </c>
      <c r="F72" s="19">
        <f t="shared" si="1"/>
        <v>1000000</v>
      </c>
      <c r="G72" s="19" t="s">
        <v>52</v>
      </c>
      <c r="H72" s="19">
        <v>54.478000000000002</v>
      </c>
      <c r="I72" s="19" t="s">
        <v>51</v>
      </c>
      <c r="J72" s="74"/>
      <c r="K72" s="22">
        <f t="shared" si="2"/>
        <v>1.3209990300678953</v>
      </c>
    </row>
    <row r="73" spans="2:11" x14ac:dyDescent="0.2">
      <c r="B73" s="19"/>
      <c r="C73" s="19"/>
      <c r="D73" s="19"/>
      <c r="E73" s="21">
        <v>2000</v>
      </c>
      <c r="F73" s="19">
        <f t="shared" si="1"/>
        <v>4000000</v>
      </c>
      <c r="G73" s="19" t="s">
        <v>19</v>
      </c>
      <c r="H73" s="19">
        <v>28.648299999999999</v>
      </c>
      <c r="I73" s="19" t="s">
        <v>50</v>
      </c>
      <c r="J73" s="74">
        <f>H73/H74</f>
        <v>0.92564153349615674</v>
      </c>
      <c r="K73" s="22"/>
    </row>
    <row r="74" spans="2:11" x14ac:dyDescent="0.2">
      <c r="B74" s="19"/>
      <c r="C74" s="19"/>
      <c r="D74" s="19"/>
      <c r="E74" s="21">
        <v>2000</v>
      </c>
      <c r="F74" s="19">
        <f t="shared" si="1"/>
        <v>4000000</v>
      </c>
      <c r="G74" s="19" t="s">
        <v>19</v>
      </c>
      <c r="H74" s="19">
        <v>30.949670000000001</v>
      </c>
      <c r="I74" s="19" t="s">
        <v>51</v>
      </c>
      <c r="J74" s="74"/>
      <c r="K74" s="22">
        <f t="shared" si="2"/>
        <v>1.0803318172457006</v>
      </c>
    </row>
    <row r="75" spans="2:11" x14ac:dyDescent="0.2">
      <c r="B75" s="19"/>
      <c r="C75" s="19"/>
      <c r="D75" s="19"/>
      <c r="E75" s="21">
        <v>2000</v>
      </c>
      <c r="F75" s="19">
        <f t="shared" si="1"/>
        <v>4000000</v>
      </c>
      <c r="G75" s="19" t="s">
        <v>52</v>
      </c>
      <c r="H75" s="19">
        <v>192.685</v>
      </c>
      <c r="I75" s="19" t="s">
        <v>50</v>
      </c>
      <c r="J75" s="74">
        <f>H75/H76</f>
        <v>0.69248876909254264</v>
      </c>
      <c r="K75" s="22"/>
    </row>
    <row r="76" spans="2:11" x14ac:dyDescent="0.2">
      <c r="B76" s="19"/>
      <c r="C76" s="19"/>
      <c r="D76" s="19"/>
      <c r="E76" s="21">
        <v>2000</v>
      </c>
      <c r="F76" s="19">
        <f t="shared" si="1"/>
        <v>4000000</v>
      </c>
      <c r="G76" s="19" t="s">
        <v>52</v>
      </c>
      <c r="H76" s="19">
        <v>278.25</v>
      </c>
      <c r="I76" s="19" t="s">
        <v>51</v>
      </c>
      <c r="J76" s="74"/>
      <c r="K76" s="22">
        <f t="shared" si="2"/>
        <v>1.444066741054052</v>
      </c>
    </row>
    <row r="77" spans="2:1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22"/>
    </row>
    <row r="80" spans="2:11" x14ac:dyDescent="0.2">
      <c r="B80" s="23" t="s">
        <v>56</v>
      </c>
      <c r="C80" s="24"/>
      <c r="D80" s="24"/>
      <c r="E80" s="24"/>
      <c r="F80" s="24"/>
      <c r="G80" s="24"/>
      <c r="H80" s="24"/>
      <c r="I80" s="24"/>
      <c r="J80" s="24"/>
      <c r="K80" s="24"/>
    </row>
    <row r="81" spans="2:11" x14ac:dyDescent="0.2">
      <c r="B81" s="23" t="s">
        <v>57</v>
      </c>
      <c r="C81" s="24"/>
      <c r="D81" s="24"/>
      <c r="E81" s="25"/>
      <c r="F81" s="82"/>
      <c r="G81" s="82"/>
      <c r="H81" s="82"/>
      <c r="I81" s="82"/>
      <c r="J81" s="82"/>
      <c r="K81" s="24"/>
    </row>
    <row r="82" spans="2:11" ht="16" customHeight="1" x14ac:dyDescent="0.2">
      <c r="B82" s="24"/>
      <c r="C82" s="24"/>
      <c r="D82" s="24"/>
      <c r="E82" s="80" t="s">
        <v>11</v>
      </c>
      <c r="F82" s="80" t="s">
        <v>29</v>
      </c>
      <c r="G82" s="80" t="s">
        <v>184</v>
      </c>
      <c r="H82" s="80" t="s">
        <v>47</v>
      </c>
      <c r="I82" s="80" t="s">
        <v>49</v>
      </c>
      <c r="J82" s="80" t="s">
        <v>54</v>
      </c>
      <c r="K82" s="24"/>
    </row>
    <row r="83" spans="2:11" x14ac:dyDescent="0.2">
      <c r="B83" s="24" t="s">
        <v>8</v>
      </c>
      <c r="C83" s="24">
        <v>2000</v>
      </c>
      <c r="D83" s="24"/>
      <c r="E83" s="81"/>
      <c r="F83" s="81"/>
      <c r="G83" s="81"/>
      <c r="H83" s="81"/>
      <c r="I83" s="81"/>
      <c r="J83" s="81"/>
      <c r="K83" s="24"/>
    </row>
    <row r="84" spans="2:11" x14ac:dyDescent="0.2">
      <c r="B84" s="24" t="s">
        <v>9</v>
      </c>
      <c r="C84" s="24">
        <v>2000</v>
      </c>
      <c r="D84" s="24"/>
      <c r="E84" s="25" t="s">
        <v>52</v>
      </c>
      <c r="F84" s="26" t="s">
        <v>32</v>
      </c>
      <c r="G84" s="27">
        <v>12</v>
      </c>
      <c r="H84" s="28">
        <v>383.79</v>
      </c>
      <c r="I84" s="34">
        <v>1.4848484848484849</v>
      </c>
      <c r="J84" s="34">
        <v>0.69083329999999998</v>
      </c>
      <c r="K84" s="37">
        <f t="shared" ref="K84:K89" si="3">-0.6*(G84-0.5)^-0.75+1.6</f>
        <v>1.5039211336491571</v>
      </c>
    </row>
    <row r="85" spans="2:11" x14ac:dyDescent="0.2">
      <c r="B85" s="24" t="s">
        <v>7</v>
      </c>
      <c r="C85" s="24">
        <v>100</v>
      </c>
      <c r="D85" s="24"/>
      <c r="E85" s="25" t="s">
        <v>52</v>
      </c>
      <c r="F85" s="26" t="s">
        <v>32</v>
      </c>
      <c r="G85" s="27">
        <v>10</v>
      </c>
      <c r="H85" s="28">
        <v>382.86</v>
      </c>
      <c r="I85" s="35">
        <v>1.4884553100349998</v>
      </c>
      <c r="J85" s="29">
        <v>0.69799999999999995</v>
      </c>
      <c r="K85" s="37">
        <f t="shared" si="3"/>
        <v>1.4891186394031659</v>
      </c>
    </row>
    <row r="86" spans="2:11" x14ac:dyDescent="0.2">
      <c r="B86" s="24" t="s">
        <v>5</v>
      </c>
      <c r="C86" s="24">
        <v>0.25</v>
      </c>
      <c r="D86" s="24"/>
      <c r="E86" s="25" t="s">
        <v>52</v>
      </c>
      <c r="F86" s="26" t="s">
        <v>32</v>
      </c>
      <c r="G86" s="27">
        <v>8</v>
      </c>
      <c r="H86" s="28">
        <v>385.07</v>
      </c>
      <c r="I86" s="35">
        <v>1.4799127431376113</v>
      </c>
      <c r="J86" s="29">
        <v>0.71</v>
      </c>
      <c r="K86" s="37">
        <f t="shared" si="3"/>
        <v>1.4676099632141251</v>
      </c>
    </row>
    <row r="87" spans="2:11" x14ac:dyDescent="0.2">
      <c r="B87" s="24" t="s">
        <v>6</v>
      </c>
      <c r="C87" s="24">
        <v>2500</v>
      </c>
      <c r="D87" s="24"/>
      <c r="E87" s="25" t="s">
        <v>52</v>
      </c>
      <c r="F87" s="26" t="s">
        <v>32</v>
      </c>
      <c r="G87" s="27">
        <v>6</v>
      </c>
      <c r="H87" s="28">
        <v>400.14</v>
      </c>
      <c r="I87" s="35">
        <v>1.424176538211626</v>
      </c>
      <c r="J87" s="29">
        <v>0.73333000000000004</v>
      </c>
      <c r="K87" s="37">
        <f t="shared" si="3"/>
        <v>1.4329374010758844</v>
      </c>
    </row>
    <row r="88" spans="2:11" x14ac:dyDescent="0.2">
      <c r="B88" s="24"/>
      <c r="C88" s="24"/>
      <c r="D88" s="24"/>
      <c r="E88" s="25" t="s">
        <v>52</v>
      </c>
      <c r="F88" s="26" t="s">
        <v>32</v>
      </c>
      <c r="G88" s="27">
        <v>4</v>
      </c>
      <c r="H88" s="28">
        <v>435.05</v>
      </c>
      <c r="I88" s="35">
        <v>1.3098954143201931</v>
      </c>
      <c r="J88" s="29">
        <v>0.77249999999999996</v>
      </c>
      <c r="K88" s="37">
        <f t="shared" si="3"/>
        <v>1.3655230171655921</v>
      </c>
    </row>
    <row r="89" spans="2:11" x14ac:dyDescent="0.2">
      <c r="B89" s="24"/>
      <c r="C89" s="24"/>
      <c r="D89" s="24"/>
      <c r="E89" s="25" t="s">
        <v>52</v>
      </c>
      <c r="F89" s="26" t="s">
        <v>32</v>
      </c>
      <c r="G89" s="27">
        <v>2</v>
      </c>
      <c r="H89" s="28">
        <v>564.20000000000005</v>
      </c>
      <c r="I89" s="35">
        <v>1.0100496277915632</v>
      </c>
      <c r="J89" s="29">
        <v>0.83</v>
      </c>
      <c r="K89" s="37">
        <f t="shared" si="3"/>
        <v>1.1573272321198715</v>
      </c>
    </row>
    <row r="90" spans="2:11" x14ac:dyDescent="0.2">
      <c r="B90" s="24"/>
      <c r="C90" s="24"/>
      <c r="D90" s="24"/>
      <c r="E90" s="30" t="s">
        <v>52</v>
      </c>
      <c r="F90" s="31" t="s">
        <v>32</v>
      </c>
      <c r="G90" s="32">
        <v>1</v>
      </c>
      <c r="H90" s="33">
        <v>569.87</v>
      </c>
      <c r="I90" s="36">
        <v>1</v>
      </c>
      <c r="J90" s="36">
        <v>0.93</v>
      </c>
      <c r="K90" s="37">
        <f>-0.6*(G90-0.5)^-0.75+1.6</f>
        <v>0.59092430169554255</v>
      </c>
    </row>
    <row r="91" spans="2:11" x14ac:dyDescent="0.2">
      <c r="B91" s="24"/>
      <c r="C91" s="24"/>
      <c r="D91" s="24"/>
      <c r="E91" s="25" t="s">
        <v>19</v>
      </c>
      <c r="F91" s="26" t="s">
        <v>55</v>
      </c>
      <c r="G91" s="27">
        <v>12</v>
      </c>
      <c r="H91" s="28">
        <v>61.98</v>
      </c>
      <c r="I91" s="29">
        <v>2.7807357212003874</v>
      </c>
      <c r="J91" s="29">
        <v>0.76249999999999996</v>
      </c>
      <c r="K91" s="37">
        <f t="shared" ref="K91:K101" si="4">-1.8*(G91)^-1.5+2.8</f>
        <v>2.7566987298107781</v>
      </c>
    </row>
    <row r="92" spans="2:11" x14ac:dyDescent="0.2">
      <c r="B92" s="24"/>
      <c r="C92" s="24"/>
      <c r="D92" s="24"/>
      <c r="E92" s="25" t="s">
        <v>19</v>
      </c>
      <c r="F92" s="26" t="s">
        <v>55</v>
      </c>
      <c r="G92" s="27">
        <v>11</v>
      </c>
      <c r="H92" s="28">
        <v>62.58</v>
      </c>
      <c r="I92" s="29">
        <v>2.7540747842761264</v>
      </c>
      <c r="J92" s="29">
        <v>0.79</v>
      </c>
      <c r="K92" s="37">
        <f t="shared" si="4"/>
        <v>2.7506617799781838</v>
      </c>
    </row>
    <row r="93" spans="2:11" x14ac:dyDescent="0.2">
      <c r="B93" s="24"/>
      <c r="C93" s="24"/>
      <c r="D93" s="24"/>
      <c r="E93" s="25" t="s">
        <v>19</v>
      </c>
      <c r="F93" s="26" t="s">
        <v>55</v>
      </c>
      <c r="G93" s="27">
        <v>10</v>
      </c>
      <c r="H93" s="28">
        <v>63.07</v>
      </c>
      <c r="I93" s="29">
        <v>2.7326779768511176</v>
      </c>
      <c r="J93" s="29">
        <v>0.81699999999999995</v>
      </c>
      <c r="K93" s="37">
        <f t="shared" si="4"/>
        <v>2.7430790021169691</v>
      </c>
    </row>
    <row r="94" spans="2:11" x14ac:dyDescent="0.2">
      <c r="B94" s="24"/>
      <c r="C94" s="24"/>
      <c r="D94" s="24"/>
      <c r="E94" s="25" t="s">
        <v>19</v>
      </c>
      <c r="F94" s="26" t="s">
        <v>55</v>
      </c>
      <c r="G94" s="27">
        <v>9</v>
      </c>
      <c r="H94" s="28">
        <v>63.16</v>
      </c>
      <c r="I94" s="29">
        <v>2.7287840405319823</v>
      </c>
      <c r="J94" s="29">
        <v>0.84</v>
      </c>
      <c r="K94" s="37">
        <f t="shared" si="4"/>
        <v>2.7333333333333329</v>
      </c>
    </row>
    <row r="95" spans="2:11" x14ac:dyDescent="0.2">
      <c r="B95" s="24"/>
      <c r="C95" s="24"/>
      <c r="D95" s="24"/>
      <c r="E95" s="25" t="s">
        <v>19</v>
      </c>
      <c r="F95" s="26" t="s">
        <v>55</v>
      </c>
      <c r="G95" s="27">
        <v>8</v>
      </c>
      <c r="H95" s="28">
        <v>62.38</v>
      </c>
      <c r="I95" s="29">
        <v>2.7629047771721704</v>
      </c>
      <c r="J95" s="29">
        <v>0.86250000000000004</v>
      </c>
      <c r="K95" s="37">
        <f t="shared" si="4"/>
        <v>2.7204504871165134</v>
      </c>
    </row>
    <row r="96" spans="2:11" x14ac:dyDescent="0.2">
      <c r="B96" s="24"/>
      <c r="C96" s="24"/>
      <c r="D96" s="24"/>
      <c r="E96" s="25" t="s">
        <v>19</v>
      </c>
      <c r="F96" s="26" t="s">
        <v>55</v>
      </c>
      <c r="G96" s="27">
        <v>7</v>
      </c>
      <c r="H96" s="28">
        <v>63.79</v>
      </c>
      <c r="I96" s="29">
        <v>2.701834143282646</v>
      </c>
      <c r="J96" s="29">
        <v>0.88714000000000004</v>
      </c>
      <c r="K96" s="37">
        <f t="shared" si="4"/>
        <v>2.7028091355119126</v>
      </c>
    </row>
    <row r="97" spans="2:14" x14ac:dyDescent="0.2">
      <c r="B97" s="24"/>
      <c r="C97" s="24"/>
      <c r="D97" s="24"/>
      <c r="E97" s="25" t="s">
        <v>19</v>
      </c>
      <c r="F97" s="26" t="s">
        <v>55</v>
      </c>
      <c r="G97" s="27">
        <v>6</v>
      </c>
      <c r="H97" s="28">
        <v>63.58</v>
      </c>
      <c r="I97" s="29">
        <v>2.7107581000314562</v>
      </c>
      <c r="J97" s="29">
        <v>0.92333299999999996</v>
      </c>
      <c r="K97" s="37">
        <f t="shared" si="4"/>
        <v>2.6775255128608411</v>
      </c>
    </row>
    <row r="98" spans="2:14" x14ac:dyDescent="0.2">
      <c r="B98" s="24"/>
      <c r="C98" s="24"/>
      <c r="D98" s="24"/>
      <c r="E98" s="25" t="s">
        <v>19</v>
      </c>
      <c r="F98" s="26" t="s">
        <v>55</v>
      </c>
      <c r="G98" s="27">
        <v>5</v>
      </c>
      <c r="H98" s="28">
        <v>63.33</v>
      </c>
      <c r="I98" s="29">
        <v>2.7214590241591661</v>
      </c>
      <c r="J98" s="29">
        <v>0.93400000000000005</v>
      </c>
      <c r="K98" s="37">
        <f t="shared" si="4"/>
        <v>2.6390031056200147</v>
      </c>
    </row>
    <row r="99" spans="2:14" x14ac:dyDescent="0.2">
      <c r="B99" s="24"/>
      <c r="C99" s="24"/>
      <c r="D99" s="24"/>
      <c r="E99" s="25" t="s">
        <v>19</v>
      </c>
      <c r="F99" s="26" t="s">
        <v>55</v>
      </c>
      <c r="G99" s="27">
        <v>4</v>
      </c>
      <c r="H99" s="28">
        <v>65.3</v>
      </c>
      <c r="I99" s="29">
        <v>2.6393568147013782</v>
      </c>
      <c r="J99" s="29">
        <v>0.95</v>
      </c>
      <c r="K99" s="37">
        <f t="shared" si="4"/>
        <v>2.5749999999999997</v>
      </c>
    </row>
    <row r="100" spans="2:14" x14ac:dyDescent="0.2">
      <c r="B100" s="24"/>
      <c r="C100" s="24"/>
      <c r="D100" s="24"/>
      <c r="E100" s="25" t="s">
        <v>19</v>
      </c>
      <c r="F100" s="26" t="s">
        <v>55</v>
      </c>
      <c r="G100" s="27">
        <v>3</v>
      </c>
      <c r="H100" s="28">
        <v>72.790000000000006</v>
      </c>
      <c r="I100" s="29">
        <v>2.3677702981178732</v>
      </c>
      <c r="J100" s="29">
        <v>0.97</v>
      </c>
      <c r="K100" s="37">
        <f t="shared" si="4"/>
        <v>2.4535898384862245</v>
      </c>
    </row>
    <row r="101" spans="2:14" x14ac:dyDescent="0.2">
      <c r="B101" s="24"/>
      <c r="C101" s="24"/>
      <c r="D101" s="24"/>
      <c r="E101" s="25" t="s">
        <v>19</v>
      </c>
      <c r="F101" s="26" t="s">
        <v>55</v>
      </c>
      <c r="G101" s="27">
        <v>2</v>
      </c>
      <c r="H101" s="28">
        <v>95.55</v>
      </c>
      <c r="I101" s="29">
        <v>1.803767660910518</v>
      </c>
      <c r="J101" s="29">
        <v>0.98</v>
      </c>
      <c r="K101" s="37">
        <f t="shared" si="4"/>
        <v>2.163603896932107</v>
      </c>
    </row>
    <row r="102" spans="2:14" x14ac:dyDescent="0.2">
      <c r="B102" s="24"/>
      <c r="C102" s="24"/>
      <c r="D102" s="24"/>
      <c r="E102" s="30" t="s">
        <v>19</v>
      </c>
      <c r="F102" s="31" t="s">
        <v>55</v>
      </c>
      <c r="G102" s="32">
        <v>1</v>
      </c>
      <c r="H102" s="33">
        <v>172.35</v>
      </c>
      <c r="I102" s="36">
        <v>1</v>
      </c>
      <c r="J102" s="36">
        <v>0.99</v>
      </c>
      <c r="K102" s="37">
        <f>-1.8*(G102)^-1.5+2.8</f>
        <v>0.99999999999999978</v>
      </c>
    </row>
    <row r="103" spans="2:14" x14ac:dyDescent="0.2"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6" spans="2:14" x14ac:dyDescent="0.2">
      <c r="B106" s="48" t="s">
        <v>70</v>
      </c>
      <c r="C106" s="39"/>
      <c r="D106" s="39"/>
      <c r="E106" s="83"/>
      <c r="F106" s="83"/>
      <c r="G106" s="39"/>
      <c r="H106" s="39"/>
      <c r="I106" s="39"/>
      <c r="J106" s="39"/>
      <c r="K106" s="39"/>
      <c r="L106" s="39"/>
      <c r="M106" s="39"/>
    </row>
    <row r="107" spans="2:14" x14ac:dyDescent="0.2">
      <c r="B107" s="48" t="s">
        <v>71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2:14" x14ac:dyDescent="0.2">
      <c r="B108" s="39"/>
      <c r="C108" s="39"/>
      <c r="D108" s="39"/>
      <c r="E108" s="84" t="s">
        <v>58</v>
      </c>
      <c r="F108" s="84" t="s">
        <v>59</v>
      </c>
      <c r="G108" s="86" t="s">
        <v>60</v>
      </c>
      <c r="H108" s="86"/>
      <c r="I108" s="86"/>
      <c r="J108" s="86"/>
      <c r="K108" s="84" t="s">
        <v>61</v>
      </c>
      <c r="L108" s="84" t="s">
        <v>62</v>
      </c>
      <c r="M108" s="39"/>
    </row>
    <row r="109" spans="2:14" x14ac:dyDescent="0.2">
      <c r="B109" s="39" t="s">
        <v>53</v>
      </c>
      <c r="C109" s="39"/>
      <c r="D109" s="39"/>
      <c r="E109" s="85"/>
      <c r="F109" s="85"/>
      <c r="G109" s="42">
        <v>1</v>
      </c>
      <c r="H109" s="43">
        <v>2</v>
      </c>
      <c r="I109" s="43">
        <v>3</v>
      </c>
      <c r="J109" s="43" t="s">
        <v>13</v>
      </c>
      <c r="K109" s="85"/>
      <c r="L109" s="85"/>
      <c r="M109" s="39"/>
    </row>
    <row r="110" spans="2:14" x14ac:dyDescent="0.2">
      <c r="B110" s="39" t="s">
        <v>7</v>
      </c>
      <c r="C110" s="39">
        <v>100</v>
      </c>
      <c r="D110" s="39"/>
      <c r="E110" s="87">
        <v>100</v>
      </c>
      <c r="F110" s="39" t="s">
        <v>63</v>
      </c>
      <c r="G110" s="39">
        <v>0.76300000000000001</v>
      </c>
      <c r="H110" s="39">
        <v>0.59699999999999998</v>
      </c>
      <c r="I110" s="39">
        <v>0.59</v>
      </c>
      <c r="J110" s="39">
        <f>AVERAGE(G110:I110)</f>
        <v>0.64999999999999991</v>
      </c>
      <c r="K110" s="87">
        <f>J110/J111</f>
        <v>0.5861136158701532</v>
      </c>
      <c r="L110" s="39">
        <f>STDEV(G110:I110)</f>
        <v>9.7923439482077934E-2</v>
      </c>
      <c r="M110" s="45">
        <v>8.0543778680778777E-2</v>
      </c>
      <c r="N110" s="47">
        <v>0.12036786561132828</v>
      </c>
    </row>
    <row r="111" spans="2:14" x14ac:dyDescent="0.2">
      <c r="B111" s="39" t="s">
        <v>5</v>
      </c>
      <c r="C111" s="39">
        <v>0.25</v>
      </c>
      <c r="D111" s="39"/>
      <c r="E111" s="87"/>
      <c r="F111" s="39" t="s">
        <v>64</v>
      </c>
      <c r="G111" s="39">
        <v>1.167</v>
      </c>
      <c r="H111" s="39">
        <v>1.08</v>
      </c>
      <c r="I111" s="39">
        <v>1.08</v>
      </c>
      <c r="J111" s="39">
        <f t="shared" ref="J111:J149" si="5">AVERAGE(G111:I111)</f>
        <v>1.109</v>
      </c>
      <c r="K111" s="87"/>
      <c r="L111" s="39">
        <f t="shared" ref="L111:L149" si="6">STDEV(G111:I111)</f>
        <v>5.0229473419497427E-2</v>
      </c>
      <c r="M111" s="45"/>
      <c r="N111" s="47"/>
    </row>
    <row r="112" spans="2:14" x14ac:dyDescent="0.2">
      <c r="B112" s="39" t="s">
        <v>6</v>
      </c>
      <c r="C112" s="39">
        <v>2500</v>
      </c>
      <c r="D112" s="39"/>
      <c r="E112" s="87">
        <v>200</v>
      </c>
      <c r="F112" s="39" t="s">
        <v>63</v>
      </c>
      <c r="G112" s="39">
        <v>0.69699999999999995</v>
      </c>
      <c r="H112" s="39">
        <v>0.67600000000000005</v>
      </c>
      <c r="I112" s="39">
        <v>0.67900000000000005</v>
      </c>
      <c r="J112" s="39">
        <f t="shared" si="5"/>
        <v>0.68400000000000005</v>
      </c>
      <c r="K112" s="87">
        <f t="shared" ref="K112" si="7">J112/J113</f>
        <v>0.60282021151586374</v>
      </c>
      <c r="L112" s="39">
        <f t="shared" si="6"/>
        <v>1.1357816691600494E-2</v>
      </c>
      <c r="M112" s="45">
        <v>4.2289531582198725E-2</v>
      </c>
      <c r="N112" s="47">
        <v>3.3128693593625247E-2</v>
      </c>
    </row>
    <row r="113" spans="2:23" x14ac:dyDescent="0.2">
      <c r="B113" s="39" t="s">
        <v>25</v>
      </c>
      <c r="C113" s="39" t="s">
        <v>39</v>
      </c>
      <c r="D113" s="39"/>
      <c r="E113" s="87"/>
      <c r="F113" s="39" t="s">
        <v>64</v>
      </c>
      <c r="G113" s="39">
        <v>1.206</v>
      </c>
      <c r="H113" s="39">
        <v>1.1020000000000001</v>
      </c>
      <c r="I113" s="39">
        <v>1.0960000000000001</v>
      </c>
      <c r="J113" s="39">
        <f t="shared" si="5"/>
        <v>1.1346666666666667</v>
      </c>
      <c r="K113" s="87"/>
      <c r="L113" s="39">
        <f t="shared" si="6"/>
        <v>6.1849279165834457E-2</v>
      </c>
      <c r="M113" s="45"/>
      <c r="N113" s="47"/>
    </row>
    <row r="114" spans="2:23" x14ac:dyDescent="0.2">
      <c r="B114" s="39"/>
      <c r="C114" s="39"/>
      <c r="D114" s="39"/>
      <c r="E114" s="87">
        <v>300</v>
      </c>
      <c r="F114" s="39" t="s">
        <v>63</v>
      </c>
      <c r="G114" s="39">
        <v>1.081</v>
      </c>
      <c r="H114" s="39">
        <v>0.92300000000000004</v>
      </c>
      <c r="I114" s="39">
        <v>0.93200000000000005</v>
      </c>
      <c r="J114" s="39">
        <f t="shared" si="5"/>
        <v>0.97866666666666668</v>
      </c>
      <c r="K114" s="87">
        <f t="shared" ref="K114" si="8">J114/J115</f>
        <v>0.74821610601427113</v>
      </c>
      <c r="L114" s="39">
        <f t="shared" si="6"/>
        <v>8.8737440425861527E-2</v>
      </c>
      <c r="M114" s="45">
        <v>5.4231143608256094E-2</v>
      </c>
      <c r="N114" s="47">
        <v>8.9768390109759788E-2</v>
      </c>
    </row>
    <row r="115" spans="2:23" x14ac:dyDescent="0.2">
      <c r="B115" s="39"/>
      <c r="C115" s="39"/>
      <c r="D115" s="39"/>
      <c r="E115" s="87"/>
      <c r="F115" s="39" t="s">
        <v>64</v>
      </c>
      <c r="G115" s="39">
        <v>1.33</v>
      </c>
      <c r="H115" s="39">
        <v>1.304</v>
      </c>
      <c r="I115" s="39">
        <v>1.29</v>
      </c>
      <c r="J115" s="39">
        <f t="shared" si="5"/>
        <v>1.3080000000000001</v>
      </c>
      <c r="K115" s="87"/>
      <c r="L115" s="39">
        <f t="shared" si="6"/>
        <v>2.0297783130184457E-2</v>
      </c>
      <c r="M115" s="45"/>
      <c r="N115" s="47"/>
    </row>
    <row r="116" spans="2:23" x14ac:dyDescent="0.2">
      <c r="B116" s="39"/>
      <c r="C116" s="39"/>
      <c r="D116" s="39"/>
      <c r="E116" s="87">
        <v>400</v>
      </c>
      <c r="F116" s="39" t="s">
        <v>63</v>
      </c>
      <c r="G116" s="41">
        <v>1.599</v>
      </c>
      <c r="H116" s="41">
        <v>1.2030000000000001</v>
      </c>
      <c r="I116" s="41">
        <v>1.1950000000000001</v>
      </c>
      <c r="J116" s="39">
        <f t="shared" si="5"/>
        <v>1.3323333333333334</v>
      </c>
      <c r="K116" s="87">
        <f t="shared" ref="K116" si="9">J116/J117</f>
        <v>0.79669124975084715</v>
      </c>
      <c r="L116" s="39">
        <f t="shared" si="6"/>
        <v>0.23097474609431493</v>
      </c>
      <c r="M116" s="45">
        <v>0.10514032382492122</v>
      </c>
      <c r="N116" s="47">
        <v>0.18188892160778203</v>
      </c>
    </row>
    <row r="117" spans="2:23" x14ac:dyDescent="0.2">
      <c r="B117" s="39"/>
      <c r="C117" s="39"/>
      <c r="D117" s="39"/>
      <c r="E117" s="87"/>
      <c r="F117" s="39" t="s">
        <v>64</v>
      </c>
      <c r="G117" s="39">
        <v>1.728</v>
      </c>
      <c r="H117" s="39">
        <v>1.655</v>
      </c>
      <c r="I117" s="39">
        <v>1.6339999999999999</v>
      </c>
      <c r="J117" s="39">
        <f t="shared" si="5"/>
        <v>1.6723333333333332</v>
      </c>
      <c r="K117" s="87"/>
      <c r="L117" s="39">
        <f t="shared" si="6"/>
        <v>4.9338963642676321E-2</v>
      </c>
      <c r="M117" s="45"/>
      <c r="N117" s="47"/>
    </row>
    <row r="118" spans="2:23" x14ac:dyDescent="0.2">
      <c r="B118" s="39"/>
      <c r="C118" s="39"/>
      <c r="D118" s="39"/>
      <c r="E118" s="87">
        <v>500</v>
      </c>
      <c r="F118" s="39" t="s">
        <v>63</v>
      </c>
      <c r="G118" s="39">
        <v>2.1259999999999999</v>
      </c>
      <c r="H118" s="39">
        <v>1.931</v>
      </c>
      <c r="I118" s="39">
        <v>1.9630000000000001</v>
      </c>
      <c r="J118" s="39">
        <f t="shared" si="5"/>
        <v>2.0066666666666668</v>
      </c>
      <c r="K118" s="87">
        <f t="shared" ref="K118" si="10">J118/J119</f>
        <v>0.91782283884738536</v>
      </c>
      <c r="L118" s="39">
        <f t="shared" si="6"/>
        <v>0.10457692543450163</v>
      </c>
      <c r="M118" s="45">
        <v>4.4067182738788069E-2</v>
      </c>
      <c r="N118" s="47">
        <v>6.0548076937244066E-2</v>
      </c>
    </row>
    <row r="119" spans="2:23" x14ac:dyDescent="0.2">
      <c r="B119" s="39"/>
      <c r="C119" s="39"/>
      <c r="D119" s="39"/>
      <c r="E119" s="87"/>
      <c r="F119" s="39" t="s">
        <v>64</v>
      </c>
      <c r="G119" s="39">
        <v>2.21</v>
      </c>
      <c r="H119" s="39">
        <v>2.173</v>
      </c>
      <c r="I119" s="39">
        <v>2.1760000000000002</v>
      </c>
      <c r="J119" s="39">
        <f t="shared" si="5"/>
        <v>2.1863333333333332</v>
      </c>
      <c r="K119" s="87"/>
      <c r="L119" s="39">
        <f t="shared" si="6"/>
        <v>2.0550750189064396E-2</v>
      </c>
      <c r="M119" s="45"/>
      <c r="N119" s="47"/>
      <c r="U119" s="47">
        <v>0</v>
      </c>
      <c r="V119" s="47">
        <v>1</v>
      </c>
    </row>
    <row r="120" spans="2:23" x14ac:dyDescent="0.2">
      <c r="B120" s="39"/>
      <c r="C120" s="39"/>
      <c r="D120" s="39"/>
      <c r="E120" s="87">
        <v>600</v>
      </c>
      <c r="F120" s="39" t="s">
        <v>63</v>
      </c>
      <c r="G120" s="39">
        <v>2.5859999999999999</v>
      </c>
      <c r="H120" s="39">
        <v>2.5710000000000002</v>
      </c>
      <c r="I120" s="39">
        <v>2.57</v>
      </c>
      <c r="J120" s="39">
        <f t="shared" si="5"/>
        <v>2.5756666666666668</v>
      </c>
      <c r="K120" s="87">
        <f t="shared" ref="K120" si="11">J120/J121</f>
        <v>0.92042882668254922</v>
      </c>
      <c r="L120" s="39">
        <f t="shared" si="6"/>
        <v>8.962886439832422E-3</v>
      </c>
      <c r="M120" s="45">
        <v>2.5270345317171317E-2</v>
      </c>
      <c r="N120" s="47">
        <v>1.9934809681087073E-2</v>
      </c>
      <c r="U120" s="47">
        <v>2500</v>
      </c>
      <c r="V120" s="47">
        <v>1</v>
      </c>
    </row>
    <row r="121" spans="2:23" x14ac:dyDescent="0.2">
      <c r="B121" s="39"/>
      <c r="C121" s="39"/>
      <c r="D121" s="39"/>
      <c r="E121" s="87"/>
      <c r="F121" s="39" t="s">
        <v>64</v>
      </c>
      <c r="G121" s="39">
        <v>2.871</v>
      </c>
      <c r="H121" s="39">
        <v>2.774</v>
      </c>
      <c r="I121" s="39">
        <v>2.75</v>
      </c>
      <c r="J121" s="39">
        <f t="shared" si="5"/>
        <v>2.7983333333333333</v>
      </c>
      <c r="K121" s="87"/>
      <c r="L121" s="39">
        <f t="shared" si="6"/>
        <v>6.406507108661734E-2</v>
      </c>
      <c r="M121" s="45"/>
      <c r="N121" s="47"/>
      <c r="U121" s="47"/>
      <c r="V121" s="47"/>
    </row>
    <row r="122" spans="2:23" x14ac:dyDescent="0.2">
      <c r="B122" s="39"/>
      <c r="C122" s="39"/>
      <c r="D122" s="39"/>
      <c r="E122" s="87">
        <v>700</v>
      </c>
      <c r="F122" s="39" t="s">
        <v>63</v>
      </c>
      <c r="G122" s="39">
        <v>4.0449999999999999</v>
      </c>
      <c r="H122" s="39">
        <v>3.8109999999999999</v>
      </c>
      <c r="I122" s="39">
        <v>3.8039999999999998</v>
      </c>
      <c r="J122" s="39">
        <f t="shared" si="5"/>
        <v>3.8866666666666667</v>
      </c>
      <c r="K122" s="87">
        <f t="shared" ref="K122" si="12">J122/J123</f>
        <v>1.1037485800833018</v>
      </c>
      <c r="L122" s="39">
        <f t="shared" si="6"/>
        <v>0.13716535033795285</v>
      </c>
      <c r="M122" s="45">
        <v>4.7961735786882231E-2</v>
      </c>
      <c r="N122" s="47">
        <v>5.9945320952371484E-2</v>
      </c>
    </row>
    <row r="123" spans="2:23" x14ac:dyDescent="0.2">
      <c r="B123" s="39"/>
      <c r="C123" s="39"/>
      <c r="D123" s="39"/>
      <c r="E123" s="87"/>
      <c r="F123" s="39" t="s">
        <v>64</v>
      </c>
      <c r="G123" s="39">
        <v>3.6030000000000002</v>
      </c>
      <c r="H123" s="39">
        <v>3.476</v>
      </c>
      <c r="I123" s="39">
        <v>3.4849999999999999</v>
      </c>
      <c r="J123" s="39">
        <f t="shared" si="5"/>
        <v>3.5213333333333332</v>
      </c>
      <c r="K123" s="87"/>
      <c r="L123" s="39">
        <f t="shared" si="6"/>
        <v>7.0868422681285598E-2</v>
      </c>
      <c r="M123" s="45"/>
      <c r="N123" s="47"/>
    </row>
    <row r="124" spans="2:23" x14ac:dyDescent="0.2">
      <c r="B124" s="39"/>
      <c r="C124" s="39"/>
      <c r="D124" s="39"/>
      <c r="E124" s="87">
        <v>800</v>
      </c>
      <c r="F124" s="39" t="s">
        <v>63</v>
      </c>
      <c r="G124" s="39">
        <v>4.0119999999999996</v>
      </c>
      <c r="H124" s="39">
        <v>3.9169999999999998</v>
      </c>
      <c r="I124" s="39">
        <v>3.903</v>
      </c>
      <c r="J124" s="39">
        <f t="shared" si="5"/>
        <v>3.9439999999999995</v>
      </c>
      <c r="K124" s="87">
        <f t="shared" ref="K124" si="13">J124/J125</f>
        <v>0.91913306921463533</v>
      </c>
      <c r="L124" s="39">
        <f t="shared" si="6"/>
        <v>5.9304300012730737E-2</v>
      </c>
      <c r="M124" s="45">
        <v>1.7955512068479784E-2</v>
      </c>
      <c r="N124" s="47">
        <v>2.3314663930772195E-2</v>
      </c>
      <c r="V124" s="47">
        <v>100</v>
      </c>
      <c r="W124" s="47">
        <f>1.05-V124^-1*75</f>
        <v>0.30000000000000004</v>
      </c>
    </row>
    <row r="125" spans="2:23" x14ac:dyDescent="0.2">
      <c r="B125" s="39"/>
      <c r="C125" s="39"/>
      <c r="D125" s="39"/>
      <c r="E125" s="87"/>
      <c r="F125" s="39" t="s">
        <v>64</v>
      </c>
      <c r="G125" s="39">
        <v>4.3310000000000004</v>
      </c>
      <c r="H125" s="39">
        <v>4.2850000000000001</v>
      </c>
      <c r="I125" s="39">
        <v>4.2569999999999997</v>
      </c>
      <c r="J125" s="39">
        <f t="shared" si="5"/>
        <v>4.2909999999999995</v>
      </c>
      <c r="K125" s="87"/>
      <c r="L125" s="39">
        <f t="shared" si="6"/>
        <v>3.7363083384539163E-2</v>
      </c>
      <c r="M125" s="45"/>
      <c r="N125" s="47"/>
      <c r="V125" s="47">
        <v>200</v>
      </c>
      <c r="W125" s="47">
        <f t="shared" ref="W125:W143" si="14">1.05-V125^-1*75</f>
        <v>0.67500000000000004</v>
      </c>
    </row>
    <row r="126" spans="2:23" x14ac:dyDescent="0.2">
      <c r="B126" s="39"/>
      <c r="C126" s="39"/>
      <c r="D126" s="39"/>
      <c r="E126" s="87">
        <v>900</v>
      </c>
      <c r="F126" s="39" t="s">
        <v>63</v>
      </c>
      <c r="G126" s="39">
        <v>5.4740000000000002</v>
      </c>
      <c r="H126" s="39">
        <v>5.3929999999999998</v>
      </c>
      <c r="I126" s="39">
        <v>5.4109999999999996</v>
      </c>
      <c r="J126" s="39">
        <f t="shared" si="5"/>
        <v>5.4259999999999993</v>
      </c>
      <c r="K126" s="87">
        <f t="shared" ref="K126" si="15">J126/J127</f>
        <v>1.0354303161376501</v>
      </c>
      <c r="L126" s="39">
        <f t="shared" si="6"/>
        <v>4.2532340636273744E-2</v>
      </c>
      <c r="M126" s="45">
        <v>1.4995122192522414E-2</v>
      </c>
      <c r="N126" s="47">
        <v>1.7261991554657463E-2</v>
      </c>
      <c r="V126" s="47">
        <v>300</v>
      </c>
      <c r="W126" s="47">
        <f t="shared" si="14"/>
        <v>0.8</v>
      </c>
    </row>
    <row r="127" spans="2:23" x14ac:dyDescent="0.2">
      <c r="B127" s="39"/>
      <c r="C127" s="39"/>
      <c r="D127" s="39"/>
      <c r="E127" s="87"/>
      <c r="F127" s="39" t="s">
        <v>64</v>
      </c>
      <c r="G127" s="39">
        <v>5.2850000000000001</v>
      </c>
      <c r="H127" s="39">
        <v>5.2359999999999998</v>
      </c>
      <c r="I127" s="39">
        <v>5.2</v>
      </c>
      <c r="J127" s="39">
        <f t="shared" si="5"/>
        <v>5.2403333333333331</v>
      </c>
      <c r="K127" s="87"/>
      <c r="L127" s="39">
        <f t="shared" si="6"/>
        <v>4.2665364563464508E-2</v>
      </c>
      <c r="M127" s="45"/>
      <c r="N127" s="47"/>
      <c r="V127" s="47">
        <v>400</v>
      </c>
      <c r="W127" s="47">
        <f t="shared" si="14"/>
        <v>0.86250000000000004</v>
      </c>
    </row>
    <row r="128" spans="2:23" x14ac:dyDescent="0.2">
      <c r="B128" s="39"/>
      <c r="C128" s="39"/>
      <c r="D128" s="39"/>
      <c r="E128" s="87">
        <v>1000</v>
      </c>
      <c r="F128" s="39" t="s">
        <v>63</v>
      </c>
      <c r="G128" s="39">
        <v>6.5389999999999997</v>
      </c>
      <c r="H128" s="39">
        <v>6.2759999999999998</v>
      </c>
      <c r="I128" s="39">
        <v>6.335</v>
      </c>
      <c r="J128" s="39">
        <f t="shared" si="5"/>
        <v>6.3833333333333329</v>
      </c>
      <c r="K128" s="87">
        <f t="shared" ref="K128" si="16">J128/J129</f>
        <v>1.0197018104366344</v>
      </c>
      <c r="L128" s="39">
        <f t="shared" si="6"/>
        <v>0.13800120772418373</v>
      </c>
      <c r="M128" s="45">
        <v>2.7134990888951438E-2</v>
      </c>
      <c r="N128" s="47">
        <v>3.158436319680602E-2</v>
      </c>
      <c r="V128" s="47">
        <v>500</v>
      </c>
      <c r="W128" s="47">
        <f t="shared" si="14"/>
        <v>0.9</v>
      </c>
    </row>
    <row r="129" spans="2:23" x14ac:dyDescent="0.2">
      <c r="B129" s="39"/>
      <c r="C129" s="39"/>
      <c r="D129" s="39"/>
      <c r="E129" s="87"/>
      <c r="F129" s="39" t="s">
        <v>64</v>
      </c>
      <c r="G129" s="39">
        <v>6.3230000000000004</v>
      </c>
      <c r="H129" s="39">
        <v>6.22</v>
      </c>
      <c r="I129" s="39">
        <v>6.2370000000000001</v>
      </c>
      <c r="J129" s="39">
        <f t="shared" si="5"/>
        <v>6.2600000000000007</v>
      </c>
      <c r="K129" s="87"/>
      <c r="L129" s="39">
        <f t="shared" si="6"/>
        <v>5.5217750769114386E-2</v>
      </c>
      <c r="M129" s="45"/>
      <c r="N129" s="47"/>
      <c r="V129" s="47">
        <v>600</v>
      </c>
      <c r="W129" s="47">
        <f t="shared" si="14"/>
        <v>0.92500000000000004</v>
      </c>
    </row>
    <row r="130" spans="2:23" x14ac:dyDescent="0.2">
      <c r="B130" s="39"/>
      <c r="C130" s="39"/>
      <c r="D130" s="39"/>
      <c r="E130" s="87">
        <v>1100</v>
      </c>
      <c r="F130" s="39" t="s">
        <v>63</v>
      </c>
      <c r="G130" s="39">
        <v>7.3879999999999999</v>
      </c>
      <c r="H130" s="39">
        <v>7.3879999999999999</v>
      </c>
      <c r="I130" s="39">
        <v>7.4240000000000004</v>
      </c>
      <c r="J130" s="39">
        <f t="shared" si="5"/>
        <v>7.3999999999999995</v>
      </c>
      <c r="K130" s="87">
        <f t="shared" ref="K130" si="17">J130/J131</f>
        <v>1.0000900982070455</v>
      </c>
      <c r="L130" s="39">
        <f t="shared" si="6"/>
        <v>2.0784609690826805E-2</v>
      </c>
      <c r="M130" s="45">
        <v>1.0272306138449649E-2</v>
      </c>
      <c r="N130" s="47">
        <v>9.2912750084541695E-3</v>
      </c>
      <c r="V130" s="47">
        <v>700</v>
      </c>
      <c r="W130" s="47">
        <f t="shared" si="14"/>
        <v>0.94285714285714295</v>
      </c>
    </row>
    <row r="131" spans="2:23" x14ac:dyDescent="0.2">
      <c r="B131" s="39"/>
      <c r="C131" s="39"/>
      <c r="D131" s="39"/>
      <c r="E131" s="87"/>
      <c r="F131" s="39" t="s">
        <v>64</v>
      </c>
      <c r="G131" s="39">
        <v>7.4640000000000004</v>
      </c>
      <c r="H131" s="39">
        <v>7.3789999999999996</v>
      </c>
      <c r="I131" s="39">
        <v>7.3550000000000004</v>
      </c>
      <c r="J131" s="39">
        <f t="shared" si="5"/>
        <v>7.3993333333333338</v>
      </c>
      <c r="K131" s="87"/>
      <c r="L131" s="39">
        <f t="shared" si="6"/>
        <v>5.7274194305405556E-2</v>
      </c>
      <c r="M131" s="45"/>
      <c r="N131" s="47"/>
      <c r="V131" s="47">
        <v>800</v>
      </c>
      <c r="W131" s="47">
        <f t="shared" si="14"/>
        <v>0.95625000000000004</v>
      </c>
    </row>
    <row r="132" spans="2:23" x14ac:dyDescent="0.2">
      <c r="B132" s="39"/>
      <c r="C132" s="39"/>
      <c r="D132" s="39"/>
      <c r="E132" s="87">
        <v>1200</v>
      </c>
      <c r="F132" s="39" t="s">
        <v>63</v>
      </c>
      <c r="G132" s="39">
        <v>8.5299999999999994</v>
      </c>
      <c r="H132" s="39">
        <v>8.0749999999999993</v>
      </c>
      <c r="I132" s="39">
        <v>8.1140000000000008</v>
      </c>
      <c r="J132" s="39">
        <f t="shared" si="5"/>
        <v>8.2396666666666665</v>
      </c>
      <c r="K132" s="87">
        <f t="shared" ref="K132" si="18">J132/J133</f>
        <v>0.95680278691697307</v>
      </c>
      <c r="L132" s="39">
        <f t="shared" si="6"/>
        <v>0.252191065133825</v>
      </c>
      <c r="M132" s="45">
        <v>2.4570046210438901E-2</v>
      </c>
      <c r="N132" s="47">
        <v>3.7949399671948214E-2</v>
      </c>
      <c r="V132" s="47">
        <v>900</v>
      </c>
      <c r="W132" s="47">
        <f t="shared" si="14"/>
        <v>0.96666666666666667</v>
      </c>
    </row>
    <row r="133" spans="2:23" x14ac:dyDescent="0.2">
      <c r="B133" s="39"/>
      <c r="C133" s="39"/>
      <c r="D133" s="39"/>
      <c r="E133" s="87"/>
      <c r="F133" s="39" t="s">
        <v>64</v>
      </c>
      <c r="G133" s="39">
        <v>8.6620000000000008</v>
      </c>
      <c r="H133" s="39">
        <v>8.5749999999999993</v>
      </c>
      <c r="I133" s="39">
        <v>8.5980000000000008</v>
      </c>
      <c r="J133" s="39">
        <f t="shared" si="5"/>
        <v>8.6116666666666664</v>
      </c>
      <c r="K133" s="87"/>
      <c r="L133" s="39">
        <f t="shared" si="6"/>
        <v>4.5081407845511991E-2</v>
      </c>
      <c r="M133" s="45"/>
      <c r="N133" s="47"/>
      <c r="V133" s="47">
        <v>1000</v>
      </c>
      <c r="W133" s="47">
        <f t="shared" si="14"/>
        <v>0.97500000000000009</v>
      </c>
    </row>
    <row r="134" spans="2:23" x14ac:dyDescent="0.2">
      <c r="B134" s="39"/>
      <c r="C134" s="39"/>
      <c r="D134" s="39"/>
      <c r="E134" s="87">
        <v>1300</v>
      </c>
      <c r="F134" s="39" t="s">
        <v>63</v>
      </c>
      <c r="G134" s="39">
        <v>10.401</v>
      </c>
      <c r="H134" s="39">
        <v>11.255000000000001</v>
      </c>
      <c r="I134" s="39">
        <v>10.428000000000001</v>
      </c>
      <c r="J134" s="39">
        <f t="shared" si="5"/>
        <v>10.694666666666668</v>
      </c>
      <c r="K134" s="87">
        <f t="shared" ref="K134" si="19">J134/J135</f>
        <v>1.069787602947551</v>
      </c>
      <c r="L134" s="39">
        <f t="shared" si="6"/>
        <v>0.48545064974035579</v>
      </c>
      <c r="M134" s="45">
        <v>3.7839989096970728E-2</v>
      </c>
      <c r="N134" s="47">
        <v>6.3646435320324102E-2</v>
      </c>
      <c r="V134" s="47">
        <v>1100</v>
      </c>
      <c r="W134" s="47">
        <f t="shared" si="14"/>
        <v>0.98181818181818192</v>
      </c>
    </row>
    <row r="135" spans="2:23" x14ac:dyDescent="0.2">
      <c r="B135" s="39"/>
      <c r="C135" s="39"/>
      <c r="D135" s="39"/>
      <c r="E135" s="87"/>
      <c r="F135" s="39" t="s">
        <v>64</v>
      </c>
      <c r="G135" s="39">
        <v>10.079000000000001</v>
      </c>
      <c r="H135" s="39">
        <v>9.9819999999999993</v>
      </c>
      <c r="I135" s="39">
        <v>9.93</v>
      </c>
      <c r="J135" s="39">
        <f t="shared" si="5"/>
        <v>9.9969999999999999</v>
      </c>
      <c r="K135" s="87"/>
      <c r="L135" s="39">
        <f t="shared" si="6"/>
        <v>7.5624070242219038E-2</v>
      </c>
      <c r="M135" s="45"/>
      <c r="N135" s="47"/>
      <c r="V135" s="47">
        <v>1200</v>
      </c>
      <c r="W135" s="47">
        <f t="shared" si="14"/>
        <v>0.98750000000000004</v>
      </c>
    </row>
    <row r="136" spans="2:23" x14ac:dyDescent="0.2">
      <c r="B136" s="39"/>
      <c r="C136" s="39"/>
      <c r="D136" s="39"/>
      <c r="E136" s="40">
        <v>1400</v>
      </c>
      <c r="F136" s="39" t="s">
        <v>63</v>
      </c>
      <c r="G136" s="39">
        <v>11.266999999999999</v>
      </c>
      <c r="H136" s="39">
        <v>11.198</v>
      </c>
      <c r="I136" s="39">
        <v>11.141999999999999</v>
      </c>
      <c r="J136" s="39">
        <f>AVERAGE(G136:I136)</f>
        <v>11.202333333333334</v>
      </c>
      <c r="K136" s="87">
        <f t="shared" ref="K136" si="20">J136/J137</f>
        <v>0.98191433413194651</v>
      </c>
      <c r="L136" s="39">
        <f>STDEV(G136:I136)</f>
        <v>6.2612565299094161E-2</v>
      </c>
      <c r="M136" s="45">
        <v>1.287624055045411E-2</v>
      </c>
      <c r="N136" s="47">
        <v>1.0860359673675046E-2</v>
      </c>
      <c r="V136" s="47">
        <v>1300</v>
      </c>
      <c r="W136" s="47">
        <f t="shared" si="14"/>
        <v>0.99230769230769234</v>
      </c>
    </row>
    <row r="137" spans="2:23" x14ac:dyDescent="0.2">
      <c r="B137" s="39"/>
      <c r="C137" s="39"/>
      <c r="D137" s="39"/>
      <c r="E137" s="40"/>
      <c r="F137" s="39" t="s">
        <v>64</v>
      </c>
      <c r="G137" s="39">
        <v>11.497999999999999</v>
      </c>
      <c r="H137" s="39">
        <v>11.379</v>
      </c>
      <c r="I137" s="39">
        <v>11.349</v>
      </c>
      <c r="J137" s="39">
        <f>AVERAGE(G137:I137)</f>
        <v>11.408666666666667</v>
      </c>
      <c r="K137" s="87"/>
      <c r="L137" s="39">
        <f>STDEV(G137:I137)</f>
        <v>7.8805668154855929E-2</v>
      </c>
      <c r="M137" s="45"/>
      <c r="N137" s="47"/>
      <c r="V137" s="47">
        <v>1400</v>
      </c>
      <c r="W137" s="47">
        <f t="shared" si="14"/>
        <v>0.99642857142857144</v>
      </c>
    </row>
    <row r="138" spans="2:23" x14ac:dyDescent="0.2">
      <c r="B138" s="39"/>
      <c r="C138" s="39"/>
      <c r="D138" s="39"/>
      <c r="E138" s="40">
        <v>1500</v>
      </c>
      <c r="F138" s="39" t="s">
        <v>63</v>
      </c>
      <c r="G138" s="39">
        <v>13.766999999999999</v>
      </c>
      <c r="H138" s="39">
        <v>13.754</v>
      </c>
      <c r="I138" s="39">
        <v>13.773999999999999</v>
      </c>
      <c r="J138" s="39">
        <f t="shared" si="5"/>
        <v>13.765000000000001</v>
      </c>
      <c r="K138" s="87">
        <f t="shared" ref="K138" si="21">J138/J139</f>
        <v>1.0601781725758004</v>
      </c>
      <c r="L138" s="39">
        <f t="shared" si="6"/>
        <v>1.014889156509202E-2</v>
      </c>
      <c r="M138" s="45">
        <v>2.0967816995791644E-3</v>
      </c>
      <c r="N138" s="47">
        <v>3.2048275014018301E-3</v>
      </c>
      <c r="V138" s="47">
        <v>1500</v>
      </c>
      <c r="W138" s="47">
        <f t="shared" si="14"/>
        <v>1</v>
      </c>
    </row>
    <row r="139" spans="2:23" x14ac:dyDescent="0.2">
      <c r="B139" s="39"/>
      <c r="C139" s="39"/>
      <c r="D139" s="39"/>
      <c r="E139" s="40"/>
      <c r="F139" s="39" t="s">
        <v>64</v>
      </c>
      <c r="G139" s="39">
        <v>12.999000000000001</v>
      </c>
      <c r="H139" s="39">
        <v>12.999000000000001</v>
      </c>
      <c r="I139" s="39">
        <v>12.952999999999999</v>
      </c>
      <c r="J139" s="39">
        <f t="shared" si="5"/>
        <v>12.983666666666666</v>
      </c>
      <c r="K139" s="87"/>
      <c r="L139" s="39">
        <f t="shared" si="6"/>
        <v>2.6558112382723448E-2</v>
      </c>
      <c r="M139" s="45"/>
      <c r="N139" s="47"/>
      <c r="O139" s="38"/>
      <c r="V139" s="47">
        <v>1600</v>
      </c>
      <c r="W139" s="47">
        <f t="shared" si="14"/>
        <v>1.003125</v>
      </c>
    </row>
    <row r="140" spans="2:23" x14ac:dyDescent="0.2">
      <c r="B140" s="39"/>
      <c r="C140" s="39"/>
      <c r="D140" s="39"/>
      <c r="E140" s="40">
        <v>1600</v>
      </c>
      <c r="F140" s="39" t="s">
        <v>63</v>
      </c>
      <c r="G140" s="39">
        <v>13.955</v>
      </c>
      <c r="H140" s="39">
        <v>14.516999999999999</v>
      </c>
      <c r="I140" s="39">
        <v>13.707000000000001</v>
      </c>
      <c r="J140" s="39">
        <f t="shared" si="5"/>
        <v>14.059666666666667</v>
      </c>
      <c r="K140" s="87">
        <f t="shared" ref="K140" si="22">J140/J141</f>
        <v>0.96497369023106838</v>
      </c>
      <c r="L140" s="39">
        <f t="shared" si="6"/>
        <v>0.41501967824831248</v>
      </c>
      <c r="M140" s="45">
        <v>2.8127268250342508E-2</v>
      </c>
      <c r="N140" s="47">
        <v>3.4957429757910718E-2</v>
      </c>
      <c r="O140" s="38"/>
      <c r="V140" s="47">
        <v>1700</v>
      </c>
      <c r="W140" s="47">
        <f t="shared" si="14"/>
        <v>1.0058823529411764</v>
      </c>
    </row>
    <row r="141" spans="2:23" x14ac:dyDescent="0.2">
      <c r="B141" s="39"/>
      <c r="C141" s="39"/>
      <c r="D141" s="39"/>
      <c r="E141" s="40"/>
      <c r="F141" s="39" t="s">
        <v>64</v>
      </c>
      <c r="G141" s="39">
        <v>14.518000000000001</v>
      </c>
      <c r="H141" s="39">
        <v>14.561</v>
      </c>
      <c r="I141" s="39">
        <v>14.631</v>
      </c>
      <c r="J141" s="39">
        <f t="shared" si="5"/>
        <v>14.57</v>
      </c>
      <c r="K141" s="87"/>
      <c r="L141" s="39">
        <f t="shared" si="6"/>
        <v>5.7035076926396609E-2</v>
      </c>
      <c r="M141" s="45"/>
      <c r="N141" s="47"/>
      <c r="O141" s="38"/>
      <c r="V141" s="47">
        <v>1800</v>
      </c>
      <c r="W141" s="47">
        <f t="shared" si="14"/>
        <v>1.0083333333333333</v>
      </c>
    </row>
    <row r="142" spans="2:23" x14ac:dyDescent="0.2">
      <c r="B142" s="39"/>
      <c r="C142" s="39"/>
      <c r="D142" s="39"/>
      <c r="E142" s="40">
        <v>1700</v>
      </c>
      <c r="F142" s="39" t="s">
        <v>63</v>
      </c>
      <c r="G142" s="39">
        <v>18.196999999999999</v>
      </c>
      <c r="H142" s="39">
        <v>17.986999999999998</v>
      </c>
      <c r="I142" s="39">
        <v>17.943000000000001</v>
      </c>
      <c r="J142" s="39">
        <f t="shared" si="5"/>
        <v>18.042333333333332</v>
      </c>
      <c r="K142" s="87">
        <f t="shared" ref="K142" si="23">J142/J143</f>
        <v>1.1029444727457971</v>
      </c>
      <c r="L142" s="39">
        <f t="shared" si="6"/>
        <v>0.13573994744854281</v>
      </c>
      <c r="M142" s="45">
        <v>8.3251462450648628E-3</v>
      </c>
      <c r="N142" s="47">
        <v>1.1589734395747397E-2</v>
      </c>
      <c r="O142" s="38"/>
      <c r="V142" s="47">
        <v>1900</v>
      </c>
      <c r="W142" s="47">
        <f t="shared" si="14"/>
        <v>1.0105263157894737</v>
      </c>
    </row>
    <row r="143" spans="2:23" x14ac:dyDescent="0.2">
      <c r="B143" s="39"/>
      <c r="C143" s="39"/>
      <c r="D143" s="39"/>
      <c r="E143" s="40"/>
      <c r="F143" s="39" t="s">
        <v>64</v>
      </c>
      <c r="G143" s="39">
        <v>16.356000000000002</v>
      </c>
      <c r="H143" s="39">
        <v>16.327000000000002</v>
      </c>
      <c r="I143" s="39">
        <v>16.391999999999999</v>
      </c>
      <c r="J143" s="39">
        <f t="shared" si="5"/>
        <v>16.358333333333334</v>
      </c>
      <c r="K143" s="87"/>
      <c r="L143" s="39">
        <f t="shared" si="6"/>
        <v>3.2562759915788109E-2</v>
      </c>
      <c r="M143" s="45"/>
      <c r="N143" s="47"/>
      <c r="O143" s="38"/>
      <c r="V143" s="47">
        <v>2000</v>
      </c>
      <c r="W143" s="47">
        <f t="shared" si="14"/>
        <v>1.0125</v>
      </c>
    </row>
    <row r="144" spans="2:23" x14ac:dyDescent="0.2">
      <c r="B144" s="39"/>
      <c r="C144" s="39"/>
      <c r="D144" s="39"/>
      <c r="E144" s="40">
        <v>1800</v>
      </c>
      <c r="F144" s="39" t="s">
        <v>63</v>
      </c>
      <c r="G144" s="39">
        <v>17.253</v>
      </c>
      <c r="H144" s="39">
        <v>17.283000000000001</v>
      </c>
      <c r="I144" s="39">
        <v>17.260000000000002</v>
      </c>
      <c r="J144" s="39">
        <f t="shared" si="5"/>
        <v>17.265333333333334</v>
      </c>
      <c r="K144" s="87">
        <f t="shared" ref="K144" si="24">J144/J145</f>
        <v>0.948731568824984</v>
      </c>
      <c r="L144" s="39">
        <f t="shared" si="6"/>
        <v>1.5695009822658465E-2</v>
      </c>
      <c r="M144" s="45">
        <v>3.2580922796091594E-3</v>
      </c>
      <c r="N144" s="47">
        <v>2.9230757430463994E-3</v>
      </c>
      <c r="O144" s="38"/>
      <c r="V144" s="47"/>
      <c r="W144" s="47"/>
    </row>
    <row r="145" spans="2:15" x14ac:dyDescent="0.2">
      <c r="B145" s="39"/>
      <c r="C145" s="39"/>
      <c r="D145" s="39"/>
      <c r="E145" s="40"/>
      <c r="F145" s="39" t="s">
        <v>64</v>
      </c>
      <c r="G145" s="39">
        <v>18.186</v>
      </c>
      <c r="H145" s="39">
        <v>18.248000000000001</v>
      </c>
      <c r="I145" s="39">
        <v>18.161000000000001</v>
      </c>
      <c r="J145" s="39">
        <f t="shared" si="5"/>
        <v>18.198333333333334</v>
      </c>
      <c r="K145" s="87"/>
      <c r="L145" s="39">
        <f t="shared" si="6"/>
        <v>4.4792112400883016E-2</v>
      </c>
      <c r="M145" s="45"/>
      <c r="N145" s="47"/>
      <c r="O145" s="38"/>
    </row>
    <row r="146" spans="2:15" x14ac:dyDescent="0.2">
      <c r="B146" s="39"/>
      <c r="C146" s="39"/>
      <c r="D146" s="39"/>
      <c r="E146" s="40">
        <v>1900</v>
      </c>
      <c r="F146" s="39" t="s">
        <v>63</v>
      </c>
      <c r="G146" s="39">
        <v>21.623999999999999</v>
      </c>
      <c r="H146" s="39">
        <v>21.54</v>
      </c>
      <c r="I146" s="39">
        <v>21.552</v>
      </c>
      <c r="J146" s="39">
        <f t="shared" si="5"/>
        <v>21.572000000000003</v>
      </c>
      <c r="K146" s="87">
        <f t="shared" ref="K146" si="25">J146/J147</f>
        <v>1.0693147832983594</v>
      </c>
      <c r="L146" s="39">
        <f t="shared" si="6"/>
        <v>4.5431266766401877E-2</v>
      </c>
      <c r="M146" s="45">
        <v>5.873657650371289E-3</v>
      </c>
      <c r="N146" s="47">
        <v>5.4901274824945556E-3</v>
      </c>
      <c r="O146" s="38"/>
    </row>
    <row r="147" spans="2:15" x14ac:dyDescent="0.2">
      <c r="B147" s="39"/>
      <c r="C147" s="39"/>
      <c r="D147" s="39"/>
      <c r="E147" s="40"/>
      <c r="F147" s="39" t="s">
        <v>64</v>
      </c>
      <c r="G147" s="39">
        <v>20.254999999999999</v>
      </c>
      <c r="H147" s="39">
        <v>20.119</v>
      </c>
      <c r="I147" s="39">
        <v>20.146999999999998</v>
      </c>
      <c r="J147" s="39">
        <f t="shared" si="5"/>
        <v>20.173666666666666</v>
      </c>
      <c r="K147" s="87"/>
      <c r="L147" s="39">
        <f t="shared" si="6"/>
        <v>7.1814576050641038E-2</v>
      </c>
      <c r="M147" s="45"/>
      <c r="N147" s="47"/>
      <c r="O147" s="38"/>
    </row>
    <row r="148" spans="2:15" x14ac:dyDescent="0.2">
      <c r="B148" s="39"/>
      <c r="C148" s="39"/>
      <c r="D148" s="39"/>
      <c r="E148" s="40">
        <v>2000</v>
      </c>
      <c r="F148" s="39" t="s">
        <v>63</v>
      </c>
      <c r="G148" s="39">
        <v>21.135000000000002</v>
      </c>
      <c r="H148" s="39">
        <v>21.039000000000001</v>
      </c>
      <c r="I148" s="39">
        <v>21.074999999999999</v>
      </c>
      <c r="J148" s="39">
        <f t="shared" si="5"/>
        <v>21.083000000000002</v>
      </c>
      <c r="K148" s="87">
        <f t="shared" ref="K148" si="26">J148/J149</f>
        <v>0.94746539636886584</v>
      </c>
      <c r="L148" s="39">
        <f t="shared" si="6"/>
        <v>4.8497422611928784E-2</v>
      </c>
      <c r="M148" s="45">
        <v>4.3085397767645972E-3</v>
      </c>
      <c r="N148" s="47">
        <v>3.9188034960903062E-3</v>
      </c>
      <c r="O148" s="38"/>
    </row>
    <row r="149" spans="2:15" x14ac:dyDescent="0.2">
      <c r="B149" s="39"/>
      <c r="C149" s="39"/>
      <c r="D149" s="39"/>
      <c r="E149" s="40"/>
      <c r="F149" s="39" t="s">
        <v>64</v>
      </c>
      <c r="G149" s="39">
        <v>22.306999999999999</v>
      </c>
      <c r="H149" s="39">
        <v>22.234000000000002</v>
      </c>
      <c r="I149" s="39">
        <v>22.215</v>
      </c>
      <c r="J149" s="39">
        <f t="shared" si="5"/>
        <v>22.251999999999999</v>
      </c>
      <c r="K149" s="87"/>
      <c r="L149" s="39">
        <f t="shared" si="6"/>
        <v>4.85695377783225E-2</v>
      </c>
      <c r="M149" s="45"/>
      <c r="N149" s="38"/>
      <c r="O149" s="38"/>
    </row>
    <row r="150" spans="2:15" x14ac:dyDescent="0.2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2:15" x14ac:dyDescent="0.2">
      <c r="B151" s="39"/>
      <c r="C151" s="39"/>
      <c r="D151" s="39"/>
      <c r="E151" s="44" t="s">
        <v>4</v>
      </c>
      <c r="F151" s="44" t="s">
        <v>65</v>
      </c>
      <c r="G151" s="44"/>
      <c r="H151" s="44"/>
      <c r="I151" s="44" t="s">
        <v>13</v>
      </c>
      <c r="J151" s="44" t="s">
        <v>66</v>
      </c>
      <c r="K151" s="45"/>
      <c r="L151" s="45" t="s">
        <v>67</v>
      </c>
      <c r="M151" s="45"/>
      <c r="N151" s="46" t="s">
        <v>68</v>
      </c>
      <c r="O151" s="46" t="s">
        <v>69</v>
      </c>
    </row>
    <row r="152" spans="2:15" x14ac:dyDescent="0.2">
      <c r="B152" s="39"/>
      <c r="C152" s="39"/>
      <c r="D152" s="39"/>
      <c r="E152" s="39">
        <v>100</v>
      </c>
      <c r="F152" s="39">
        <v>0.67400000000000004</v>
      </c>
      <c r="G152" s="39">
        <v>0.70199999999999996</v>
      </c>
      <c r="H152" s="39">
        <v>0.65600000000000003</v>
      </c>
      <c r="I152" s="39">
        <f>AVERAGE(F152:H152)</f>
        <v>0.67733333333333334</v>
      </c>
      <c r="J152" s="39">
        <f>1/K152</f>
        <v>1.0420512820512822</v>
      </c>
      <c r="K152" s="45">
        <f>J110/I152</f>
        <v>0.95964566929133843</v>
      </c>
      <c r="L152" s="45">
        <v>0.85976408912188729</v>
      </c>
      <c r="M152" s="45">
        <v>1.1898305084745762</v>
      </c>
      <c r="N152" s="47">
        <v>0.147779226423294</v>
      </c>
      <c r="O152" s="47">
        <v>0.18228719292939488</v>
      </c>
    </row>
    <row r="153" spans="2:15" x14ac:dyDescent="0.2">
      <c r="B153" s="39"/>
      <c r="C153" s="39"/>
      <c r="D153" s="39"/>
      <c r="E153" s="39">
        <v>200</v>
      </c>
      <c r="F153" s="39">
        <v>2.7839999999999998</v>
      </c>
      <c r="G153" s="39">
        <v>2.7970000000000002</v>
      </c>
      <c r="H153" s="39">
        <v>2.778</v>
      </c>
      <c r="I153" s="39">
        <f t="shared" ref="I153:I161" si="27">AVERAGE(F153:H153)</f>
        <v>2.7863333333333333</v>
      </c>
      <c r="J153" s="39">
        <f t="shared" ref="J153:J161" si="28">1/K153</f>
        <v>4.0735867446393765</v>
      </c>
      <c r="K153" s="45">
        <f>J112/I153</f>
        <v>0.24548390955855964</v>
      </c>
      <c r="L153" s="45">
        <v>3.9856527977044478</v>
      </c>
      <c r="M153" s="45">
        <v>4.1375739644970411</v>
      </c>
      <c r="N153" s="47">
        <v>6.3987219857664535E-2</v>
      </c>
      <c r="O153" s="47">
        <v>8.7933946934928731E-2</v>
      </c>
    </row>
    <row r="154" spans="2:15" x14ac:dyDescent="0.2">
      <c r="B154" s="39"/>
      <c r="C154" s="39"/>
      <c r="D154" s="39"/>
      <c r="E154" s="39">
        <v>300</v>
      </c>
      <c r="F154" s="39">
        <v>6.9969999999999999</v>
      </c>
      <c r="G154" s="39">
        <v>6.9429999999999996</v>
      </c>
      <c r="H154" s="39">
        <v>6.9870000000000001</v>
      </c>
      <c r="I154" s="39">
        <f t="shared" si="27"/>
        <v>6.9756666666666662</v>
      </c>
      <c r="J154" s="39">
        <f t="shared" si="28"/>
        <v>7.1277247956403267</v>
      </c>
      <c r="K154" s="45">
        <f>J114/I154</f>
        <v>0.14029722368232428</v>
      </c>
      <c r="L154" s="45">
        <v>6.422756706753006</v>
      </c>
      <c r="M154" s="45">
        <v>7.5807150595882984</v>
      </c>
      <c r="N154" s="47">
        <v>0.45299026394797171</v>
      </c>
      <c r="O154" s="47">
        <v>0.70496808888732065</v>
      </c>
    </row>
    <row r="155" spans="2:15" x14ac:dyDescent="0.2">
      <c r="B155" s="39"/>
      <c r="C155" s="39"/>
      <c r="D155" s="39"/>
      <c r="E155" s="39">
        <v>400</v>
      </c>
      <c r="F155" s="39">
        <v>17.652000000000001</v>
      </c>
      <c r="G155" s="39">
        <v>17.518000000000001</v>
      </c>
      <c r="H155" s="39">
        <v>18.085000000000001</v>
      </c>
      <c r="I155" s="39">
        <f t="shared" si="27"/>
        <v>17.751666666666669</v>
      </c>
      <c r="J155" s="39">
        <f t="shared" si="28"/>
        <v>13.323742807105331</v>
      </c>
      <c r="K155" s="45">
        <f>J116/I155</f>
        <v>7.5053985541263718E-2</v>
      </c>
      <c r="L155" s="45">
        <v>10.955597248280176</v>
      </c>
      <c r="M155" s="45">
        <v>15.133891213389122</v>
      </c>
      <c r="N155" s="47">
        <v>1.8101484062837905</v>
      </c>
      <c r="O155" s="47">
        <v>2.3681455588251552</v>
      </c>
    </row>
    <row r="156" spans="2:15" x14ac:dyDescent="0.2">
      <c r="B156" s="39"/>
      <c r="C156" s="39"/>
      <c r="D156" s="39"/>
      <c r="E156" s="39">
        <v>500</v>
      </c>
      <c r="F156" s="39">
        <v>27.834</v>
      </c>
      <c r="G156" s="39">
        <v>27.9</v>
      </c>
      <c r="H156" s="39">
        <v>28.146999999999998</v>
      </c>
      <c r="I156" s="39">
        <f t="shared" si="27"/>
        <v>27.960333333333335</v>
      </c>
      <c r="J156" s="39">
        <f t="shared" si="28"/>
        <v>13.933720930232559</v>
      </c>
      <c r="K156" s="45">
        <f>J118/I156</f>
        <v>7.1768338479512639E-2</v>
      </c>
      <c r="L156" s="45">
        <v>13.092191909689559</v>
      </c>
      <c r="M156" s="45">
        <v>14.576385292594509</v>
      </c>
      <c r="N156" s="47">
        <v>0.64266436236195013</v>
      </c>
      <c r="O156" s="47">
        <v>0.84152902054299972</v>
      </c>
    </row>
    <row r="157" spans="2:15" x14ac:dyDescent="0.2">
      <c r="B157" s="39"/>
      <c r="C157" s="39"/>
      <c r="D157" s="39"/>
      <c r="E157" s="39">
        <v>600</v>
      </c>
      <c r="F157" s="39">
        <v>42.658000000000001</v>
      </c>
      <c r="G157" s="39">
        <v>42.75</v>
      </c>
      <c r="H157" s="39">
        <v>42.433</v>
      </c>
      <c r="I157" s="39">
        <f t="shared" si="27"/>
        <v>42.613666666666667</v>
      </c>
      <c r="J157" s="39">
        <f t="shared" si="28"/>
        <v>16.544713342823862</v>
      </c>
      <c r="K157" s="45">
        <f>J120/I157</f>
        <v>6.0442268129942668E-2</v>
      </c>
      <c r="L157" s="45">
        <v>16.408739365815933</v>
      </c>
      <c r="M157" s="45">
        <v>16.634241245136188</v>
      </c>
      <c r="N157" s="47">
        <v>8.9527902312326546E-2</v>
      </c>
      <c r="O157" s="47">
        <v>0.13597397700792868</v>
      </c>
    </row>
    <row r="158" spans="2:15" x14ac:dyDescent="0.2">
      <c r="B158" s="39"/>
      <c r="C158" s="39"/>
      <c r="D158" s="39"/>
      <c r="E158" s="39">
        <v>700</v>
      </c>
      <c r="F158" s="39">
        <v>59.759</v>
      </c>
      <c r="G158" s="39">
        <v>60.606000000000002</v>
      </c>
      <c r="H158" s="39">
        <v>59.51</v>
      </c>
      <c r="I158" s="39">
        <f t="shared" si="27"/>
        <v>59.958333333333336</v>
      </c>
      <c r="J158" s="39">
        <f t="shared" si="28"/>
        <v>15.426672384219554</v>
      </c>
      <c r="K158" s="45">
        <f>J122/I158</f>
        <v>6.48227936066713E-2</v>
      </c>
      <c r="L158" s="45">
        <v>14.711990111248454</v>
      </c>
      <c r="M158" s="45">
        <v>15.932176656151421</v>
      </c>
      <c r="N158" s="47">
        <v>0.50550427193186742</v>
      </c>
      <c r="O158" s="47">
        <v>0.71468227297109976</v>
      </c>
    </row>
    <row r="159" spans="2:15" x14ac:dyDescent="0.2">
      <c r="B159" s="39"/>
      <c r="C159" s="39"/>
      <c r="D159" s="39"/>
      <c r="E159" s="39">
        <v>800</v>
      </c>
      <c r="F159" s="39">
        <v>94.656999999999996</v>
      </c>
      <c r="G159" s="39">
        <v>93.156000000000006</v>
      </c>
      <c r="H159" s="39">
        <v>92.537999999999997</v>
      </c>
      <c r="I159" s="39">
        <f t="shared" si="27"/>
        <v>93.450333333333333</v>
      </c>
      <c r="J159" s="39">
        <f t="shared" si="28"/>
        <v>23.694303583502368</v>
      </c>
      <c r="K159" s="45">
        <f>J124/I159</f>
        <v>4.220423683168599E-2</v>
      </c>
      <c r="L159" s="45">
        <v>23.065304087736791</v>
      </c>
      <c r="M159" s="45">
        <v>24.252369971816549</v>
      </c>
      <c r="N159" s="47">
        <v>0.55806638831418098</v>
      </c>
      <c r="O159" s="47">
        <v>0.62899949576557646</v>
      </c>
    </row>
    <row r="160" spans="2:15" x14ac:dyDescent="0.2">
      <c r="B160" s="39"/>
      <c r="C160" s="39"/>
      <c r="D160" s="39"/>
      <c r="E160" s="39">
        <v>900</v>
      </c>
      <c r="F160" s="39">
        <v>112.31399999999999</v>
      </c>
      <c r="G160" s="39">
        <v>112.36</v>
      </c>
      <c r="H160" s="39">
        <v>112.041</v>
      </c>
      <c r="I160" s="39">
        <f t="shared" si="27"/>
        <v>112.23833333333333</v>
      </c>
      <c r="J160" s="39">
        <f t="shared" si="28"/>
        <v>20.685280747020521</v>
      </c>
      <c r="K160" s="45">
        <f>J126/I160</f>
        <v>4.83435546381955E-2</v>
      </c>
      <c r="L160" s="45">
        <v>20.467848008768723</v>
      </c>
      <c r="M160" s="45">
        <v>20.834414982384573</v>
      </c>
      <c r="N160" s="47">
        <v>0.1491342353640519</v>
      </c>
      <c r="O160" s="47">
        <v>0.21743273825179799</v>
      </c>
    </row>
    <row r="161" spans="2:15" x14ac:dyDescent="0.2">
      <c r="B161" s="39"/>
      <c r="C161" s="39"/>
      <c r="D161" s="39"/>
      <c r="E161" s="39">
        <v>1000</v>
      </c>
      <c r="F161" s="39">
        <v>141.59800000000001</v>
      </c>
      <c r="G161" s="39">
        <v>140.74700000000001</v>
      </c>
      <c r="H161" s="39">
        <v>141.292</v>
      </c>
      <c r="I161" s="39">
        <f t="shared" si="27"/>
        <v>141.21233333333336</v>
      </c>
      <c r="J161" s="39">
        <f t="shared" si="28"/>
        <v>22.122036553524811</v>
      </c>
      <c r="K161" s="45">
        <f>J128/I161</f>
        <v>4.5203794758248206E-2</v>
      </c>
      <c r="L161" s="45">
        <v>21.524239180302803</v>
      </c>
      <c r="M161" s="45">
        <v>22.561822817080945</v>
      </c>
      <c r="N161" s="47">
        <v>0.43978626355613315</v>
      </c>
      <c r="O161" s="47">
        <v>0.59779737322200788</v>
      </c>
    </row>
    <row r="162" spans="2:15" x14ac:dyDescent="0.2"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5" spans="2:15" x14ac:dyDescent="0.2">
      <c r="B165" s="50" t="s">
        <v>74</v>
      </c>
      <c r="C165" s="51"/>
      <c r="D165" s="51"/>
      <c r="E165" s="51"/>
      <c r="F165" s="51"/>
      <c r="G165" s="51"/>
      <c r="H165" s="51"/>
      <c r="I165" s="51"/>
      <c r="J165" s="51"/>
    </row>
    <row r="166" spans="2:15" x14ac:dyDescent="0.2">
      <c r="B166" s="50" t="s">
        <v>75</v>
      </c>
      <c r="C166" s="51"/>
      <c r="D166" s="51"/>
      <c r="E166" s="51"/>
      <c r="F166" s="51"/>
      <c r="G166" s="51"/>
      <c r="H166" s="51"/>
      <c r="I166" s="51"/>
      <c r="J166" s="51"/>
    </row>
    <row r="167" spans="2:15" x14ac:dyDescent="0.2">
      <c r="B167" s="51"/>
      <c r="C167" s="51"/>
      <c r="D167" s="51"/>
      <c r="E167" s="91"/>
      <c r="F167" s="91"/>
      <c r="G167" s="51"/>
      <c r="H167" s="51"/>
      <c r="I167" s="51"/>
      <c r="J167" s="51"/>
    </row>
    <row r="168" spans="2:15" x14ac:dyDescent="0.2">
      <c r="B168" s="51"/>
      <c r="C168" s="51"/>
      <c r="D168" s="51"/>
      <c r="E168" s="88" t="s">
        <v>58</v>
      </c>
      <c r="F168" s="92" t="s">
        <v>7</v>
      </c>
      <c r="G168" s="88" t="s">
        <v>76</v>
      </c>
      <c r="H168" s="88" t="s">
        <v>77</v>
      </c>
      <c r="I168" s="88" t="s">
        <v>78</v>
      </c>
      <c r="J168" s="51"/>
    </row>
    <row r="169" spans="2:15" x14ac:dyDescent="0.2">
      <c r="B169" s="51" t="s">
        <v>53</v>
      </c>
      <c r="C169" s="51"/>
      <c r="D169" s="51"/>
      <c r="E169" s="89"/>
      <c r="F169" s="93"/>
      <c r="G169" s="89"/>
      <c r="H169" s="89"/>
      <c r="I169" s="89"/>
      <c r="J169" s="51"/>
    </row>
    <row r="170" spans="2:15" x14ac:dyDescent="0.2">
      <c r="B170" s="51" t="s">
        <v>5</v>
      </c>
      <c r="C170" s="51">
        <v>0.25</v>
      </c>
      <c r="D170" s="51"/>
      <c r="E170" s="51">
        <v>500</v>
      </c>
      <c r="F170" s="51">
        <v>10000</v>
      </c>
      <c r="G170" s="51">
        <v>257.91899999999998</v>
      </c>
      <c r="H170" s="52">
        <v>288.96600000000001</v>
      </c>
      <c r="I170" s="51">
        <f>H170/G170</f>
        <v>1.1203750014539449</v>
      </c>
      <c r="J170" s="51"/>
    </row>
    <row r="171" spans="2:15" x14ac:dyDescent="0.2">
      <c r="B171" s="51" t="s">
        <v>6</v>
      </c>
      <c r="C171" s="51">
        <v>25000</v>
      </c>
      <c r="D171" s="51"/>
      <c r="E171" s="51">
        <v>500</v>
      </c>
      <c r="F171" s="51">
        <v>100</v>
      </c>
      <c r="G171" s="51">
        <v>2.0670000000000002</v>
      </c>
      <c r="H171" s="53">
        <v>2.343</v>
      </c>
      <c r="I171" s="51">
        <f>H171/G171</f>
        <v>1.1335268505079825</v>
      </c>
      <c r="J171" s="51"/>
    </row>
    <row r="172" spans="2:15" x14ac:dyDescent="0.2">
      <c r="B172" s="51" t="s">
        <v>25</v>
      </c>
      <c r="C172" s="51" t="s">
        <v>39</v>
      </c>
      <c r="D172" s="51"/>
      <c r="E172" s="51">
        <v>1000</v>
      </c>
      <c r="F172" s="51">
        <v>100</v>
      </c>
      <c r="G172" s="51">
        <v>5.8719999999999999</v>
      </c>
      <c r="H172" s="53">
        <v>6.4020000000000001</v>
      </c>
      <c r="I172" s="51">
        <f t="shared" ref="I172:I180" si="29">H172/G172</f>
        <v>1.090258855585831</v>
      </c>
      <c r="J172" s="51"/>
    </row>
    <row r="173" spans="2:15" x14ac:dyDescent="0.2">
      <c r="B173" s="51"/>
      <c r="C173" s="51"/>
      <c r="D173" s="51"/>
      <c r="E173" s="51">
        <v>1500</v>
      </c>
      <c r="F173" s="51">
        <v>100</v>
      </c>
      <c r="G173" s="51">
        <v>13.127000000000001</v>
      </c>
      <c r="H173" s="53">
        <v>13.895</v>
      </c>
      <c r="I173" s="51">
        <f t="shared" si="29"/>
        <v>1.0585053706101926</v>
      </c>
      <c r="J173" s="51"/>
    </row>
    <row r="174" spans="2:15" x14ac:dyDescent="0.2">
      <c r="B174" s="51"/>
      <c r="C174" s="51"/>
      <c r="D174" s="51"/>
      <c r="E174" s="51">
        <v>2000</v>
      </c>
      <c r="F174" s="51">
        <v>100</v>
      </c>
      <c r="G174" s="51">
        <v>19.57</v>
      </c>
      <c r="H174" s="53">
        <v>21.405000000000001</v>
      </c>
      <c r="I174" s="51">
        <f t="shared" si="29"/>
        <v>1.0937659683188554</v>
      </c>
      <c r="J174" s="51"/>
    </row>
    <row r="175" spans="2:15" x14ac:dyDescent="0.2">
      <c r="B175" s="51"/>
      <c r="C175" s="51"/>
      <c r="D175" s="51"/>
      <c r="E175" s="51">
        <v>2500</v>
      </c>
      <c r="F175" s="51">
        <v>100</v>
      </c>
      <c r="G175" s="51">
        <v>33.665999999999997</v>
      </c>
      <c r="H175" s="53">
        <v>36.676000000000002</v>
      </c>
      <c r="I175" s="51">
        <f t="shared" si="29"/>
        <v>1.0894077110437832</v>
      </c>
      <c r="J175" s="51"/>
    </row>
    <row r="176" spans="2:15" x14ac:dyDescent="0.2">
      <c r="B176" s="51"/>
      <c r="C176" s="51"/>
      <c r="D176" s="51"/>
      <c r="E176" s="51">
        <v>3000</v>
      </c>
      <c r="F176" s="51">
        <v>100</v>
      </c>
      <c r="G176" s="51">
        <v>46.677999999999997</v>
      </c>
      <c r="H176" s="53">
        <v>50.110999999999997</v>
      </c>
      <c r="I176" s="51">
        <f t="shared" si="29"/>
        <v>1.073546424439779</v>
      </c>
      <c r="J176" s="51"/>
    </row>
    <row r="177" spans="2:11" x14ac:dyDescent="0.2">
      <c r="B177" s="51"/>
      <c r="C177" s="51"/>
      <c r="D177" s="51"/>
      <c r="E177" s="51">
        <v>3500</v>
      </c>
      <c r="F177" s="51">
        <v>100</v>
      </c>
      <c r="G177" s="51">
        <v>76.504999999999995</v>
      </c>
      <c r="H177" s="53">
        <v>81.230999999999995</v>
      </c>
      <c r="I177" s="51">
        <f t="shared" si="29"/>
        <v>1.0617737402784131</v>
      </c>
      <c r="J177" s="51"/>
    </row>
    <row r="178" spans="2:11" x14ac:dyDescent="0.2">
      <c r="B178" s="51"/>
      <c r="C178" s="51"/>
      <c r="D178" s="51"/>
      <c r="E178" s="51">
        <v>4000</v>
      </c>
      <c r="F178" s="51">
        <v>50</v>
      </c>
      <c r="G178" s="51">
        <v>38.04</v>
      </c>
      <c r="H178" s="53">
        <v>40.685000000000002</v>
      </c>
      <c r="I178" s="51">
        <f t="shared" si="29"/>
        <v>1.0695320715036805</v>
      </c>
      <c r="J178" s="51"/>
    </row>
    <row r="179" spans="2:11" x14ac:dyDescent="0.2">
      <c r="B179" s="51"/>
      <c r="C179" s="51"/>
      <c r="D179" s="51"/>
      <c r="E179" s="51">
        <v>4500</v>
      </c>
      <c r="F179" s="51">
        <v>50</v>
      </c>
      <c r="G179" s="51">
        <v>54.375</v>
      </c>
      <c r="H179" s="53">
        <v>57.597000000000001</v>
      </c>
      <c r="I179" s="51">
        <f t="shared" si="29"/>
        <v>1.0592551724137931</v>
      </c>
      <c r="J179" s="51"/>
    </row>
    <row r="180" spans="2:11" x14ac:dyDescent="0.2">
      <c r="B180" s="51"/>
      <c r="C180" s="51"/>
      <c r="D180" s="51"/>
      <c r="E180" s="51">
        <v>5000</v>
      </c>
      <c r="F180" s="51">
        <v>100</v>
      </c>
      <c r="G180" s="51">
        <v>136.99299999999999</v>
      </c>
      <c r="H180" s="53">
        <v>144.65700000000001</v>
      </c>
      <c r="I180" s="51">
        <f t="shared" si="29"/>
        <v>1.055944464315695</v>
      </c>
      <c r="J180" s="51"/>
    </row>
    <row r="181" spans="2:11" x14ac:dyDescent="0.2">
      <c r="B181" s="51"/>
      <c r="C181" s="51"/>
      <c r="D181" s="51"/>
      <c r="E181" s="51">
        <v>5000</v>
      </c>
      <c r="F181" s="51">
        <v>50</v>
      </c>
      <c r="G181" s="51">
        <v>69.391999999999996</v>
      </c>
      <c r="H181" s="53">
        <v>73.031000000000006</v>
      </c>
      <c r="I181" s="51">
        <f>H181/G181</f>
        <v>1.0524412035969566</v>
      </c>
      <c r="J181" s="51"/>
    </row>
    <row r="182" spans="2:11" x14ac:dyDescent="0.2">
      <c r="B182" s="51"/>
      <c r="C182" s="51"/>
      <c r="D182" s="51"/>
      <c r="E182" s="51">
        <v>10000</v>
      </c>
      <c r="F182" s="51">
        <v>10</v>
      </c>
      <c r="G182" s="51">
        <v>29.268999999999998</v>
      </c>
      <c r="H182" s="53">
        <v>29.399000000000001</v>
      </c>
      <c r="I182" s="51">
        <f>H182/G182</f>
        <v>1.004441559328983</v>
      </c>
      <c r="J182" s="51"/>
    </row>
    <row r="183" spans="2:11" x14ac:dyDescent="0.2">
      <c r="B183" s="51"/>
      <c r="C183" s="51"/>
      <c r="D183" s="51"/>
      <c r="E183" s="51"/>
      <c r="F183" s="51"/>
      <c r="G183" s="51"/>
      <c r="H183" s="51"/>
      <c r="I183" s="51"/>
      <c r="J183" s="51"/>
    </row>
    <row r="186" spans="2:11" x14ac:dyDescent="0.2">
      <c r="B186" s="54" t="s">
        <v>83</v>
      </c>
      <c r="C186" s="55"/>
      <c r="D186" s="55"/>
      <c r="E186" s="55"/>
      <c r="F186" s="55"/>
      <c r="G186" s="55"/>
      <c r="H186" s="55"/>
      <c r="I186" s="55"/>
      <c r="J186" s="55"/>
      <c r="K186" s="55"/>
    </row>
    <row r="187" spans="2:11" x14ac:dyDescent="0.2">
      <c r="B187" s="54" t="s">
        <v>84</v>
      </c>
      <c r="C187" s="55"/>
      <c r="D187" s="55"/>
      <c r="E187" s="55"/>
      <c r="F187" s="55"/>
      <c r="G187" s="55"/>
      <c r="H187" s="55"/>
      <c r="I187" s="55"/>
      <c r="J187" s="55"/>
      <c r="K187" s="55"/>
    </row>
    <row r="188" spans="2:11" x14ac:dyDescent="0.2">
      <c r="B188" s="55"/>
      <c r="C188" s="55"/>
      <c r="D188" s="55"/>
      <c r="E188" s="90" t="s">
        <v>79</v>
      </c>
      <c r="F188" s="90"/>
      <c r="G188" s="90"/>
      <c r="H188" s="90"/>
      <c r="I188" s="55"/>
      <c r="J188" s="55"/>
      <c r="K188" s="55"/>
    </row>
    <row r="189" spans="2:11" x14ac:dyDescent="0.2">
      <c r="B189" s="55" t="s">
        <v>8</v>
      </c>
      <c r="C189" s="55">
        <v>1500</v>
      </c>
      <c r="D189" s="55"/>
      <c r="E189" s="55" t="s">
        <v>7</v>
      </c>
      <c r="F189" s="55" t="s">
        <v>80</v>
      </c>
      <c r="G189" s="55" t="s">
        <v>63</v>
      </c>
      <c r="H189" s="55" t="s">
        <v>78</v>
      </c>
      <c r="I189" s="55" t="s">
        <v>81</v>
      </c>
      <c r="J189" s="56" t="s">
        <v>78</v>
      </c>
      <c r="K189" s="57" t="s">
        <v>82</v>
      </c>
    </row>
    <row r="190" spans="2:11" x14ac:dyDescent="0.2">
      <c r="B190" s="55" t="s">
        <v>9</v>
      </c>
      <c r="C190" s="55">
        <v>1500</v>
      </c>
      <c r="D190" s="55"/>
      <c r="E190" s="55">
        <v>5</v>
      </c>
      <c r="F190" s="55">
        <v>7.5919999999999996</v>
      </c>
      <c r="G190" s="55">
        <v>2.3479999999999999</v>
      </c>
      <c r="H190" s="56">
        <f>F190/G190</f>
        <v>3.233390119250426</v>
      </c>
      <c r="I190" s="55">
        <f>G190-0.34</f>
        <v>2.008</v>
      </c>
      <c r="J190" s="56">
        <f t="shared" ref="J190:J206" si="30">F190/I190</f>
        <v>3.7808764940239041</v>
      </c>
      <c r="K190" s="57">
        <f t="shared" ref="K190:K206" si="31">3.83-3.83/E190</f>
        <v>3.0640000000000001</v>
      </c>
    </row>
    <row r="191" spans="2:11" x14ac:dyDescent="0.2">
      <c r="B191" s="55" t="s">
        <v>5</v>
      </c>
      <c r="C191" s="55">
        <v>0.25</v>
      </c>
      <c r="D191" s="55"/>
      <c r="E191" s="55">
        <v>10</v>
      </c>
      <c r="F191" s="55">
        <v>13.951000000000001</v>
      </c>
      <c r="G191" s="55">
        <v>3.9769999999999999</v>
      </c>
      <c r="H191" s="56">
        <f t="shared" ref="H191:H206" si="32">F191/G191</f>
        <v>3.5079205431229572</v>
      </c>
      <c r="I191" s="55">
        <f t="shared" ref="I191:I206" si="33">G191-0.34</f>
        <v>3.637</v>
      </c>
      <c r="J191" s="56">
        <f t="shared" si="30"/>
        <v>3.8358537255980205</v>
      </c>
      <c r="K191" s="57">
        <f t="shared" si="31"/>
        <v>3.4470000000000001</v>
      </c>
    </row>
    <row r="192" spans="2:11" x14ac:dyDescent="0.2">
      <c r="B192" s="55" t="s">
        <v>6</v>
      </c>
      <c r="C192" s="55">
        <v>2500</v>
      </c>
      <c r="D192" s="55"/>
      <c r="E192" s="55">
        <v>15</v>
      </c>
      <c r="F192" s="55">
        <v>20.236999999999998</v>
      </c>
      <c r="G192" s="55">
        <v>5.649</v>
      </c>
      <c r="H192" s="56">
        <f t="shared" si="32"/>
        <v>3.5824039653035933</v>
      </c>
      <c r="I192" s="55">
        <f t="shared" si="33"/>
        <v>5.3090000000000002</v>
      </c>
      <c r="J192" s="56">
        <f t="shared" si="30"/>
        <v>3.8118289696741376</v>
      </c>
      <c r="K192" s="57">
        <f t="shared" si="31"/>
        <v>3.5746666666666669</v>
      </c>
    </row>
    <row r="193" spans="2:11" x14ac:dyDescent="0.2">
      <c r="B193" s="55" t="s">
        <v>25</v>
      </c>
      <c r="C193" s="55" t="s">
        <v>39</v>
      </c>
      <c r="D193" s="55"/>
      <c r="E193" s="55">
        <v>20</v>
      </c>
      <c r="F193" s="55">
        <v>26.602</v>
      </c>
      <c r="G193" s="55">
        <v>7.3170000000000002</v>
      </c>
      <c r="H193" s="56">
        <f t="shared" si="32"/>
        <v>3.6356430230968977</v>
      </c>
      <c r="I193" s="55">
        <f t="shared" si="33"/>
        <v>6.9770000000000003</v>
      </c>
      <c r="J193" s="56">
        <f t="shared" si="30"/>
        <v>3.8128135301705601</v>
      </c>
      <c r="K193" s="57">
        <f t="shared" si="31"/>
        <v>3.6385000000000001</v>
      </c>
    </row>
    <row r="194" spans="2:11" x14ac:dyDescent="0.2">
      <c r="B194" s="55"/>
      <c r="C194" s="55"/>
      <c r="D194" s="55"/>
      <c r="E194" s="55">
        <v>30</v>
      </c>
      <c r="F194" s="55">
        <v>39.281999999999996</v>
      </c>
      <c r="G194" s="55">
        <v>10.689</v>
      </c>
      <c r="H194" s="56">
        <f t="shared" si="32"/>
        <v>3.6749929834409203</v>
      </c>
      <c r="I194" s="55">
        <f t="shared" si="33"/>
        <v>10.349</v>
      </c>
      <c r="J194" s="56">
        <f t="shared" si="30"/>
        <v>3.7957290559474339</v>
      </c>
      <c r="K194" s="57">
        <f t="shared" si="31"/>
        <v>3.7023333333333333</v>
      </c>
    </row>
    <row r="195" spans="2:11" x14ac:dyDescent="0.2">
      <c r="B195" s="55"/>
      <c r="C195" s="55"/>
      <c r="D195" s="55"/>
      <c r="E195" s="55">
        <v>40</v>
      </c>
      <c r="F195" s="55">
        <v>52.051000000000002</v>
      </c>
      <c r="G195" s="55">
        <v>13.97</v>
      </c>
      <c r="H195" s="56">
        <f t="shared" si="32"/>
        <v>3.7259126700071583</v>
      </c>
      <c r="I195" s="55">
        <f t="shared" si="33"/>
        <v>13.63</v>
      </c>
      <c r="J195" s="56">
        <f t="shared" si="30"/>
        <v>3.818855465884079</v>
      </c>
      <c r="K195" s="57">
        <f t="shared" si="31"/>
        <v>3.7342500000000003</v>
      </c>
    </row>
    <row r="196" spans="2:11" x14ac:dyDescent="0.2">
      <c r="B196" s="55"/>
      <c r="C196" s="55"/>
      <c r="D196" s="55"/>
      <c r="E196" s="55">
        <v>50</v>
      </c>
      <c r="F196" s="55">
        <v>64.631</v>
      </c>
      <c r="G196" s="55">
        <v>17.318999999999999</v>
      </c>
      <c r="H196" s="56">
        <f t="shared" si="32"/>
        <v>3.7317974478896012</v>
      </c>
      <c r="I196" s="55">
        <f t="shared" si="33"/>
        <v>16.978999999999999</v>
      </c>
      <c r="J196" s="56">
        <f t="shared" si="30"/>
        <v>3.8065257082278112</v>
      </c>
      <c r="K196" s="57">
        <f t="shared" si="31"/>
        <v>3.7534000000000001</v>
      </c>
    </row>
    <row r="197" spans="2:11" x14ac:dyDescent="0.2">
      <c r="B197" s="55"/>
      <c r="C197" s="55"/>
      <c r="D197" s="55"/>
      <c r="E197" s="55">
        <v>75</v>
      </c>
      <c r="F197" s="55">
        <v>96.352999999999994</v>
      </c>
      <c r="G197" s="55">
        <v>25.597000000000001</v>
      </c>
      <c r="H197" s="56">
        <f t="shared" si="32"/>
        <v>3.7642301832245963</v>
      </c>
      <c r="I197" s="55">
        <f t="shared" si="33"/>
        <v>25.257000000000001</v>
      </c>
      <c r="J197" s="56">
        <f t="shared" si="30"/>
        <v>3.8149027992239772</v>
      </c>
      <c r="K197" s="57">
        <f t="shared" si="31"/>
        <v>3.7789333333333333</v>
      </c>
    </row>
    <row r="198" spans="2:11" x14ac:dyDescent="0.2">
      <c r="B198" s="55"/>
      <c r="C198" s="55"/>
      <c r="D198" s="55"/>
      <c r="E198" s="55">
        <v>100</v>
      </c>
      <c r="F198" s="55">
        <v>128.20699999999999</v>
      </c>
      <c r="G198" s="55">
        <v>33.948</v>
      </c>
      <c r="H198" s="56">
        <f t="shared" si="32"/>
        <v>3.7765700483091784</v>
      </c>
      <c r="I198" s="55">
        <f t="shared" si="33"/>
        <v>33.607999999999997</v>
      </c>
      <c r="J198" s="56">
        <f t="shared" si="30"/>
        <v>3.814776243751488</v>
      </c>
      <c r="K198" s="57">
        <f t="shared" si="31"/>
        <v>3.7917000000000001</v>
      </c>
    </row>
    <row r="199" spans="2:11" x14ac:dyDescent="0.2">
      <c r="B199" s="55"/>
      <c r="C199" s="55"/>
      <c r="D199" s="55"/>
      <c r="E199" s="55">
        <v>125</v>
      </c>
      <c r="F199" s="55">
        <v>160.00299999999999</v>
      </c>
      <c r="G199" s="55">
        <v>42.2</v>
      </c>
      <c r="H199" s="56">
        <f t="shared" si="32"/>
        <v>3.7915402843601891</v>
      </c>
      <c r="I199" s="55">
        <f t="shared" si="33"/>
        <v>41.86</v>
      </c>
      <c r="J199" s="56">
        <f t="shared" si="30"/>
        <v>3.8223363592928807</v>
      </c>
      <c r="K199" s="57">
        <f t="shared" si="31"/>
        <v>3.7993600000000001</v>
      </c>
    </row>
    <row r="200" spans="2:11" x14ac:dyDescent="0.2">
      <c r="B200" s="55"/>
      <c r="C200" s="55"/>
      <c r="D200" s="55"/>
      <c r="E200" s="55">
        <v>150</v>
      </c>
      <c r="F200" s="55">
        <v>191.24299999999999</v>
      </c>
      <c r="G200" s="55">
        <v>50.405000000000001</v>
      </c>
      <c r="H200" s="56">
        <f t="shared" si="32"/>
        <v>3.7941275667096517</v>
      </c>
      <c r="I200" s="55">
        <f t="shared" si="33"/>
        <v>50.064999999999998</v>
      </c>
      <c r="J200" s="56">
        <f t="shared" si="30"/>
        <v>3.8198941376210929</v>
      </c>
      <c r="K200" s="57">
        <f t="shared" si="31"/>
        <v>3.8044666666666669</v>
      </c>
    </row>
    <row r="201" spans="2:11" x14ac:dyDescent="0.2">
      <c r="B201" s="55"/>
      <c r="C201" s="55"/>
      <c r="D201" s="55"/>
      <c r="E201" s="55">
        <v>200</v>
      </c>
      <c r="F201" s="55">
        <v>254.78100000000001</v>
      </c>
      <c r="G201" s="55">
        <v>67.034000000000006</v>
      </c>
      <c r="H201" s="56">
        <f t="shared" si="32"/>
        <v>3.8007727421905297</v>
      </c>
      <c r="I201" s="55">
        <f t="shared" si="33"/>
        <v>66.694000000000003</v>
      </c>
      <c r="J201" s="56">
        <f t="shared" si="30"/>
        <v>3.8201487390170028</v>
      </c>
      <c r="K201" s="57">
        <f t="shared" si="31"/>
        <v>3.8108500000000003</v>
      </c>
    </row>
    <row r="202" spans="2:11" x14ac:dyDescent="0.2">
      <c r="B202" s="55"/>
      <c r="C202" s="55"/>
      <c r="D202" s="55"/>
      <c r="E202" s="55">
        <v>250</v>
      </c>
      <c r="F202" s="55">
        <v>319.48599999999999</v>
      </c>
      <c r="G202" s="55">
        <v>83.539000000000001</v>
      </c>
      <c r="H202" s="56">
        <f t="shared" si="32"/>
        <v>3.8243933970959669</v>
      </c>
      <c r="I202" s="55">
        <f t="shared" si="33"/>
        <v>83.198999999999998</v>
      </c>
      <c r="J202" s="56">
        <f t="shared" si="30"/>
        <v>3.8400221156504286</v>
      </c>
      <c r="K202" s="57">
        <f t="shared" si="31"/>
        <v>3.8146800000000001</v>
      </c>
    </row>
    <row r="203" spans="2:11" x14ac:dyDescent="0.2">
      <c r="B203" s="55"/>
      <c r="C203" s="55"/>
      <c r="D203" s="55"/>
      <c r="E203" s="55">
        <v>300</v>
      </c>
      <c r="F203" s="55">
        <v>382.22500000000002</v>
      </c>
      <c r="G203" s="55">
        <v>102.251</v>
      </c>
      <c r="H203" s="56">
        <f t="shared" si="32"/>
        <v>3.7381052508043933</v>
      </c>
      <c r="I203" s="55">
        <f t="shared" si="33"/>
        <v>101.911</v>
      </c>
      <c r="J203" s="56">
        <f t="shared" si="30"/>
        <v>3.7505764834021846</v>
      </c>
      <c r="K203" s="57">
        <f t="shared" si="31"/>
        <v>3.8172333333333333</v>
      </c>
    </row>
    <row r="204" spans="2:11" x14ac:dyDescent="0.2">
      <c r="B204" s="55"/>
      <c r="C204" s="55"/>
      <c r="D204" s="55"/>
      <c r="E204" s="55">
        <v>400</v>
      </c>
      <c r="F204" s="55">
        <v>509.67200000000003</v>
      </c>
      <c r="G204" s="55">
        <v>133.23099999999999</v>
      </c>
      <c r="H204" s="56">
        <f t="shared" si="32"/>
        <v>3.8254760528705787</v>
      </c>
      <c r="I204" s="55">
        <f t="shared" si="33"/>
        <v>132.89099999999999</v>
      </c>
      <c r="J204" s="56">
        <f t="shared" si="30"/>
        <v>3.835263486616852</v>
      </c>
      <c r="K204" s="57">
        <f t="shared" si="31"/>
        <v>3.8204250000000002</v>
      </c>
    </row>
    <row r="205" spans="2:11" x14ac:dyDescent="0.2">
      <c r="B205" s="55"/>
      <c r="C205" s="55"/>
      <c r="D205" s="55"/>
      <c r="E205" s="55">
        <v>500</v>
      </c>
      <c r="F205" s="55">
        <v>636.89</v>
      </c>
      <c r="G205" s="55">
        <v>169.38800000000001</v>
      </c>
      <c r="H205" s="56">
        <f t="shared" si="32"/>
        <v>3.7599475759794081</v>
      </c>
      <c r="I205" s="55">
        <f t="shared" si="33"/>
        <v>169.048</v>
      </c>
      <c r="J205" s="56">
        <f t="shared" si="30"/>
        <v>3.7675098196961807</v>
      </c>
      <c r="K205" s="57">
        <f t="shared" si="31"/>
        <v>3.8223400000000001</v>
      </c>
    </row>
    <row r="206" spans="2:11" x14ac:dyDescent="0.2">
      <c r="B206" s="55"/>
      <c r="C206" s="55"/>
      <c r="D206" s="55"/>
      <c r="E206" s="55">
        <v>750</v>
      </c>
      <c r="F206" s="55">
        <v>955.16800000000001</v>
      </c>
      <c r="G206" s="55">
        <v>249.21100000000001</v>
      </c>
      <c r="H206" s="56">
        <f t="shared" si="32"/>
        <v>3.832768216491246</v>
      </c>
      <c r="I206" s="55">
        <f t="shared" si="33"/>
        <v>248.87100000000001</v>
      </c>
      <c r="J206" s="56">
        <f t="shared" si="30"/>
        <v>3.8380044279968337</v>
      </c>
      <c r="K206" s="57">
        <f t="shared" si="31"/>
        <v>3.8248933333333333</v>
      </c>
    </row>
    <row r="207" spans="2:11" x14ac:dyDescent="0.2">
      <c r="B207" s="55"/>
      <c r="C207" s="55"/>
      <c r="D207" s="55"/>
      <c r="E207" s="55"/>
      <c r="F207" s="55"/>
      <c r="G207" s="55"/>
      <c r="H207" s="55"/>
      <c r="I207" s="55"/>
      <c r="J207" s="55"/>
      <c r="K207" s="55"/>
    </row>
    <row r="210" spans="2:14" x14ac:dyDescent="0.2">
      <c r="B210" s="49" t="s">
        <v>85</v>
      </c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</row>
    <row r="211" spans="2:14" x14ac:dyDescent="0.2">
      <c r="B211" s="49" t="s">
        <v>86</v>
      </c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</row>
    <row r="212" spans="2:14" x14ac:dyDescent="0.2">
      <c r="B212" s="49"/>
      <c r="C212" s="49"/>
      <c r="D212" s="49"/>
      <c r="E212" s="58" t="s">
        <v>87</v>
      </c>
      <c r="F212" s="58" t="s">
        <v>88</v>
      </c>
      <c r="G212" s="58" t="s">
        <v>89</v>
      </c>
      <c r="H212" s="58" t="s">
        <v>90</v>
      </c>
      <c r="I212" s="58" t="s">
        <v>91</v>
      </c>
      <c r="J212" s="58" t="s">
        <v>92</v>
      </c>
      <c r="K212" s="58" t="s">
        <v>93</v>
      </c>
      <c r="L212" s="58" t="s">
        <v>94</v>
      </c>
      <c r="M212" s="58" t="s">
        <v>95</v>
      </c>
      <c r="N212" s="49"/>
    </row>
    <row r="213" spans="2:14" x14ac:dyDescent="0.2">
      <c r="B213" s="49" t="s">
        <v>8</v>
      </c>
      <c r="C213" s="49">
        <v>3000</v>
      </c>
      <c r="D213" s="49"/>
      <c r="E213" s="59" t="s">
        <v>166</v>
      </c>
      <c r="F213" s="59" t="s">
        <v>97</v>
      </c>
      <c r="G213" s="59" t="s">
        <v>98</v>
      </c>
      <c r="H213" s="60">
        <v>1100</v>
      </c>
      <c r="I213" s="59" t="s">
        <v>99</v>
      </c>
      <c r="J213" s="59">
        <v>0</v>
      </c>
      <c r="K213" s="61">
        <v>0.29799999999999999</v>
      </c>
      <c r="L213" s="61">
        <v>0.7</v>
      </c>
      <c r="M213" s="61">
        <v>3.0000000000000001E-3</v>
      </c>
      <c r="N213" s="49"/>
    </row>
    <row r="214" spans="2:14" x14ac:dyDescent="0.2">
      <c r="B214" s="49" t="s">
        <v>9</v>
      </c>
      <c r="C214" s="49">
        <v>3000</v>
      </c>
      <c r="D214" s="49"/>
      <c r="E214" s="59" t="s">
        <v>165</v>
      </c>
      <c r="F214" s="59" t="s">
        <v>101</v>
      </c>
      <c r="G214" s="59" t="s">
        <v>102</v>
      </c>
      <c r="H214" s="60">
        <v>1100</v>
      </c>
      <c r="I214" s="59" t="s">
        <v>99</v>
      </c>
      <c r="J214" s="59">
        <v>0</v>
      </c>
      <c r="K214" s="61">
        <v>0.39400000000000002</v>
      </c>
      <c r="L214" s="61">
        <v>0.60199999999999998</v>
      </c>
      <c r="M214" s="61">
        <v>4.0000000000000001E-3</v>
      </c>
      <c r="N214" s="49"/>
    </row>
    <row r="215" spans="2:14" x14ac:dyDescent="0.2">
      <c r="B215" s="49" t="s">
        <v>7</v>
      </c>
      <c r="C215" s="49">
        <v>100</v>
      </c>
      <c r="D215" s="49"/>
      <c r="E215" s="59" t="s">
        <v>167</v>
      </c>
      <c r="F215" s="59" t="s">
        <v>104</v>
      </c>
      <c r="G215" s="59" t="s">
        <v>105</v>
      </c>
      <c r="H215" s="59">
        <v>100</v>
      </c>
      <c r="I215" s="59" t="s">
        <v>99</v>
      </c>
      <c r="J215" s="59">
        <v>0</v>
      </c>
      <c r="K215" s="61">
        <v>0.21199999999999999</v>
      </c>
      <c r="L215" s="61">
        <v>0.78800000000000003</v>
      </c>
      <c r="M215" s="61">
        <v>0</v>
      </c>
      <c r="N215" s="49"/>
    </row>
    <row r="216" spans="2:14" x14ac:dyDescent="0.2">
      <c r="B216" s="49" t="s">
        <v>5</v>
      </c>
      <c r="C216" s="49">
        <v>0.25</v>
      </c>
      <c r="D216" s="49"/>
      <c r="E216" s="59" t="s">
        <v>168</v>
      </c>
      <c r="F216" s="59" t="s">
        <v>107</v>
      </c>
      <c r="G216" s="59" t="s">
        <v>108</v>
      </c>
      <c r="H216" s="59">
        <v>100</v>
      </c>
      <c r="I216" s="59" t="s">
        <v>99</v>
      </c>
      <c r="J216" s="59">
        <v>0</v>
      </c>
      <c r="K216" s="61">
        <v>0.28299999999999997</v>
      </c>
      <c r="L216" s="61">
        <v>0.71599999999999997</v>
      </c>
      <c r="M216" s="61">
        <v>1E-3</v>
      </c>
      <c r="N216" s="49"/>
    </row>
    <row r="217" spans="2:14" x14ac:dyDescent="0.2">
      <c r="B217" s="49" t="s">
        <v>6</v>
      </c>
      <c r="C217" s="49">
        <v>2500</v>
      </c>
      <c r="D217" s="49"/>
      <c r="E217" s="59" t="s">
        <v>169</v>
      </c>
      <c r="F217" s="59" t="s">
        <v>110</v>
      </c>
      <c r="G217" s="59" t="s">
        <v>111</v>
      </c>
      <c r="H217" s="59">
        <v>100</v>
      </c>
      <c r="I217" s="59" t="s">
        <v>99</v>
      </c>
      <c r="J217" s="59">
        <v>0</v>
      </c>
      <c r="K217" s="61">
        <v>0.32100000000000001</v>
      </c>
      <c r="L217" s="61">
        <v>0.67900000000000005</v>
      </c>
      <c r="M217" s="61">
        <v>1E-3</v>
      </c>
      <c r="N217" s="49"/>
    </row>
    <row r="218" spans="2:14" x14ac:dyDescent="0.2">
      <c r="B218" s="49" t="s">
        <v>25</v>
      </c>
      <c r="C218" s="49" t="s">
        <v>39</v>
      </c>
      <c r="D218" s="49"/>
      <c r="E218" s="59" t="s">
        <v>170</v>
      </c>
      <c r="F218" s="59" t="s">
        <v>113</v>
      </c>
      <c r="G218" s="59" t="s">
        <v>114</v>
      </c>
      <c r="H218" s="59">
        <v>400</v>
      </c>
      <c r="I218" s="59" t="s">
        <v>99</v>
      </c>
      <c r="J218" s="59">
        <v>0</v>
      </c>
      <c r="K218" s="61">
        <v>0.39300000000000002</v>
      </c>
      <c r="L218" s="61">
        <v>0.60499999999999998</v>
      </c>
      <c r="M218" s="61">
        <v>2E-3</v>
      </c>
      <c r="N218" s="49"/>
    </row>
    <row r="219" spans="2:14" x14ac:dyDescent="0.2">
      <c r="B219" s="49"/>
      <c r="C219" s="49"/>
      <c r="D219" s="49"/>
      <c r="E219" s="59" t="s">
        <v>171</v>
      </c>
      <c r="F219" s="59" t="s">
        <v>116</v>
      </c>
      <c r="G219" s="59" t="s">
        <v>117</v>
      </c>
      <c r="H219" s="59">
        <v>400</v>
      </c>
      <c r="I219" s="59" t="s">
        <v>99</v>
      </c>
      <c r="J219" s="59">
        <v>0</v>
      </c>
      <c r="K219" s="61">
        <v>0.48899999999999999</v>
      </c>
      <c r="L219" s="61">
        <v>0.50700000000000001</v>
      </c>
      <c r="M219" s="61">
        <v>4.0000000000000001E-3</v>
      </c>
      <c r="N219" s="49"/>
    </row>
    <row r="220" spans="2:14" x14ac:dyDescent="0.2">
      <c r="B220" s="49"/>
      <c r="C220" s="49"/>
      <c r="D220" s="49"/>
      <c r="E220" s="59" t="s">
        <v>172</v>
      </c>
      <c r="F220" s="59" t="s">
        <v>119</v>
      </c>
      <c r="G220" s="59" t="s">
        <v>120</v>
      </c>
      <c r="H220" s="59">
        <v>100</v>
      </c>
      <c r="I220" s="59" t="s">
        <v>99</v>
      </c>
      <c r="J220" s="59">
        <v>0</v>
      </c>
      <c r="K220" s="61">
        <v>0.29699999999999999</v>
      </c>
      <c r="L220" s="61">
        <v>0.70199999999999996</v>
      </c>
      <c r="M220" s="61">
        <v>1E-3</v>
      </c>
      <c r="N220" s="49"/>
    </row>
    <row r="221" spans="2:14" x14ac:dyDescent="0.2">
      <c r="B221" s="49"/>
      <c r="C221" s="49"/>
      <c r="D221" s="49"/>
      <c r="E221" s="59" t="s">
        <v>173</v>
      </c>
      <c r="F221" s="59" t="s">
        <v>122</v>
      </c>
      <c r="G221" s="59" t="s">
        <v>123</v>
      </c>
      <c r="H221" s="59">
        <v>100</v>
      </c>
      <c r="I221" s="59" t="s">
        <v>99</v>
      </c>
      <c r="J221" s="59">
        <v>0</v>
      </c>
      <c r="K221" s="61">
        <v>0.27400000000000002</v>
      </c>
      <c r="L221" s="61">
        <v>0.72399999999999998</v>
      </c>
      <c r="M221" s="61">
        <v>1E-3</v>
      </c>
      <c r="N221" s="49"/>
    </row>
    <row r="222" spans="2:14" x14ac:dyDescent="0.2">
      <c r="B222" s="49"/>
      <c r="C222" s="49"/>
      <c r="D222" s="49"/>
      <c r="E222" s="59" t="s">
        <v>174</v>
      </c>
      <c r="F222" s="59" t="s">
        <v>125</v>
      </c>
      <c r="G222" s="59" t="s">
        <v>126</v>
      </c>
      <c r="H222" s="59">
        <v>100</v>
      </c>
      <c r="I222" s="59" t="s">
        <v>99</v>
      </c>
      <c r="J222" s="59">
        <v>0</v>
      </c>
      <c r="K222" s="61">
        <v>0.27100000000000002</v>
      </c>
      <c r="L222" s="61">
        <v>0.72799999999999998</v>
      </c>
      <c r="M222" s="61">
        <v>1E-3</v>
      </c>
      <c r="N222" s="49"/>
    </row>
    <row r="223" spans="2:14" x14ac:dyDescent="0.2">
      <c r="B223" s="49"/>
      <c r="C223" s="49"/>
      <c r="D223" s="49"/>
      <c r="E223" s="59" t="s">
        <v>175</v>
      </c>
      <c r="F223" s="59" t="s">
        <v>128</v>
      </c>
      <c r="G223" s="59" t="s">
        <v>129</v>
      </c>
      <c r="H223" s="59">
        <v>100</v>
      </c>
      <c r="I223" s="59" t="s">
        <v>99</v>
      </c>
      <c r="J223" s="60">
        <v>0</v>
      </c>
      <c r="K223" s="61">
        <v>0.27100000000000002</v>
      </c>
      <c r="L223" s="61">
        <v>0.72799999999999998</v>
      </c>
      <c r="M223" s="61">
        <v>1E-3</v>
      </c>
      <c r="N223" s="49"/>
    </row>
    <row r="224" spans="2:14" x14ac:dyDescent="0.2">
      <c r="B224" s="49"/>
      <c r="C224" s="49"/>
      <c r="D224" s="49"/>
      <c r="E224" s="59" t="s">
        <v>176</v>
      </c>
      <c r="F224" s="59" t="s">
        <v>131</v>
      </c>
      <c r="G224" s="59" t="s">
        <v>132</v>
      </c>
      <c r="H224" s="59">
        <v>100</v>
      </c>
      <c r="I224" s="59" t="s">
        <v>99</v>
      </c>
      <c r="J224" s="59">
        <v>0</v>
      </c>
      <c r="K224" s="61">
        <v>0.68400000000000005</v>
      </c>
      <c r="L224" s="61">
        <v>0.315</v>
      </c>
      <c r="M224" s="61">
        <v>1E-3</v>
      </c>
      <c r="N224" s="49"/>
    </row>
    <row r="225" spans="2:14" x14ac:dyDescent="0.2">
      <c r="B225" s="49"/>
      <c r="C225" s="49"/>
      <c r="D225" s="49"/>
      <c r="E225" s="59" t="s">
        <v>177</v>
      </c>
      <c r="F225" s="59" t="s">
        <v>134</v>
      </c>
      <c r="G225" s="59" t="s">
        <v>135</v>
      </c>
      <c r="H225" s="59">
        <v>1</v>
      </c>
      <c r="I225" s="59" t="s">
        <v>99</v>
      </c>
      <c r="J225" s="60">
        <v>0</v>
      </c>
      <c r="K225" s="61">
        <v>0.98399999999999999</v>
      </c>
      <c r="L225" s="61">
        <v>1.6E-2</v>
      </c>
      <c r="M225" s="61">
        <v>1E-3</v>
      </c>
      <c r="N225" s="49"/>
    </row>
    <row r="226" spans="2:14" x14ac:dyDescent="0.2">
      <c r="B226" s="49"/>
      <c r="C226" s="49"/>
      <c r="D226" s="49"/>
      <c r="E226" s="59" t="s">
        <v>178</v>
      </c>
      <c r="F226" s="59" t="s">
        <v>137</v>
      </c>
      <c r="G226" s="59" t="s">
        <v>138</v>
      </c>
      <c r="H226" s="60">
        <v>1100</v>
      </c>
      <c r="I226" s="59" t="s">
        <v>99</v>
      </c>
      <c r="J226" s="59">
        <v>0</v>
      </c>
      <c r="K226" s="61">
        <v>0.27800000000000002</v>
      </c>
      <c r="L226" s="61">
        <v>0.70099999999999996</v>
      </c>
      <c r="M226" s="61">
        <v>0.02</v>
      </c>
      <c r="N226" s="49"/>
    </row>
    <row r="227" spans="2:14" x14ac:dyDescent="0.2">
      <c r="B227" s="49"/>
      <c r="C227" s="49"/>
      <c r="D227" s="49"/>
      <c r="E227" s="59" t="s">
        <v>179</v>
      </c>
      <c r="F227" s="59" t="s">
        <v>140</v>
      </c>
      <c r="G227" s="59" t="s">
        <v>141</v>
      </c>
      <c r="H227" s="59">
        <v>400</v>
      </c>
      <c r="I227" s="59" t="s">
        <v>99</v>
      </c>
      <c r="J227" s="60">
        <v>0</v>
      </c>
      <c r="K227" s="61">
        <v>0.37</v>
      </c>
      <c r="L227" s="61">
        <v>0.61599999999999999</v>
      </c>
      <c r="M227" s="61">
        <v>1.4E-2</v>
      </c>
      <c r="N227" s="49"/>
    </row>
    <row r="228" spans="2:14" x14ac:dyDescent="0.2">
      <c r="B228" s="49"/>
      <c r="C228" s="49"/>
      <c r="D228" s="49"/>
      <c r="E228" s="59" t="s">
        <v>185</v>
      </c>
      <c r="F228" s="59" t="s">
        <v>143</v>
      </c>
      <c r="G228" s="59" t="s">
        <v>144</v>
      </c>
      <c r="H228" s="59">
        <v>400</v>
      </c>
      <c r="I228" s="59" t="s">
        <v>99</v>
      </c>
      <c r="J228" s="59">
        <v>0</v>
      </c>
      <c r="K228" s="61">
        <v>2.7E-2</v>
      </c>
      <c r="L228" s="61">
        <v>0.16300000000000001</v>
      </c>
      <c r="M228" s="61">
        <v>0.80900000000000005</v>
      </c>
      <c r="N228" s="49" t="s">
        <v>164</v>
      </c>
    </row>
    <row r="229" spans="2:14" x14ac:dyDescent="0.2">
      <c r="B229" s="49"/>
      <c r="C229" s="49"/>
      <c r="D229" s="49"/>
      <c r="E229" s="59" t="s">
        <v>180</v>
      </c>
      <c r="F229" s="59" t="s">
        <v>146</v>
      </c>
      <c r="G229" s="59" t="s">
        <v>147</v>
      </c>
      <c r="H229" s="60">
        <v>1100</v>
      </c>
      <c r="I229" s="59" t="s">
        <v>99</v>
      </c>
      <c r="J229" s="60">
        <v>0</v>
      </c>
      <c r="K229" s="61">
        <v>0.38600000000000001</v>
      </c>
      <c r="L229" s="61">
        <v>0.59</v>
      </c>
      <c r="M229" s="61">
        <v>2.3E-2</v>
      </c>
      <c r="N229" s="49"/>
    </row>
    <row r="230" spans="2:14" x14ac:dyDescent="0.2">
      <c r="B230" s="49"/>
      <c r="C230" s="49"/>
      <c r="D230" s="49"/>
      <c r="E230" s="59" t="s">
        <v>181</v>
      </c>
      <c r="F230" s="59" t="s">
        <v>149</v>
      </c>
      <c r="G230" s="59"/>
      <c r="H230" s="59"/>
      <c r="I230" s="59"/>
      <c r="J230" s="59"/>
      <c r="K230" s="61">
        <v>0.10299999999999999</v>
      </c>
      <c r="L230" s="61">
        <v>0.18</v>
      </c>
      <c r="M230" s="61">
        <v>0.71699999999999997</v>
      </c>
      <c r="N230" s="49"/>
    </row>
    <row r="231" spans="2:14" x14ac:dyDescent="0.2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</row>
    <row r="232" spans="2:14" x14ac:dyDescent="0.2">
      <c r="B232" s="49"/>
      <c r="C232" s="49"/>
      <c r="D232" s="49"/>
      <c r="E232" s="62" t="s">
        <v>150</v>
      </c>
      <c r="F232" s="62" t="s">
        <v>151</v>
      </c>
      <c r="G232" s="62" t="s">
        <v>152</v>
      </c>
      <c r="H232" s="62" t="s">
        <v>88</v>
      </c>
      <c r="I232" s="62" t="s">
        <v>153</v>
      </c>
      <c r="J232" s="49"/>
      <c r="K232" s="49"/>
      <c r="L232" s="49"/>
      <c r="M232" s="49"/>
      <c r="N232" s="49"/>
    </row>
    <row r="233" spans="2:14" x14ac:dyDescent="0.2">
      <c r="B233" s="49"/>
      <c r="C233" s="49"/>
      <c r="D233" s="49"/>
      <c r="E233" s="49" t="s">
        <v>130</v>
      </c>
      <c r="F233" s="49" t="s">
        <v>154</v>
      </c>
      <c r="G233" s="49" t="s">
        <v>155</v>
      </c>
      <c r="H233" s="49" t="s">
        <v>131</v>
      </c>
      <c r="I233" s="49" t="s">
        <v>156</v>
      </c>
      <c r="J233" s="49"/>
      <c r="K233" s="49"/>
      <c r="L233" s="49"/>
      <c r="M233" s="49"/>
      <c r="N233" s="49"/>
    </row>
    <row r="234" spans="2:14" x14ac:dyDescent="0.2">
      <c r="B234" s="49"/>
      <c r="C234" s="49"/>
      <c r="D234" s="49"/>
      <c r="E234" s="49" t="s">
        <v>133</v>
      </c>
      <c r="F234" s="49" t="s">
        <v>154</v>
      </c>
      <c r="G234" s="49" t="s">
        <v>155</v>
      </c>
      <c r="H234" s="49" t="s">
        <v>134</v>
      </c>
      <c r="I234" s="49" t="s">
        <v>156</v>
      </c>
      <c r="J234" s="49"/>
      <c r="K234" s="49"/>
      <c r="L234" s="49"/>
      <c r="M234" s="49"/>
      <c r="N234" s="49"/>
    </row>
    <row r="235" spans="2:14" x14ac:dyDescent="0.2">
      <c r="B235" s="49"/>
      <c r="C235" s="49"/>
      <c r="D235" s="49"/>
      <c r="E235" s="49" t="s">
        <v>103</v>
      </c>
      <c r="F235" s="49" t="s">
        <v>154</v>
      </c>
      <c r="G235" s="49" t="s">
        <v>155</v>
      </c>
      <c r="H235" s="49" t="s">
        <v>104</v>
      </c>
      <c r="I235" s="49" t="s">
        <v>156</v>
      </c>
      <c r="J235" s="49"/>
      <c r="K235" s="49"/>
      <c r="L235" s="49"/>
      <c r="M235" s="49"/>
      <c r="N235" s="49"/>
    </row>
    <row r="236" spans="2:14" x14ac:dyDescent="0.2">
      <c r="B236" s="49"/>
      <c r="C236" s="49"/>
      <c r="D236" s="49"/>
      <c r="E236" s="49" t="s">
        <v>124</v>
      </c>
      <c r="F236" s="49" t="s">
        <v>154</v>
      </c>
      <c r="G236" s="49" t="s">
        <v>155</v>
      </c>
      <c r="H236" s="49" t="s">
        <v>125</v>
      </c>
      <c r="I236" s="49" t="s">
        <v>156</v>
      </c>
      <c r="J236" s="49"/>
      <c r="K236" s="49"/>
      <c r="L236" s="49"/>
      <c r="M236" s="49"/>
      <c r="N236" s="49"/>
    </row>
    <row r="237" spans="2:14" x14ac:dyDescent="0.2">
      <c r="B237" s="49"/>
      <c r="C237" s="49"/>
      <c r="D237" s="49"/>
      <c r="E237" s="49" t="s">
        <v>109</v>
      </c>
      <c r="F237" s="49" t="s">
        <v>154</v>
      </c>
      <c r="G237" s="49" t="s">
        <v>155</v>
      </c>
      <c r="H237" s="49" t="s">
        <v>110</v>
      </c>
      <c r="I237" s="49" t="s">
        <v>156</v>
      </c>
      <c r="J237" s="49"/>
      <c r="K237" s="49"/>
      <c r="L237" s="49"/>
      <c r="M237" s="49"/>
      <c r="N237" s="49"/>
    </row>
    <row r="238" spans="2:14" x14ac:dyDescent="0.2">
      <c r="B238" s="49"/>
      <c r="C238" s="49"/>
      <c r="D238" s="49"/>
      <c r="E238" s="49" t="s">
        <v>121</v>
      </c>
      <c r="F238" s="49" t="s">
        <v>154</v>
      </c>
      <c r="G238" s="49" t="s">
        <v>155</v>
      </c>
      <c r="H238" s="49" t="s">
        <v>122</v>
      </c>
      <c r="I238" s="49" t="s">
        <v>156</v>
      </c>
      <c r="J238" s="49"/>
      <c r="K238" s="49"/>
      <c r="L238" s="49"/>
      <c r="M238" s="49"/>
      <c r="N238" s="49"/>
    </row>
    <row r="239" spans="2:14" x14ac:dyDescent="0.2">
      <c r="B239" s="49"/>
      <c r="C239" s="49"/>
      <c r="D239" s="49"/>
      <c r="E239" s="49" t="s">
        <v>127</v>
      </c>
      <c r="F239" s="49" t="s">
        <v>154</v>
      </c>
      <c r="G239" s="49" t="s">
        <v>155</v>
      </c>
      <c r="H239" s="49" t="s">
        <v>128</v>
      </c>
      <c r="I239" s="49" t="s">
        <v>156</v>
      </c>
      <c r="J239" s="49"/>
      <c r="K239" s="49"/>
      <c r="L239" s="49"/>
      <c r="M239" s="49"/>
      <c r="N239" s="49"/>
    </row>
    <row r="240" spans="2:14" x14ac:dyDescent="0.2">
      <c r="B240" s="49"/>
      <c r="C240" s="49"/>
      <c r="D240" s="49"/>
      <c r="E240" s="49" t="s">
        <v>118</v>
      </c>
      <c r="F240" s="49" t="s">
        <v>154</v>
      </c>
      <c r="G240" s="49" t="s">
        <v>155</v>
      </c>
      <c r="H240" s="49" t="s">
        <v>119</v>
      </c>
      <c r="I240" s="49" t="s">
        <v>156</v>
      </c>
      <c r="J240" s="49"/>
      <c r="K240" s="49"/>
      <c r="L240" s="49"/>
      <c r="M240" s="49"/>
      <c r="N240" s="49"/>
    </row>
    <row r="241" spans="2:14" x14ac:dyDescent="0.2">
      <c r="B241" s="49"/>
      <c r="C241" s="49"/>
      <c r="D241" s="49"/>
      <c r="E241" s="49" t="s">
        <v>106</v>
      </c>
      <c r="F241" s="49" t="s">
        <v>154</v>
      </c>
      <c r="G241" s="49" t="s">
        <v>155</v>
      </c>
      <c r="H241" s="49" t="s">
        <v>107</v>
      </c>
      <c r="I241" s="49" t="s">
        <v>156</v>
      </c>
      <c r="J241" s="49"/>
      <c r="K241" s="49"/>
      <c r="L241" s="49"/>
      <c r="M241" s="49"/>
      <c r="N241" s="49"/>
    </row>
    <row r="242" spans="2:14" x14ac:dyDescent="0.2">
      <c r="B242" s="49"/>
      <c r="C242" s="49"/>
      <c r="D242" s="49"/>
      <c r="E242" s="49" t="s">
        <v>115</v>
      </c>
      <c r="F242" s="49" t="s">
        <v>157</v>
      </c>
      <c r="G242" s="49" t="s">
        <v>158</v>
      </c>
      <c r="H242" s="49" t="s">
        <v>116</v>
      </c>
      <c r="I242" s="49" t="s">
        <v>159</v>
      </c>
      <c r="J242" s="49"/>
      <c r="K242" s="49"/>
      <c r="L242" s="49"/>
      <c r="M242" s="49"/>
      <c r="N242" s="49"/>
    </row>
    <row r="243" spans="2:14" x14ac:dyDescent="0.2">
      <c r="B243" s="49"/>
      <c r="C243" s="49"/>
      <c r="D243" s="49"/>
      <c r="E243" s="49" t="s">
        <v>100</v>
      </c>
      <c r="F243" s="49" t="s">
        <v>157</v>
      </c>
      <c r="G243" s="49" t="s">
        <v>158</v>
      </c>
      <c r="H243" s="49" t="s">
        <v>101</v>
      </c>
      <c r="I243" s="49" t="s">
        <v>156</v>
      </c>
      <c r="J243" s="49"/>
      <c r="K243" s="49"/>
      <c r="L243" s="49"/>
      <c r="M243" s="49"/>
      <c r="N243" s="49"/>
    </row>
    <row r="244" spans="2:14" x14ac:dyDescent="0.2">
      <c r="B244" s="49"/>
      <c r="C244" s="49"/>
      <c r="D244" s="49"/>
      <c r="E244" s="49" t="s">
        <v>139</v>
      </c>
      <c r="F244" s="49">
        <v>3000</v>
      </c>
      <c r="G244" s="49">
        <v>120</v>
      </c>
      <c r="H244" s="49" t="s">
        <v>140</v>
      </c>
      <c r="I244" s="49" t="s">
        <v>160</v>
      </c>
      <c r="J244" s="49"/>
      <c r="K244" s="49"/>
      <c r="L244" s="49"/>
      <c r="M244" s="49"/>
      <c r="N244" s="49"/>
    </row>
    <row r="245" spans="2:14" x14ac:dyDescent="0.2">
      <c r="B245" s="49"/>
      <c r="C245" s="49"/>
      <c r="D245" s="49"/>
      <c r="E245" s="49" t="s">
        <v>145</v>
      </c>
      <c r="F245" s="49">
        <v>3000</v>
      </c>
      <c r="G245" s="49">
        <v>120</v>
      </c>
      <c r="H245" s="49" t="s">
        <v>146</v>
      </c>
      <c r="I245" s="49" t="s">
        <v>159</v>
      </c>
      <c r="J245" s="49"/>
      <c r="K245" s="49"/>
      <c r="L245" s="49"/>
      <c r="M245" s="49"/>
      <c r="N245" s="49"/>
    </row>
    <row r="246" spans="2:14" x14ac:dyDescent="0.2">
      <c r="B246" s="49"/>
      <c r="C246" s="49"/>
      <c r="D246" s="49"/>
      <c r="E246" s="49" t="s">
        <v>142</v>
      </c>
      <c r="F246" s="49">
        <v>3000</v>
      </c>
      <c r="G246" s="49">
        <v>120</v>
      </c>
      <c r="H246" s="49" t="s">
        <v>143</v>
      </c>
      <c r="I246" s="49" t="s">
        <v>161</v>
      </c>
      <c r="J246" s="49" t="s">
        <v>164</v>
      </c>
      <c r="K246" s="49"/>
      <c r="L246" s="49"/>
      <c r="M246" s="49"/>
      <c r="N246" s="49"/>
    </row>
    <row r="247" spans="2:14" x14ac:dyDescent="0.2">
      <c r="B247" s="49"/>
      <c r="C247" s="49"/>
      <c r="D247" s="49"/>
      <c r="E247" s="49" t="s">
        <v>136</v>
      </c>
      <c r="F247" s="49">
        <v>3000</v>
      </c>
      <c r="G247" s="49">
        <v>120</v>
      </c>
      <c r="H247" s="49" t="s">
        <v>137</v>
      </c>
      <c r="I247" s="49" t="s">
        <v>160</v>
      </c>
      <c r="J247" s="49"/>
      <c r="K247" s="49"/>
      <c r="L247" s="49"/>
      <c r="M247" s="49"/>
      <c r="N247" s="49"/>
    </row>
    <row r="248" spans="2:14" x14ac:dyDescent="0.2">
      <c r="B248" s="49"/>
      <c r="C248" s="49"/>
      <c r="D248" s="49"/>
      <c r="E248" s="49" t="s">
        <v>112</v>
      </c>
      <c r="F248" s="49" t="s">
        <v>162</v>
      </c>
      <c r="G248" s="49" t="s">
        <v>163</v>
      </c>
      <c r="H248" s="49" t="s">
        <v>113</v>
      </c>
      <c r="I248" s="49" t="s">
        <v>160</v>
      </c>
      <c r="J248" s="49"/>
      <c r="K248" s="49"/>
      <c r="L248" s="49"/>
      <c r="M248" s="49"/>
      <c r="N248" s="49"/>
    </row>
    <row r="249" spans="2:14" x14ac:dyDescent="0.2">
      <c r="B249" s="49"/>
      <c r="C249" s="49"/>
      <c r="D249" s="49"/>
      <c r="E249" s="49" t="s">
        <v>96</v>
      </c>
      <c r="F249" s="49" t="s">
        <v>162</v>
      </c>
      <c r="G249" s="49" t="s">
        <v>163</v>
      </c>
      <c r="H249" s="49" t="s">
        <v>97</v>
      </c>
      <c r="I249" s="49" t="s">
        <v>160</v>
      </c>
      <c r="J249" s="49"/>
      <c r="K249" s="49"/>
      <c r="L249" s="49"/>
      <c r="M249" s="49"/>
      <c r="N249" s="49"/>
    </row>
    <row r="250" spans="2:14" x14ac:dyDescent="0.2">
      <c r="B250" s="49"/>
      <c r="C250" s="49"/>
      <c r="D250" s="49"/>
      <c r="E250" s="49" t="s">
        <v>148</v>
      </c>
      <c r="F250" s="49"/>
      <c r="G250" s="49"/>
      <c r="H250" s="49" t="s">
        <v>149</v>
      </c>
      <c r="I250" s="49"/>
      <c r="J250" s="49"/>
      <c r="K250" s="49"/>
      <c r="L250" s="49"/>
      <c r="M250" s="49"/>
      <c r="N250" s="49"/>
    </row>
    <row r="251" spans="2:14" x14ac:dyDescent="0.2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</row>
  </sheetData>
  <mergeCells count="87">
    <mergeCell ref="E188:H188"/>
    <mergeCell ref="E167:F167"/>
    <mergeCell ref="E168:E169"/>
    <mergeCell ref="F168:F169"/>
    <mergeCell ref="G168:G169"/>
    <mergeCell ref="H168:H169"/>
    <mergeCell ref="I168:I169"/>
    <mergeCell ref="K138:K139"/>
    <mergeCell ref="K140:K141"/>
    <mergeCell ref="K142:K143"/>
    <mergeCell ref="K144:K145"/>
    <mergeCell ref="K146:K147"/>
    <mergeCell ref="K148:K149"/>
    <mergeCell ref="K136:K137"/>
    <mergeCell ref="K122:K123"/>
    <mergeCell ref="E124:E125"/>
    <mergeCell ref="K124:K125"/>
    <mergeCell ref="E126:E127"/>
    <mergeCell ref="K126:K127"/>
    <mergeCell ref="E128:E129"/>
    <mergeCell ref="K128:K129"/>
    <mergeCell ref="E122:E123"/>
    <mergeCell ref="E130:E131"/>
    <mergeCell ref="K130:K131"/>
    <mergeCell ref="E132:E133"/>
    <mergeCell ref="K132:K133"/>
    <mergeCell ref="E134:E135"/>
    <mergeCell ref="K134:K135"/>
    <mergeCell ref="E120:E121"/>
    <mergeCell ref="K120:K121"/>
    <mergeCell ref="K108:K109"/>
    <mergeCell ref="L108:L109"/>
    <mergeCell ref="E110:E111"/>
    <mergeCell ref="K110:K111"/>
    <mergeCell ref="E112:E113"/>
    <mergeCell ref="K112:K113"/>
    <mergeCell ref="K114:K115"/>
    <mergeCell ref="E116:E117"/>
    <mergeCell ref="K116:K117"/>
    <mergeCell ref="E118:E119"/>
    <mergeCell ref="K118:K119"/>
    <mergeCell ref="E106:F106"/>
    <mergeCell ref="E108:E109"/>
    <mergeCell ref="F108:F109"/>
    <mergeCell ref="G108:J108"/>
    <mergeCell ref="E114:E115"/>
    <mergeCell ref="E82:E83"/>
    <mergeCell ref="F82:F83"/>
    <mergeCell ref="G82:G83"/>
    <mergeCell ref="J65:J66"/>
    <mergeCell ref="J67:J68"/>
    <mergeCell ref="J69:J70"/>
    <mergeCell ref="J71:J72"/>
    <mergeCell ref="J73:J74"/>
    <mergeCell ref="J75:J76"/>
    <mergeCell ref="F81:G81"/>
    <mergeCell ref="H81:J81"/>
    <mergeCell ref="H82:H83"/>
    <mergeCell ref="I82:I83"/>
    <mergeCell ref="J82:J83"/>
    <mergeCell ref="J63:J64"/>
    <mergeCell ref="F50:G50"/>
    <mergeCell ref="H50:J50"/>
    <mergeCell ref="E51:E52"/>
    <mergeCell ref="F51:F52"/>
    <mergeCell ref="G51:G52"/>
    <mergeCell ref="H51:H52"/>
    <mergeCell ref="I51:I52"/>
    <mergeCell ref="J51:J52"/>
    <mergeCell ref="J53:J54"/>
    <mergeCell ref="J55:J56"/>
    <mergeCell ref="J57:J58"/>
    <mergeCell ref="J59:J60"/>
    <mergeCell ref="J61:J62"/>
    <mergeCell ref="K35:K36"/>
    <mergeCell ref="B2:E2"/>
    <mergeCell ref="E35:E36"/>
    <mergeCell ref="F35:F36"/>
    <mergeCell ref="G35:G36"/>
    <mergeCell ref="H35:J35"/>
    <mergeCell ref="F8:H8"/>
    <mergeCell ref="I8:K8"/>
    <mergeCell ref="E9:E10"/>
    <mergeCell ref="F9:F10"/>
    <mergeCell ref="G9:G10"/>
    <mergeCell ref="H9:J9"/>
    <mergeCell ref="K9:K10"/>
  </mergeCells>
  <conditionalFormatting sqref="K37:K4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K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:H9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9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9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1:H1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1:I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:J10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10:K1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:L149">
    <cfRule type="colorScale" priority="8">
      <colorScale>
        <cfvo type="min"/>
        <cfvo type="percentile" val="50"/>
        <cfvo type="max"/>
        <color theme="9" tint="0.79998168889431442"/>
        <color theme="7" tint="0.79998168889431442"/>
        <color rgb="FFFF5468"/>
      </colorScale>
    </cfRule>
  </conditionalFormatting>
  <conditionalFormatting sqref="J152:J1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0:K1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I1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0:H2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3:K2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3:L2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3:M2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Nathanael</dc:creator>
  <cp:lastModifiedBy>Jenkins, Nathanael</cp:lastModifiedBy>
  <dcterms:created xsi:type="dcterms:W3CDTF">2021-08-11T12:29:46Z</dcterms:created>
  <dcterms:modified xsi:type="dcterms:W3CDTF">2021-08-13T15:11:55Z</dcterms:modified>
</cp:coreProperties>
</file>