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codeName="ThisWorkbook"/>
  <xr:revisionPtr revIDLastSave="0" documentId="8_{47651299-794A-4C22-A59F-900091376BD8}" xr6:coauthVersionLast="47" xr6:coauthVersionMax="47" xr10:uidLastSave="{00000000-0000-0000-0000-000000000000}"/>
  <bookViews>
    <workbookView xWindow="-40" yWindow="-21710" windowWidth="38620" windowHeight="212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1" l="1"/>
  <c r="E24" i="11"/>
  <c r="E23" i="11"/>
  <c r="F24" i="11"/>
  <c r="F23" i="11"/>
  <c r="E16" i="11"/>
  <c r="H25" i="11"/>
  <c r="E17" i="11"/>
  <c r="F17" i="11" s="1"/>
  <c r="E18" i="11"/>
  <c r="E14" i="11"/>
  <c r="F16" i="11"/>
  <c r="F14" i="11"/>
  <c r="E15" i="11" s="1"/>
  <c r="F18" i="11"/>
  <c r="E20" i="11" s="1"/>
  <c r="F12" i="11"/>
  <c r="E12" i="11"/>
  <c r="F10" i="11"/>
  <c r="E10" i="11"/>
  <c r="F11" i="11"/>
  <c r="E11" i="11"/>
  <c r="E9" i="11"/>
  <c r="H7" i="11"/>
  <c r="F20" i="11" l="1"/>
  <c r="E21" i="11" s="1"/>
  <c r="H20" i="11"/>
  <c r="F9" i="11"/>
  <c r="I5" i="11"/>
  <c r="I4" i="11" s="1"/>
  <c r="H32" i="11"/>
  <c r="H31" i="11"/>
  <c r="H30" i="11"/>
  <c r="H29" i="11"/>
  <c r="H28" i="11"/>
  <c r="H27" i="11"/>
  <c r="H19" i="11"/>
  <c r="H13" i="11"/>
  <c r="H8" i="11"/>
  <c r="E22" i="11" l="1"/>
  <c r="F22" i="11" s="1"/>
  <c r="F21" i="11"/>
  <c r="H21" i="11"/>
  <c r="H9" i="11"/>
  <c r="I6" i="11"/>
  <c r="H22" i="11" l="1"/>
  <c r="H26" i="11"/>
  <c r="H10" i="11"/>
  <c r="J5" i="11"/>
  <c r="K5" i="11" s="1"/>
  <c r="L5" i="11" s="1"/>
  <c r="M5" i="11" s="1"/>
  <c r="N5" i="11" s="1"/>
  <c r="O5" i="11" s="1"/>
  <c r="H23" i="11" l="1"/>
  <c r="P5" i="11"/>
  <c r="P4" i="11" s="1"/>
  <c r="O6" i="11"/>
  <c r="H11" i="11"/>
  <c r="Q5" i="11"/>
  <c r="J6" i="11"/>
  <c r="R5" i="11" l="1"/>
  <c r="H12" i="11"/>
  <c r="K6" i="11"/>
  <c r="S5" i="11" l="1"/>
  <c r="R6" i="11"/>
  <c r="H14" i="11"/>
  <c r="L6" i="11"/>
  <c r="T5" i="11" l="1"/>
  <c r="U5" i="11" s="1"/>
  <c r="V5" i="11" s="1"/>
  <c r="W5" i="11" s="1"/>
  <c r="S6" i="11"/>
  <c r="W4" i="11"/>
  <c r="X5" i="11"/>
  <c r="Y5" i="11" s="1"/>
  <c r="Z5" i="11" s="1"/>
  <c r="AA5" i="11" s="1"/>
  <c r="AB5" i="11" s="1"/>
  <c r="AC5" i="11" s="1"/>
  <c r="AD5" i="11" s="1"/>
  <c r="F15" i="11"/>
  <c r="H15" i="11"/>
  <c r="M6" i="11"/>
  <c r="AE5" i="11" l="1"/>
  <c r="AF5" i="11" s="1"/>
  <c r="AG5" i="11" s="1"/>
  <c r="AH5" i="11" s="1"/>
  <c r="AI5" i="11" s="1"/>
  <c r="AJ5" i="11" s="1"/>
  <c r="AK5" i="11" s="1"/>
  <c r="AL5" i="11" s="1"/>
  <c r="AM5" i="11" s="1"/>
  <c r="AN5" i="11" s="1"/>
  <c r="AO5" i="11" s="1"/>
  <c r="AP5" i="11" s="1"/>
  <c r="AQ5" i="11" s="1"/>
  <c r="AD4" i="11"/>
  <c r="H16" i="11"/>
  <c r="AR5" i="11"/>
  <c r="AS5" i="11" s="1"/>
  <c r="AK4" i="11"/>
  <c r="N6" i="11"/>
  <c r="H17" i="11" l="1"/>
  <c r="AT5" i="11"/>
  <c r="AS6" i="11"/>
  <c r="AR4" i="11"/>
  <c r="H18" i="11" l="1"/>
  <c r="AU5" i="11"/>
  <c r="AT6" i="11"/>
  <c r="AV5" i="11" l="1"/>
  <c r="AU6" i="11"/>
  <c r="P6" i="11"/>
  <c r="Q6" i="11"/>
  <c r="AW5" i="11" l="1"/>
  <c r="AV6" i="11"/>
  <c r="AX5" i="11" l="1"/>
  <c r="AY5" i="11" s="1"/>
  <c r="AW6" i="11"/>
  <c r="AY6" i="11" l="1"/>
  <c r="AZ5" i="11"/>
  <c r="AY4" i="11"/>
  <c r="AX6" i="11"/>
  <c r="T6" i="11"/>
  <c r="BA5" i="11" l="1"/>
  <c r="AZ6" i="11"/>
  <c r="U6" i="11"/>
  <c r="H24" i="11" l="1"/>
  <c r="BA6" i="1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<sst xmlns="http://schemas.openxmlformats.org/spreadsheetml/2006/main" count="88" uniqueCount="74">
  <si>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</si>
  <si>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BlackJack</t>
  </si>
  <si>
    <t>NG = Nathaniel Gong</t>
  </si>
  <si>
    <t>JR = Joshua Jefson Romulo</t>
  </si>
  <si>
    <t>Enter Company Name in cell B2.</t>
  </si>
  <si>
    <t>AG = Anshul Gupta</t>
  </si>
  <si>
    <t>MT = Marlon Trejo</t>
  </si>
  <si>
    <t>Enter the name of the Project Lead in cell B3. Enter the Project Start date in cell E3. Project Start: label is in cell C3.</t>
  </si>
  <si>
    <t>AR = Armando Ramirez</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</si>
  <si>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</si>
  <si>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</si>
  <si>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</si>
  <si>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</si>
  <si>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</si>
  <si>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</si>
  <si>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</si>
  <si>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</si>
  <si>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</si>
  <si>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</si>
  <si>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</si>
  <si>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</si>
  <si>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Title</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</si>
  <si>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</si>
  <si>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Git</t>
  </si>
  <si>
    <t>NG</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</si>
  <si>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</si>
  <si>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Functional req</t>
  </si>
  <si>
    <t>NG, AG, AR, JR, MT</t>
  </si>
  <si>
    <t>NonFunctional req</t>
  </si>
  <si>
    <t>Group presentation</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</si>
  <si>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</si>
  <si>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Title</t>
  </si>
  <si>
    <t>SRS Doc</t>
  </si>
  <si>
    <t>UML diagrams</t>
  </si>
  <si>
    <t>Use Case</t>
  </si>
  <si>
    <t>Sequence Diagrams</t>
  </si>
  <si>
    <t>Presentation</t>
  </si>
  <si>
    <t>Sample phase title block</t>
  </si>
  <si>
    <t xml:space="preserve">Phase 2 Continuation </t>
  </si>
  <si>
    <t xml:space="preserve">Remodeling Schedule </t>
  </si>
  <si>
    <t xml:space="preserve">Use Case Diagram </t>
  </si>
  <si>
    <t>Sequence Diagram</t>
  </si>
  <si>
    <t>NG,AR,AG</t>
  </si>
  <si>
    <t xml:space="preserve">UMl diagram uses </t>
  </si>
  <si>
    <t>MT,JR</t>
  </si>
  <si>
    <t xml:space="preserve">Presentation </t>
  </si>
  <si>
    <t xml:space="preserve">Phase 3 </t>
  </si>
  <si>
    <t>Client / Server</t>
  </si>
  <si>
    <t>Card/Hand/Deck Module</t>
  </si>
  <si>
    <t>AG, MR, AR</t>
  </si>
  <si>
    <t>Player/Dealer Module</t>
  </si>
  <si>
    <t>AR, JR, NG</t>
  </si>
  <si>
    <t>Game Module</t>
  </si>
  <si>
    <t xml:space="preserve">Account Module </t>
  </si>
  <si>
    <t>AG,NG,MT</t>
  </si>
  <si>
    <t>This is an empty row</t>
  </si>
  <si>
    <t xml:space="preserve">Presentation - Final </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</si>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</sst>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0"/>
      <color rgb="FF000000"/>
      <name val="Calibri"/>
    </font>
    <font>
      <sz val="11"/>
      <color theme="1"/>
      <name val="Calibri"/>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FF"/>
        <bgColor indexed="6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0"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97">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7" fontId="10" fillId="7" borderId="0" xfId="0" applyNumberFormat="1" applyFont="1" applyFill="1" applyAlignment="1">
      <alignment horizontal="center" vertical="center"/>
    </xf>
    <xf numFmtId="167" fontId="10" fillId="7" borderId="5" xfId="0" applyNumberFormat="1" applyFont="1" applyFill="1" applyBorder="1" applyAlignment="1">
      <alignment horizontal="center" vertical="center"/>
    </xf>
    <xf numFmtId="167" fontId="10" fillId="7" borderId="6" xfId="0" applyNumberFormat="1" applyFont="1" applyFill="1" applyBorder="1" applyAlignment="1">
      <alignment horizontal="center" vertical="center"/>
    </xf>
    <xf numFmtId="0" fontId="11" fillId="12" borderId="7" xfId="0" applyFont="1" applyFill="1" applyBorder="1" applyAlignment="1">
      <alignment horizontal="center" vertical="center" shrinkToFit="1"/>
    </xf>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4" fillId="9" borderId="2" xfId="0" applyNumberFormat="1"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8" xfId="0" applyBorder="1" applyAlignment="1">
      <alignment vertical="center"/>
    </xf>
    <xf numFmtId="0" fontId="0" fillId="0" borderId="8" xfId="0" applyBorder="1" applyAlignment="1">
      <alignment horizontal="right" vertical="center"/>
    </xf>
    <xf numFmtId="0" fontId="0" fillId="2" borderId="8"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1" fillId="0" borderId="0" xfId="0" applyFont="1" applyAlignment="1">
      <alignment horizontal="left" vertical="top"/>
    </xf>
    <xf numFmtId="0" fontId="16"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164" fontId="8" fillId="3" borderId="2" xfId="10" applyFill="1">
      <alignment horizontal="center" vertical="center"/>
    </xf>
    <xf numFmtId="164" fontId="8" fillId="4" borderId="2" xfId="10" applyFill="1">
      <alignment horizontal="center" vertical="center"/>
    </xf>
    <xf numFmtId="164" fontId="8" fillId="11" borderId="2" xfId="10" applyFill="1">
      <alignment horizontal="center" vertical="center"/>
    </xf>
    <xf numFmtId="164" fontId="8" fillId="10" borderId="2" xfId="10" applyFill="1">
      <alignment horizontal="center" vertical="center"/>
    </xf>
    <xf numFmtId="164" fontId="8" fillId="0" borderId="2" xfId="10">
      <alignment horizontal="center" vertical="center"/>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9" xfId="0" applyBorder="1"/>
    <xf numFmtId="0" fontId="4" fillId="0" borderId="0" xfId="0" applyFont="1" applyAlignment="1">
      <alignment vertical="top"/>
    </xf>
    <xf numFmtId="0" fontId="23" fillId="0" borderId="0" xfId="0" applyFont="1"/>
    <xf numFmtId="0" fontId="23" fillId="0" borderId="0" xfId="0" applyFont="1" applyAlignment="1">
      <alignment readingOrder="1"/>
    </xf>
    <xf numFmtId="0" fontId="24" fillId="0" borderId="6" xfId="8" applyFont="1" applyBorder="1">
      <alignment horizontal="right" indent="1"/>
    </xf>
    <xf numFmtId="0" fontId="0" fillId="5" borderId="2" xfId="11" applyFont="1" applyFill="1">
      <alignment horizontal="center" vertical="center"/>
    </xf>
    <xf numFmtId="0" fontId="0" fillId="10" borderId="2" xfId="11" applyFont="1" applyFill="1">
      <alignment horizontal="center" vertical="center"/>
    </xf>
    <xf numFmtId="0" fontId="0" fillId="14" borderId="0" xfId="0" applyFill="1"/>
    <xf numFmtId="0" fontId="22" fillId="14" borderId="0" xfId="1" applyFont="1" applyFill="1" applyProtection="1">
      <alignment vertical="top"/>
    </xf>
    <xf numFmtId="0" fontId="21" fillId="14" borderId="0" xfId="0" quotePrefix="1" applyFont="1" applyFill="1"/>
    <xf numFmtId="164" fontId="0" fillId="11" borderId="2" xfId="10" applyFont="1" applyFill="1">
      <alignment horizontal="center" vertical="center"/>
    </xf>
    <xf numFmtId="0" fontId="0" fillId="11" borderId="2" xfId="11" applyFont="1" applyFill="1">
      <alignment horizontal="center" vertical="center"/>
    </xf>
    <xf numFmtId="0" fontId="0" fillId="11" borderId="2" xfId="12" applyFont="1" applyFill="1">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5" fontId="8" fillId="0" borderId="3" xfId="9" applyAlignment="1">
      <alignment horizontal="center" vertical="center"/>
    </xf>
    <xf numFmtId="0" fontId="8" fillId="0" borderId="0" xfId="8" applyAlignment="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Normal="100" zoomScalePageLayoutView="70" workbookViewId="0">
      <pane ySplit="6" topLeftCell="A21" activePane="bottomLeft" state="frozen"/>
      <selection pane="bottomLeft" activeCell="D32" sqref="D32"/>
    </sheetView>
  </sheetViews>
  <sheetFormatPr defaultRowHeight="30" customHeight="1"/>
  <cols>
    <col min="1" max="1" width="2.7109375" style="55" customWidth="1"/>
    <col min="2" max="2" width="19.85546875" customWidth="1"/>
    <col min="3" max="3" width="30.7109375" customWidth="1"/>
    <col min="4" max="4" width="10.7109375" customWidth="1"/>
    <col min="5" max="5" width="10.42578125" style="4" customWidth="1"/>
    <col min="6" max="6" width="10.42578125" customWidth="1"/>
    <col min="7" max="7" width="2.7109375" customWidth="1"/>
    <col min="8" max="8" width="6.140625" hidden="1" customWidth="1"/>
    <col min="9" max="64" width="2.5703125" customWidth="1"/>
    <col min="69" max="70" width="10.28515625"/>
  </cols>
  <sheetData>
    <row r="1" spans="1:64" ht="30" customHeight="1">
      <c r="A1" s="56" t="s">
        <v>0</v>
      </c>
      <c r="B1" s="59" t="s">
        <v>1</v>
      </c>
      <c r="C1" s="82" t="s">
        <v>2</v>
      </c>
      <c r="D1" s="82" t="s">
        <v>3</v>
      </c>
      <c r="E1" s="3"/>
      <c r="F1" s="44"/>
      <c r="H1" s="1"/>
      <c r="I1" s="89"/>
      <c r="J1" s="87"/>
      <c r="K1" s="87"/>
      <c r="L1" s="87"/>
      <c r="M1" s="87"/>
      <c r="N1" s="87"/>
      <c r="O1" s="87"/>
      <c r="P1" s="87"/>
      <c r="Q1" s="87"/>
      <c r="R1" s="87"/>
      <c r="S1" s="87"/>
      <c r="T1" s="87"/>
      <c r="U1" s="87"/>
      <c r="V1" s="87"/>
      <c r="W1" s="87"/>
      <c r="X1" s="87"/>
      <c r="Y1" s="87"/>
      <c r="Z1" s="87"/>
      <c r="AA1" s="87"/>
      <c r="AB1" s="87"/>
      <c r="AC1" s="87"/>
      <c r="AD1" s="87"/>
      <c r="AE1" s="87"/>
    </row>
    <row r="2" spans="1:64" ht="30" customHeight="1">
      <c r="A2" s="55" t="s">
        <v>4</v>
      </c>
      <c r="B2" s="60"/>
      <c r="C2" s="83" t="s">
        <v>5</v>
      </c>
      <c r="D2" s="82" t="s">
        <v>6</v>
      </c>
      <c r="I2" s="88"/>
      <c r="J2" s="87"/>
      <c r="K2" s="87"/>
      <c r="L2" s="87"/>
      <c r="M2" s="87"/>
      <c r="N2" s="87"/>
      <c r="O2" s="87"/>
      <c r="P2" s="87"/>
      <c r="Q2" s="87"/>
      <c r="R2" s="87"/>
      <c r="S2" s="87"/>
      <c r="T2" s="87"/>
      <c r="U2" s="87"/>
      <c r="V2" s="87"/>
      <c r="W2" s="87"/>
      <c r="X2" s="87"/>
      <c r="Y2" s="87"/>
      <c r="Z2" s="87"/>
      <c r="AA2" s="87"/>
      <c r="AB2" s="87"/>
      <c r="AC2" s="87"/>
      <c r="AD2" s="87"/>
      <c r="AE2" s="87"/>
    </row>
    <row r="3" spans="1:64" ht="30" customHeight="1">
      <c r="A3" s="55" t="s">
        <v>7</v>
      </c>
      <c r="B3" s="61"/>
      <c r="C3" s="82" t="s">
        <v>8</v>
      </c>
      <c r="D3" s="84"/>
      <c r="E3" s="95">
        <f>DATE(2022,8,22)</f>
        <v>44795</v>
      </c>
      <c r="F3" s="95"/>
      <c r="O3" s="4"/>
    </row>
    <row r="4" spans="1:64" ht="30" customHeight="1">
      <c r="A4" s="56" t="s">
        <v>9</v>
      </c>
      <c r="C4" s="96" t="s">
        <v>10</v>
      </c>
      <c r="D4" s="96"/>
      <c r="E4" s="6">
        <v>10</v>
      </c>
      <c r="I4" s="93">
        <f>I5</f>
        <v>44858</v>
      </c>
      <c r="J4" s="93"/>
      <c r="K4" s="93"/>
      <c r="L4" s="93"/>
      <c r="M4" s="93"/>
      <c r="N4" s="93"/>
      <c r="O4" s="93"/>
      <c r="P4" s="93">
        <f>P5</f>
        <v>44865</v>
      </c>
      <c r="Q4" s="93"/>
      <c r="R4" s="94"/>
      <c r="S4" s="93"/>
      <c r="T4" s="93"/>
      <c r="U4" s="93"/>
      <c r="V4" s="93"/>
      <c r="W4" s="93">
        <f>W5</f>
        <v>44872</v>
      </c>
      <c r="X4" s="93"/>
      <c r="Y4" s="93"/>
      <c r="Z4" s="93"/>
      <c r="AA4" s="93"/>
      <c r="AB4" s="93"/>
      <c r="AC4" s="93"/>
      <c r="AD4" s="93">
        <f>AD5</f>
        <v>44879</v>
      </c>
      <c r="AE4" s="93"/>
      <c r="AF4" s="93"/>
      <c r="AG4" s="93"/>
      <c r="AH4" s="93"/>
      <c r="AI4" s="93"/>
      <c r="AJ4" s="93"/>
      <c r="AK4" s="93">
        <f>AK5</f>
        <v>44886</v>
      </c>
      <c r="AL4" s="93"/>
      <c r="AM4" s="93"/>
      <c r="AN4" s="93"/>
      <c r="AO4" s="93"/>
      <c r="AP4" s="93"/>
      <c r="AQ4" s="93"/>
      <c r="AR4" s="93">
        <f>AR5</f>
        <v>44893</v>
      </c>
      <c r="AS4" s="93"/>
      <c r="AT4" s="93"/>
      <c r="AU4" s="93"/>
      <c r="AV4" s="93"/>
      <c r="AW4" s="93"/>
      <c r="AX4" s="93"/>
      <c r="AY4" s="93">
        <f>AY5</f>
        <v>44900</v>
      </c>
      <c r="AZ4" s="93"/>
      <c r="BA4" s="93"/>
      <c r="BB4" s="93"/>
      <c r="BC4" s="93"/>
      <c r="BD4" s="93"/>
      <c r="BE4" s="93"/>
      <c r="BF4" s="93">
        <f>BF5</f>
        <v>44907</v>
      </c>
      <c r="BG4" s="93"/>
      <c r="BH4" s="93"/>
      <c r="BI4" s="93"/>
      <c r="BJ4" s="93"/>
      <c r="BK4" s="93"/>
      <c r="BL4" s="93"/>
    </row>
    <row r="5" spans="1:64" ht="15" customHeight="1">
      <c r="A5" s="56" t="s">
        <v>11</v>
      </c>
      <c r="B5" s="80"/>
      <c r="C5" s="80"/>
      <c r="D5" s="80"/>
      <c r="E5" s="80"/>
      <c r="F5" s="80"/>
      <c r="G5" s="80"/>
      <c r="I5" s="10">
        <f>Project_Start-WEEKDAY(Project_Start,1)+2+7*(Display_Week-1)</f>
        <v>44858</v>
      </c>
      <c r="J5" s="9">
        <f>I5+1</f>
        <v>44859</v>
      </c>
      <c r="K5" s="9">
        <f t="shared" ref="K5:AX5" si="0">J5+1</f>
        <v>44860</v>
      </c>
      <c r="L5" s="9">
        <f t="shared" si="0"/>
        <v>44861</v>
      </c>
      <c r="M5" s="9">
        <f t="shared" si="0"/>
        <v>44862</v>
      </c>
      <c r="N5" s="9">
        <f t="shared" si="0"/>
        <v>44863</v>
      </c>
      <c r="O5" s="11">
        <f t="shared" si="0"/>
        <v>44864</v>
      </c>
      <c r="P5" s="10">
        <f>O5+1</f>
        <v>44865</v>
      </c>
      <c r="Q5" s="9">
        <f>P5+1</f>
        <v>44866</v>
      </c>
      <c r="R5" s="9">
        <f>Q5+1</f>
        <v>44867</v>
      </c>
      <c r="S5" s="9">
        <f>R5+1</f>
        <v>44868</v>
      </c>
      <c r="T5" s="9">
        <f t="shared" si="0"/>
        <v>44869</v>
      </c>
      <c r="U5" s="9">
        <f t="shared" si="0"/>
        <v>44870</v>
      </c>
      <c r="V5" s="11">
        <f t="shared" si="0"/>
        <v>44871</v>
      </c>
      <c r="W5" s="10">
        <f>V5+1</f>
        <v>44872</v>
      </c>
      <c r="X5" s="9">
        <f>W5+1</f>
        <v>44873</v>
      </c>
      <c r="Y5" s="9">
        <f t="shared" si="0"/>
        <v>44874</v>
      </c>
      <c r="Z5" s="9">
        <f t="shared" si="0"/>
        <v>44875</v>
      </c>
      <c r="AA5" s="9">
        <f t="shared" si="0"/>
        <v>44876</v>
      </c>
      <c r="AB5" s="9">
        <f t="shared" si="0"/>
        <v>44877</v>
      </c>
      <c r="AC5" s="11">
        <f t="shared" si="0"/>
        <v>44878</v>
      </c>
      <c r="AD5" s="10">
        <f>AC5+1</f>
        <v>44879</v>
      </c>
      <c r="AE5" s="9">
        <f>AD5+1</f>
        <v>44880</v>
      </c>
      <c r="AF5" s="9">
        <f t="shared" si="0"/>
        <v>44881</v>
      </c>
      <c r="AG5" s="9">
        <f t="shared" si="0"/>
        <v>44882</v>
      </c>
      <c r="AH5" s="9">
        <f t="shared" si="0"/>
        <v>44883</v>
      </c>
      <c r="AI5" s="9">
        <f t="shared" si="0"/>
        <v>44884</v>
      </c>
      <c r="AJ5" s="11">
        <f t="shared" si="0"/>
        <v>44885</v>
      </c>
      <c r="AK5" s="10">
        <f>AJ5+1</f>
        <v>44886</v>
      </c>
      <c r="AL5" s="9">
        <f>AK5+1</f>
        <v>44887</v>
      </c>
      <c r="AM5" s="9">
        <f t="shared" si="0"/>
        <v>44888</v>
      </c>
      <c r="AN5" s="9">
        <f t="shared" si="0"/>
        <v>44889</v>
      </c>
      <c r="AO5" s="9">
        <f t="shared" si="0"/>
        <v>44890</v>
      </c>
      <c r="AP5" s="9">
        <f t="shared" si="0"/>
        <v>44891</v>
      </c>
      <c r="AQ5" s="11">
        <f t="shared" si="0"/>
        <v>44892</v>
      </c>
      <c r="AR5" s="10">
        <f>AQ5+1</f>
        <v>44893</v>
      </c>
      <c r="AS5" s="9">
        <f>AR5+1</f>
        <v>44894</v>
      </c>
      <c r="AT5" s="9">
        <f t="shared" si="0"/>
        <v>44895</v>
      </c>
      <c r="AU5" s="9">
        <f t="shared" si="0"/>
        <v>44896</v>
      </c>
      <c r="AV5" s="9">
        <f t="shared" si="0"/>
        <v>44897</v>
      </c>
      <c r="AW5" s="9">
        <f t="shared" si="0"/>
        <v>44898</v>
      </c>
      <c r="AX5" s="11">
        <f t="shared" si="0"/>
        <v>44899</v>
      </c>
      <c r="AY5" s="10">
        <f>AX5+1</f>
        <v>44900</v>
      </c>
      <c r="AZ5" s="9">
        <f>AY5+1</f>
        <v>44901</v>
      </c>
      <c r="BA5" s="9">
        <f t="shared" ref="BA5:BE5" si="1">AZ5+1</f>
        <v>44902</v>
      </c>
      <c r="BB5" s="9">
        <f t="shared" si="1"/>
        <v>44903</v>
      </c>
      <c r="BC5" s="9">
        <f t="shared" si="1"/>
        <v>44904</v>
      </c>
      <c r="BD5" s="9">
        <f t="shared" si="1"/>
        <v>44905</v>
      </c>
      <c r="BE5" s="11">
        <f t="shared" si="1"/>
        <v>44906</v>
      </c>
      <c r="BF5" s="10">
        <f>BE5+1</f>
        <v>44907</v>
      </c>
      <c r="BG5" s="9">
        <f>BF5+1</f>
        <v>44908</v>
      </c>
      <c r="BH5" s="9">
        <f t="shared" ref="BH5:BL5" si="2">BG5+1</f>
        <v>44909</v>
      </c>
      <c r="BI5" s="9">
        <f t="shared" si="2"/>
        <v>44910</v>
      </c>
      <c r="BJ5" s="9">
        <f t="shared" si="2"/>
        <v>44911</v>
      </c>
      <c r="BK5" s="9">
        <f t="shared" si="2"/>
        <v>44912</v>
      </c>
      <c r="BL5" s="11">
        <f t="shared" si="2"/>
        <v>44913</v>
      </c>
    </row>
    <row r="6" spans="1:64" ht="30" customHeight="1">
      <c r="A6" s="56" t="s">
        <v>12</v>
      </c>
      <c r="B6" s="7" t="s">
        <v>13</v>
      </c>
      <c r="C6" s="8" t="s">
        <v>14</v>
      </c>
      <c r="D6" s="8" t="s">
        <v>15</v>
      </c>
      <c r="E6" s="8" t="s">
        <v>16</v>
      </c>
      <c r="F6" s="8" t="s">
        <v>17</v>
      </c>
      <c r="G6" s="8"/>
      <c r="H6" s="8" t="s">
        <v>18</v>
      </c>
      <c r="I6" s="12" t="str">
        <f t="shared" ref="I6" si="3">LEFT(TEXT(I5,"ddd"),1)</f>
        <v>M</v>
      </c>
      <c r="J6" s="12" t="str">
        <f t="shared" ref="J6:AR6" si="4">LEFT(TEXT(J5,"ddd"),1)</f>
        <v>T</v>
      </c>
      <c r="K6" s="12" t="str">
        <f t="shared" si="4"/>
        <v>W</v>
      </c>
      <c r="L6" s="12" t="str">
        <f t="shared" si="4"/>
        <v>T</v>
      </c>
      <c r="M6" s="12" t="str">
        <f t="shared" si="4"/>
        <v>F</v>
      </c>
      <c r="N6" s="12" t="str">
        <f t="shared" si="4"/>
        <v>S</v>
      </c>
      <c r="O6" s="12" t="str">
        <f>LEFT(TEXT(O5,"ddd"),1)</f>
        <v>S</v>
      </c>
      <c r="P6" s="12" t="str">
        <f t="shared" si="4"/>
        <v>M</v>
      </c>
      <c r="Q6" s="12" t="str">
        <f t="shared" si="4"/>
        <v>T</v>
      </c>
      <c r="R6" s="12" t="str">
        <f>LEFT(TEXT(R5,"ddd"),1)</f>
        <v>W</v>
      </c>
      <c r="S6" s="12" t="str">
        <f>LEFT(TEXT(S5,"ddd"),1)</f>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c r="A7" s="55" t="s">
        <v>19</v>
      </c>
      <c r="C7" s="58"/>
      <c r="E7"/>
      <c r="H7" t="str">
        <f ca="1">IF(OR(ISBLANK(task_start),ISBLANK(task_end)),"",task_end-task_start+1)</f>
        <v/>
      </c>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row>
    <row r="8" spans="1:64" s="2" customFormat="1" ht="30" customHeight="1">
      <c r="A8" s="56" t="s">
        <v>20</v>
      </c>
      <c r="B8" s="16" t="s">
        <v>21</v>
      </c>
      <c r="C8" s="67"/>
      <c r="D8" s="17"/>
      <c r="E8" s="18"/>
      <c r="F8" s="19"/>
      <c r="G8" s="15"/>
      <c r="H8" s="15" t="str">
        <f t="shared" ref="H8:I32" ca="1" si="6">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64" s="2" customFormat="1" ht="30" customHeight="1">
      <c r="A9" s="56" t="s">
        <v>22</v>
      </c>
      <c r="B9" s="75" t="s">
        <v>23</v>
      </c>
      <c r="C9" s="68" t="s">
        <v>24</v>
      </c>
      <c r="D9" s="20">
        <v>1</v>
      </c>
      <c r="E9" s="62">
        <f>Project_Start</f>
        <v>44795</v>
      </c>
      <c r="F9" s="62">
        <f>E9+3</f>
        <v>44798</v>
      </c>
      <c r="G9" s="15"/>
      <c r="H9" s="15">
        <f t="shared" ca="1" si="6"/>
        <v>4</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row>
    <row r="10" spans="1:64" s="2" customFormat="1" ht="30" customHeight="1">
      <c r="A10" s="56" t="s">
        <v>25</v>
      </c>
      <c r="B10" s="75" t="s">
        <v>26</v>
      </c>
      <c r="C10" s="68" t="s">
        <v>27</v>
      </c>
      <c r="D10" s="20">
        <v>1</v>
      </c>
      <c r="E10" s="62">
        <f>DATE(2022,8,20)</f>
        <v>44793</v>
      </c>
      <c r="F10" s="62">
        <f>DATE(2022,8,26)</f>
        <v>44799</v>
      </c>
      <c r="G10" s="15"/>
      <c r="H10" s="15">
        <f t="shared" ca="1" si="6"/>
        <v>7</v>
      </c>
      <c r="I10" s="41"/>
      <c r="J10" s="41"/>
      <c r="K10" s="41"/>
      <c r="L10" s="41"/>
      <c r="M10" s="41"/>
      <c r="N10" s="41"/>
      <c r="O10" s="41"/>
      <c r="P10" s="41"/>
      <c r="Q10" s="41"/>
      <c r="R10" s="41"/>
      <c r="S10" s="41"/>
      <c r="T10" s="41"/>
      <c r="U10" s="42"/>
      <c r="V10" s="42"/>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row>
    <row r="11" spans="1:64" s="2" customFormat="1" ht="30" customHeight="1">
      <c r="A11" s="55"/>
      <c r="B11" s="75" t="s">
        <v>28</v>
      </c>
      <c r="C11" s="68" t="s">
        <v>27</v>
      </c>
      <c r="D11" s="20">
        <v>1</v>
      </c>
      <c r="E11" s="62">
        <f>DATE(2022,8,20)</f>
        <v>44793</v>
      </c>
      <c r="F11" s="62">
        <f>DATE(2022,8,26)</f>
        <v>44799</v>
      </c>
      <c r="G11" s="15"/>
      <c r="H11" s="15">
        <f t="shared" ca="1" si="6"/>
        <v>7</v>
      </c>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row>
    <row r="12" spans="1:64" s="2" customFormat="1" ht="30" customHeight="1">
      <c r="A12" s="55"/>
      <c r="B12" s="75" t="s">
        <v>29</v>
      </c>
      <c r="C12" s="68" t="s">
        <v>27</v>
      </c>
      <c r="D12" s="20">
        <v>1</v>
      </c>
      <c r="E12" s="62">
        <f>DATE(2022,8,31)</f>
        <v>44804</v>
      </c>
      <c r="F12" s="62">
        <f>DATE(2022,8,31)</f>
        <v>44804</v>
      </c>
      <c r="G12" s="15"/>
      <c r="H12" s="15">
        <f t="shared" ca="1" si="6"/>
        <v>1</v>
      </c>
      <c r="I12" s="41"/>
      <c r="J12" s="41"/>
      <c r="K12" s="41"/>
      <c r="L12" s="41"/>
      <c r="M12" s="41"/>
      <c r="N12" s="41"/>
      <c r="O12" s="41"/>
      <c r="P12" s="41"/>
      <c r="Q12" s="41"/>
      <c r="R12" s="41"/>
      <c r="S12" s="41"/>
      <c r="T12" s="41"/>
      <c r="U12" s="41"/>
      <c r="V12" s="41"/>
      <c r="W12" s="41"/>
      <c r="X12" s="41"/>
      <c r="Y12" s="42"/>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row>
    <row r="13" spans="1:64" s="2" customFormat="1" ht="30" customHeight="1">
      <c r="A13" s="56" t="s">
        <v>30</v>
      </c>
      <c r="B13" s="21" t="s">
        <v>31</v>
      </c>
      <c r="C13" s="69"/>
      <c r="D13" s="22"/>
      <c r="E13" s="23"/>
      <c r="F13" s="24"/>
      <c r="G13" s="15"/>
      <c r="H13" s="15" t="str">
        <f t="shared" ca="1" si="6"/>
        <v/>
      </c>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row>
    <row r="14" spans="1:64" s="2" customFormat="1" ht="30" customHeight="1">
      <c r="A14" s="56"/>
      <c r="B14" s="76" t="s">
        <v>32</v>
      </c>
      <c r="C14" s="70" t="s">
        <v>27</v>
      </c>
      <c r="D14" s="20">
        <v>1</v>
      </c>
      <c r="E14" s="63">
        <f>DATE(2022,9,5)</f>
        <v>44809</v>
      </c>
      <c r="F14" s="63">
        <f>E14+7</f>
        <v>44816</v>
      </c>
      <c r="G14" s="15"/>
      <c r="H14" s="15">
        <f t="shared" ca="1" si="6"/>
        <v>8</v>
      </c>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row>
    <row r="15" spans="1:64" s="2" customFormat="1" ht="30" customHeight="1">
      <c r="A15" s="55"/>
      <c r="B15" s="76" t="s">
        <v>33</v>
      </c>
      <c r="C15" s="70" t="s">
        <v>27</v>
      </c>
      <c r="D15" s="20">
        <v>1</v>
      </c>
      <c r="E15" s="63">
        <f>F14</f>
        <v>44816</v>
      </c>
      <c r="F15" s="63">
        <f>E15+5</f>
        <v>44821</v>
      </c>
      <c r="G15" s="15"/>
      <c r="H15" s="15">
        <f t="shared" ca="1" si="6"/>
        <v>6</v>
      </c>
      <c r="I15" s="41"/>
      <c r="J15" s="41"/>
      <c r="K15" s="41"/>
      <c r="L15" s="41"/>
      <c r="M15" s="41"/>
      <c r="N15" s="41"/>
      <c r="O15" s="41"/>
      <c r="P15" s="41"/>
      <c r="Q15" s="41"/>
      <c r="R15" s="41"/>
      <c r="S15" s="41"/>
      <c r="T15" s="41"/>
      <c r="U15" s="42"/>
      <c r="V15" s="42"/>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row>
    <row r="16" spans="1:64" s="2" customFormat="1" ht="30" customHeight="1">
      <c r="A16" s="55"/>
      <c r="B16" s="76" t="s">
        <v>34</v>
      </c>
      <c r="C16" s="70" t="s">
        <v>27</v>
      </c>
      <c r="D16" s="20">
        <v>1</v>
      </c>
      <c r="E16" s="63">
        <f>DATE(2022,9,5)</f>
        <v>44809</v>
      </c>
      <c r="F16" s="63">
        <f>E16+7</f>
        <v>44816</v>
      </c>
      <c r="G16" s="15"/>
      <c r="H16" s="15">
        <f t="shared" ca="1" si="6"/>
        <v>8</v>
      </c>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row>
    <row r="17" spans="1:64" s="2" customFormat="1" ht="30" customHeight="1">
      <c r="A17" s="55"/>
      <c r="B17" s="76" t="s">
        <v>35</v>
      </c>
      <c r="C17" s="70" t="s">
        <v>27</v>
      </c>
      <c r="D17" s="20">
        <v>1</v>
      </c>
      <c r="E17" s="63">
        <f>DATE(2022,9,19)</f>
        <v>44823</v>
      </c>
      <c r="F17" s="63">
        <f>E17+5</f>
        <v>44828</v>
      </c>
      <c r="G17" s="15"/>
      <c r="H17" s="15">
        <f t="shared" ca="1" si="6"/>
        <v>6</v>
      </c>
      <c r="I17" s="41"/>
      <c r="J17" s="41"/>
      <c r="K17" s="41"/>
      <c r="L17" s="41"/>
      <c r="M17" s="41"/>
      <c r="N17" s="41"/>
      <c r="O17" s="41"/>
      <c r="P17" s="41"/>
      <c r="Q17" s="41"/>
      <c r="R17" s="41"/>
      <c r="S17" s="41"/>
      <c r="T17" s="41"/>
      <c r="U17" s="41"/>
      <c r="V17" s="41"/>
      <c r="W17" s="41"/>
      <c r="X17" s="41"/>
      <c r="Y17" s="42"/>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row>
    <row r="18" spans="1:64" s="2" customFormat="1" ht="30" customHeight="1">
      <c r="A18" s="55"/>
      <c r="B18" s="76" t="s">
        <v>36</v>
      </c>
      <c r="C18" s="70" t="s">
        <v>27</v>
      </c>
      <c r="D18" s="20">
        <v>1</v>
      </c>
      <c r="E18" s="63">
        <f>DATE(2022,9,28)</f>
        <v>44832</v>
      </c>
      <c r="F18" s="63">
        <f>DATE(2022,9,28)</f>
        <v>44832</v>
      </c>
      <c r="G18" s="15"/>
      <c r="H18" s="15">
        <f t="shared" ca="1" si="6"/>
        <v>1</v>
      </c>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row>
    <row r="19" spans="1:64" s="2" customFormat="1" ht="30" customHeight="1">
      <c r="A19" s="55" t="s">
        <v>37</v>
      </c>
      <c r="B19" s="25" t="s">
        <v>38</v>
      </c>
      <c r="C19" s="71"/>
      <c r="D19" s="26"/>
      <c r="E19" s="27"/>
      <c r="F19" s="28"/>
      <c r="G19" s="15"/>
      <c r="H19" s="15" t="str">
        <f t="shared" ca="1" si="6"/>
        <v/>
      </c>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row>
    <row r="20" spans="1:64" s="2" customFormat="1" ht="30" customHeight="1">
      <c r="A20" s="55"/>
      <c r="B20" s="92" t="s">
        <v>39</v>
      </c>
      <c r="C20" s="91" t="s">
        <v>27</v>
      </c>
      <c r="D20" s="29">
        <v>1</v>
      </c>
      <c r="E20" s="90">
        <f>F18</f>
        <v>44832</v>
      </c>
      <c r="F20" s="90">
        <f>E20+5</f>
        <v>44837</v>
      </c>
      <c r="G20" s="15"/>
      <c r="H20" s="15">
        <f ca="1">IF(OR(ISBLANK(task_start),ISBLANK(task_end)),"",task_end-task_start+1)</f>
        <v>6</v>
      </c>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row>
    <row r="21" spans="1:64" s="2" customFormat="1" ht="30" customHeight="1">
      <c r="A21" s="55"/>
      <c r="B21" s="92" t="s">
        <v>40</v>
      </c>
      <c r="C21" s="91" t="s">
        <v>27</v>
      </c>
      <c r="D21" s="29">
        <v>1</v>
      </c>
      <c r="E21" s="90">
        <f>F20+1</f>
        <v>44838</v>
      </c>
      <c r="F21" s="90">
        <f>E21+8</f>
        <v>44846</v>
      </c>
      <c r="G21" s="15"/>
      <c r="H21" s="15">
        <f ca="1">IF(OR(ISBLANK(task_start),ISBLANK(task_end)),"",task_end-task_start+1)</f>
        <v>9</v>
      </c>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row>
    <row r="22" spans="1:64" s="2" customFormat="1" ht="30" customHeight="1">
      <c r="A22" s="55"/>
      <c r="B22" s="92" t="s">
        <v>41</v>
      </c>
      <c r="C22" s="91" t="s">
        <v>42</v>
      </c>
      <c r="D22" s="29">
        <v>1</v>
      </c>
      <c r="E22" s="90">
        <f>E21+8</f>
        <v>44846</v>
      </c>
      <c r="F22" s="90">
        <f>E22+10</f>
        <v>44856</v>
      </c>
      <c r="G22" s="15"/>
      <c r="H22" s="15">
        <f ca="1">IF(OR(ISBLANK(task_start),ISBLANK(task_end)),"",task_end-task_start+1)</f>
        <v>11</v>
      </c>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row>
    <row r="23" spans="1:64" s="2" customFormat="1" ht="30" customHeight="1">
      <c r="A23" s="55"/>
      <c r="B23" s="92" t="s">
        <v>43</v>
      </c>
      <c r="C23" s="91" t="s">
        <v>44</v>
      </c>
      <c r="D23" s="29">
        <v>1</v>
      </c>
      <c r="E23" s="90">
        <f>DATE(2022,10,15)</f>
        <v>44849</v>
      </c>
      <c r="F23" s="90">
        <f>E23+7</f>
        <v>44856</v>
      </c>
      <c r="G23" s="15"/>
      <c r="H23" s="15">
        <f ca="1">IF(OR(ISBLANK(task_start),ISBLANK(task_end)),"",task_end-task_start+1)</f>
        <v>8</v>
      </c>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row>
    <row r="24" spans="1:64" s="2" customFormat="1" ht="30" customHeight="1">
      <c r="A24" s="55"/>
      <c r="B24" s="77" t="s">
        <v>45</v>
      </c>
      <c r="C24" s="72" t="s">
        <v>27</v>
      </c>
      <c r="D24" s="29">
        <v>1</v>
      </c>
      <c r="E24" s="64">
        <f>DATE(2022,10,30)</f>
        <v>44864</v>
      </c>
      <c r="F24" s="64">
        <f>E24+1</f>
        <v>44865</v>
      </c>
      <c r="G24" s="15"/>
      <c r="H24" s="15">
        <f t="shared" ca="1" si="6"/>
        <v>2</v>
      </c>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row>
    <row r="25" spans="1:64" s="2" customFormat="1" ht="30" customHeight="1">
      <c r="A25" s="55" t="s">
        <v>37</v>
      </c>
      <c r="B25" s="30" t="s">
        <v>46</v>
      </c>
      <c r="C25" s="85"/>
      <c r="D25" s="31"/>
      <c r="E25" s="32"/>
      <c r="F25" s="33"/>
      <c r="G25" s="15"/>
      <c r="H25" s="15" t="str">
        <f ca="1">IF(OR(ISBLANK(task_start),ISBLANK(task_end)),"",task_end-task_start+1)</f>
        <v/>
      </c>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row>
    <row r="26" spans="1:64" s="2" customFormat="1" ht="30" customHeight="1">
      <c r="A26" s="55"/>
      <c r="B26" s="78" t="s">
        <v>47</v>
      </c>
      <c r="C26" s="73" t="s">
        <v>27</v>
      </c>
      <c r="D26" s="34">
        <v>1</v>
      </c>
      <c r="E26" s="65">
        <v>44883</v>
      </c>
      <c r="F26" s="65">
        <v>44895</v>
      </c>
      <c r="G26" s="15"/>
      <c r="H26" s="15">
        <f t="shared" ca="1" si="6"/>
        <v>13</v>
      </c>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row>
    <row r="27" spans="1:64" s="2" customFormat="1" ht="30" customHeight="1">
      <c r="A27" s="55"/>
      <c r="B27" s="78" t="s">
        <v>48</v>
      </c>
      <c r="C27" s="73" t="s">
        <v>49</v>
      </c>
      <c r="D27" s="34">
        <v>1</v>
      </c>
      <c r="E27" s="65">
        <v>44884</v>
      </c>
      <c r="F27" s="65">
        <v>44886</v>
      </c>
      <c r="G27" s="15"/>
      <c r="H27" s="15">
        <f t="shared" ca="1" si="6"/>
        <v>3</v>
      </c>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row>
    <row r="28" spans="1:64" s="2" customFormat="1" ht="30" customHeight="1">
      <c r="A28" s="55"/>
      <c r="B28" s="78" t="s">
        <v>50</v>
      </c>
      <c r="C28" s="86" t="s">
        <v>51</v>
      </c>
      <c r="D28" s="34">
        <v>1</v>
      </c>
      <c r="E28" s="65">
        <v>44885</v>
      </c>
      <c r="F28" s="65">
        <v>44888</v>
      </c>
      <c r="G28" s="15"/>
      <c r="H28" s="15">
        <f t="shared" ca="1" si="6"/>
        <v>4</v>
      </c>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row>
    <row r="29" spans="1:64" s="2" customFormat="1" ht="30" customHeight="1">
      <c r="A29" s="55"/>
      <c r="B29" s="78" t="s">
        <v>52</v>
      </c>
      <c r="C29" s="73" t="s">
        <v>27</v>
      </c>
      <c r="D29" s="34">
        <v>0.75</v>
      </c>
      <c r="E29" s="65">
        <v>44886</v>
      </c>
      <c r="F29" s="65">
        <v>44895</v>
      </c>
      <c r="G29" s="15"/>
      <c r="H29" s="15">
        <f t="shared" ca="1" si="6"/>
        <v>10</v>
      </c>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row>
    <row r="30" spans="1:64" s="2" customFormat="1" ht="30" customHeight="1">
      <c r="A30" s="55"/>
      <c r="B30" s="78" t="s">
        <v>53</v>
      </c>
      <c r="C30" s="73" t="s">
        <v>54</v>
      </c>
      <c r="D30" s="34">
        <v>1</v>
      </c>
      <c r="E30" s="65">
        <v>44887</v>
      </c>
      <c r="F30" s="65">
        <v>44895</v>
      </c>
      <c r="G30" s="15"/>
      <c r="H30" s="15">
        <f t="shared" ca="1" si="6"/>
        <v>9</v>
      </c>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row>
    <row r="31" spans="1:64" s="2" customFormat="1" ht="30" customHeight="1">
      <c r="A31" s="55" t="s">
        <v>55</v>
      </c>
      <c r="B31" s="79" t="s">
        <v>56</v>
      </c>
      <c r="C31" s="74" t="s">
        <v>27</v>
      </c>
      <c r="D31" s="14">
        <v>1</v>
      </c>
      <c r="E31" s="66">
        <v>44895</v>
      </c>
      <c r="F31" s="66">
        <v>44895</v>
      </c>
      <c r="G31" s="15"/>
      <c r="H31" s="15">
        <f t="shared" ca="1" si="6"/>
        <v>1</v>
      </c>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row>
    <row r="32" spans="1:64" s="2" customFormat="1" ht="30" customHeight="1">
      <c r="A32" s="56" t="s">
        <v>57</v>
      </c>
      <c r="B32" s="35" t="s">
        <v>58</v>
      </c>
      <c r="C32" s="36"/>
      <c r="D32" s="37"/>
      <c r="E32" s="38"/>
      <c r="F32" s="39"/>
      <c r="G32" s="40"/>
      <c r="H32" s="40" t="str">
        <f t="shared" ca="1" si="6"/>
        <v/>
      </c>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3:7" ht="30" customHeight="1">
      <c r="G33" s="5"/>
    </row>
    <row r="34" spans="3:7" ht="30" customHeight="1">
      <c r="F34" s="57"/>
    </row>
    <row r="35" spans="3:7" ht="30" customHeight="1">
      <c r="C35" s="13"/>
    </row>
  </sheetData>
  <mergeCells count="10">
    <mergeCell ref="C4:D4"/>
    <mergeCell ref="AK4:AQ4"/>
    <mergeCell ref="AR4:AX4"/>
    <mergeCell ref="AY4:BE4"/>
    <mergeCell ref="BF4:BL4"/>
    <mergeCell ref="E3:F3"/>
    <mergeCell ref="I4:O4"/>
    <mergeCell ref="P4:V4"/>
    <mergeCell ref="W4:AC4"/>
    <mergeCell ref="AD4:AJ4"/>
  </mergeCells>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2" priority="33">
      <formula>AND(TODAY()&gt;=I$5,TODAY()&lt;J$5)</formula>
    </cfRule>
  </conditionalFormatting>
  <conditionalFormatting sqref="I7:BL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3.15"/>
  <cols>
    <col min="1" max="1" width="87.140625" style="45" customWidth="1"/>
    <col min="2" max="16384" width="9.140625" style="1"/>
  </cols>
  <sheetData>
    <row r="1" spans="1:2" ht="46.5" customHeight="1"/>
    <row r="2" spans="1:2" s="47" customFormat="1" ht="15.75">
      <c r="A2" s="46" t="s">
        <v>59</v>
      </c>
      <c r="B2" s="46"/>
    </row>
    <row r="3" spans="1:2" s="51" customFormat="1" ht="27" customHeight="1">
      <c r="A3" s="81" t="s">
        <v>60</v>
      </c>
      <c r="B3" s="52"/>
    </row>
    <row r="4" spans="1:2" s="48" customFormat="1" ht="25.5">
      <c r="A4" s="49" t="s">
        <v>61</v>
      </c>
    </row>
    <row r="5" spans="1:2" ht="74.099999999999994" customHeight="1">
      <c r="A5" s="50" t="s">
        <v>62</v>
      </c>
    </row>
    <row r="6" spans="1:2" ht="26.25" customHeight="1">
      <c r="A6" s="49" t="s">
        <v>63</v>
      </c>
    </row>
    <row r="7" spans="1:2" s="45" customFormat="1" ht="204.95" customHeight="1">
      <c r="A7" s="54" t="s">
        <v>64</v>
      </c>
    </row>
    <row r="8" spans="1:2" s="48" customFormat="1" ht="25.5">
      <c r="A8" s="49" t="s">
        <v>65</v>
      </c>
    </row>
    <row r="9" spans="1:2" ht="42.75">
      <c r="A9" s="50" t="s">
        <v>66</v>
      </c>
    </row>
    <row r="10" spans="1:2" s="45" customFormat="1" ht="27.95" customHeight="1">
      <c r="A10" s="53" t="s">
        <v>67</v>
      </c>
    </row>
    <row r="11" spans="1:2" s="48" customFormat="1" ht="25.5">
      <c r="A11" s="49" t="s">
        <v>68</v>
      </c>
    </row>
    <row r="12" spans="1:2" ht="28.5">
      <c r="A12" s="50" t="s">
        <v>69</v>
      </c>
    </row>
    <row r="13" spans="1:2" s="45" customFormat="1" ht="27.95" customHeight="1">
      <c r="A13" s="53" t="s">
        <v>70</v>
      </c>
    </row>
    <row r="14" spans="1:2" s="48" customFormat="1" ht="25.5">
      <c r="A14" s="49" t="s">
        <v>71</v>
      </c>
    </row>
    <row r="15" spans="1:2" ht="75" customHeight="1">
      <c r="A15" s="50" t="s">
        <v>72</v>
      </c>
    </row>
    <row r="16" spans="1:2" ht="57">
      <c r="A16" s="50" t="s">
        <v>73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Guest User</cp:lastModifiedBy>
  <cp:revision/>
  <dcterms:created xsi:type="dcterms:W3CDTF">2022-09-29T07:33:00Z</dcterms:created>
  <dcterms:modified xsi:type="dcterms:W3CDTF">2022-12-01T08:10:14Z</dcterms:modified>
  <cp:category/>
  <cp:contentStatus/>
</cp:coreProperties>
</file>