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5bbfb9cb284029/Desktop/Advance Excel Training/Excel excersises/"/>
    </mc:Choice>
  </mc:AlternateContent>
  <xr:revisionPtr revIDLastSave="323" documentId="8_{FF2B3DE3-B8EF-4AF6-B1D9-E68AFBD5CDEF}" xr6:coauthVersionLast="47" xr6:coauthVersionMax="47" xr10:uidLastSave="{FB0E61F6-3FC6-4564-9B2D-C6DA572AE321}"/>
  <bookViews>
    <workbookView xWindow="-108" yWindow="-108" windowWidth="23256" windowHeight="12456" xr2:uid="{20BEB1E4-3093-45E7-BD86-E87004C21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9" i="1" s="1"/>
  <c r="H33" i="1"/>
  <c r="H22" i="1"/>
  <c r="H23" i="1"/>
  <c r="H24" i="1"/>
  <c r="H25" i="1"/>
  <c r="H26" i="1"/>
  <c r="H27" i="1"/>
  <c r="H28" i="1"/>
  <c r="H29" i="1"/>
  <c r="H30" i="1"/>
  <c r="H31" i="1"/>
  <c r="H32" i="1"/>
  <c r="H21" i="1"/>
  <c r="G33" i="1"/>
  <c r="G22" i="1"/>
  <c r="G23" i="1"/>
  <c r="G24" i="1"/>
  <c r="G25" i="1"/>
  <c r="G26" i="1"/>
  <c r="G27" i="1"/>
  <c r="G28" i="1"/>
  <c r="G29" i="1"/>
  <c r="G30" i="1"/>
  <c r="G31" i="1"/>
  <c r="G32" i="1"/>
  <c r="G21" i="1"/>
  <c r="F33" i="1"/>
  <c r="F22" i="1"/>
  <c r="F23" i="1"/>
  <c r="F24" i="1"/>
  <c r="F25" i="1"/>
  <c r="F26" i="1"/>
  <c r="F27" i="1"/>
  <c r="F28" i="1"/>
  <c r="F29" i="1"/>
  <c r="F30" i="1"/>
  <c r="F31" i="1"/>
  <c r="F32" i="1"/>
  <c r="F21" i="1"/>
  <c r="D22" i="1"/>
  <c r="D23" i="1"/>
  <c r="D24" i="1"/>
  <c r="D25" i="1"/>
  <c r="D26" i="1"/>
  <c r="D27" i="1"/>
  <c r="D28" i="1"/>
  <c r="D29" i="1"/>
  <c r="D30" i="1"/>
  <c r="D31" i="1"/>
  <c r="D32" i="1"/>
  <c r="D21" i="1"/>
  <c r="C22" i="1"/>
  <c r="C23" i="1"/>
  <c r="C24" i="1"/>
  <c r="C25" i="1"/>
  <c r="C26" i="1"/>
  <c r="C27" i="1"/>
  <c r="C28" i="1"/>
  <c r="C29" i="1"/>
  <c r="C30" i="1"/>
  <c r="C31" i="1"/>
  <c r="C32" i="1"/>
  <c r="C21" i="1"/>
  <c r="B22" i="1"/>
  <c r="B23" i="1"/>
  <c r="B24" i="1"/>
  <c r="B25" i="1"/>
  <c r="B26" i="1"/>
  <c r="B27" i="1"/>
  <c r="B28" i="1"/>
  <c r="B29" i="1"/>
  <c r="B30" i="1"/>
  <c r="B31" i="1"/>
  <c r="B32" i="1"/>
  <c r="B21" i="1"/>
  <c r="D43" i="1"/>
  <c r="D42" i="1"/>
  <c r="D38" i="1"/>
  <c r="D41" i="1"/>
  <c r="D39" i="1"/>
  <c r="B41" i="1" l="1"/>
  <c r="B42" i="1"/>
  <c r="B43" i="1" s="1"/>
  <c r="G37" i="1" l="1"/>
  <c r="H75" i="1"/>
</calcChain>
</file>

<file path=xl/sharedStrings.xml><?xml version="1.0" encoding="utf-8"?>
<sst xmlns="http://schemas.openxmlformats.org/spreadsheetml/2006/main" count="38" uniqueCount="29">
  <si>
    <t xml:space="preserve">month </t>
  </si>
  <si>
    <t>price</t>
  </si>
  <si>
    <t xml:space="preserve"> demand</t>
  </si>
  <si>
    <t>Linear</t>
  </si>
  <si>
    <t>intercept(b)</t>
  </si>
  <si>
    <t>slope(m):</t>
  </si>
  <si>
    <t>power</t>
  </si>
  <si>
    <t>power:y=ax^b</t>
  </si>
  <si>
    <t>constant a:</t>
  </si>
  <si>
    <t>exponent b:</t>
  </si>
  <si>
    <t>Exponential y=ae^(bx)</t>
  </si>
  <si>
    <t>predictions based on models</t>
  </si>
  <si>
    <t>exponential</t>
  </si>
  <si>
    <t>price(x)</t>
  </si>
  <si>
    <t>Linear y=mx+b</t>
  </si>
  <si>
    <t>Absolute percent error</t>
  </si>
  <si>
    <t>&lt;--use the model with the smallest error.</t>
  </si>
  <si>
    <t>Model The Business:</t>
  </si>
  <si>
    <t>unit cost</t>
  </si>
  <si>
    <t>per sets of clubs</t>
  </si>
  <si>
    <t>Sale</t>
  </si>
  <si>
    <t>&lt;-- multiple of 10</t>
  </si>
  <si>
    <t>Demand</t>
  </si>
  <si>
    <t>&lt;-- from power model</t>
  </si>
  <si>
    <t>Actual demand</t>
  </si>
  <si>
    <t>cost</t>
  </si>
  <si>
    <t>Revenue</t>
  </si>
  <si>
    <t>profit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</si>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</sst>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_);_(&quot;$&quot;* \(#,##0\);_(&quot;$&quot;* &quot;-&quot;??_);_(@_)"/>
    <numFmt numFmtId="167" formatCode="&quot;$&quot;#,##0.00"/>
    <numFmt numFmtId="168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2">
    <xf numFmtId="0" fontId="0" fillId="0" borderId="0" xfId="0"/>
    <xf numFmtId="0" fontId="0" fillId="0" borderId="3" xfId="0" applyBorder="1"/>
    <xf numFmtId="0" fontId="3" fillId="0" borderId="2" xfId="4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3" fillId="0" borderId="3" xfId="4" applyFill="1" applyBorder="1"/>
    <xf numFmtId="164" fontId="0" fillId="0" borderId="3" xfId="0" applyNumberFormat="1" applyBorder="1"/>
    <xf numFmtId="0" fontId="3" fillId="0" borderId="4" xfId="4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5" fillId="0" borderId="0" xfId="0" applyFont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10" xfId="0" applyNumberFormat="1" applyBorder="1"/>
    <xf numFmtId="9" fontId="0" fillId="0" borderId="6" xfId="2" applyFont="1" applyBorder="1"/>
    <xf numFmtId="9" fontId="0" fillId="0" borderId="9" xfId="2" applyFont="1" applyBorder="1"/>
    <xf numFmtId="9" fontId="0" fillId="0" borderId="7" xfId="2" applyFont="1" applyBorder="1"/>
    <xf numFmtId="9" fontId="0" fillId="0" borderId="3" xfId="2" applyFont="1" applyBorder="1"/>
    <xf numFmtId="9" fontId="0" fillId="0" borderId="11" xfId="2" applyFont="1" applyBorder="1"/>
    <xf numFmtId="9" fontId="0" fillId="0" borderId="12" xfId="2" applyFont="1" applyBorder="1"/>
    <xf numFmtId="165" fontId="5" fillId="2" borderId="0" xfId="0" applyNumberFormat="1" applyFont="1" applyFill="1"/>
    <xf numFmtId="9" fontId="5" fillId="3" borderId="0" xfId="0" applyNumberFormat="1" applyFont="1" applyFill="1"/>
    <xf numFmtId="9" fontId="5" fillId="4" borderId="0" xfId="0" applyNumberFormat="1" applyFont="1" applyFill="1"/>
    <xf numFmtId="166" fontId="0" fillId="0" borderId="0" xfId="1" applyNumberFormat="1" applyFont="1"/>
    <xf numFmtId="166" fontId="0" fillId="4" borderId="0" xfId="1" applyNumberFormat="1" applyFont="1" applyFill="1"/>
    <xf numFmtId="166" fontId="0" fillId="0" borderId="0" xfId="0" applyNumberFormat="1"/>
    <xf numFmtId="1" fontId="0" fillId="0" borderId="0" xfId="0" applyNumberFormat="1"/>
    <xf numFmtId="0" fontId="4" fillId="0" borderId="0" xfId="0" applyFont="1"/>
    <xf numFmtId="167" fontId="0" fillId="0" borderId="0" xfId="1" applyNumberFormat="1" applyFont="1"/>
    <xf numFmtId="168" fontId="0" fillId="0" borderId="0" xfId="1" applyNumberFormat="1" applyFont="1"/>
    <xf numFmtId="167" fontId="6" fillId="0" borderId="0" xfId="0" applyNumberFormat="1" applyFont="1"/>
    <xf numFmtId="167" fontId="0" fillId="0" borderId="0" xfId="0" applyNumberFormat="1"/>
    <xf numFmtId="6" fontId="0" fillId="0" borderId="0" xfId="0" applyNumberFormat="1"/>
    <xf numFmtId="44" fontId="0" fillId="0" borderId="3" xfId="1" applyFont="1" applyBorder="1"/>
    <xf numFmtId="166" fontId="6" fillId="0" borderId="5" xfId="0" applyNumberFormat="1" applyFont="1" applyBorder="1"/>
    <xf numFmtId="44" fontId="0" fillId="0" borderId="9" xfId="1" applyFont="1" applyBorder="1"/>
    <xf numFmtId="44" fontId="0" fillId="0" borderId="11" xfId="1" applyFont="1" applyBorder="1"/>
    <xf numFmtId="44" fontId="0" fillId="0" borderId="12" xfId="1" applyFont="1" applyBorder="1"/>
    <xf numFmtId="168" fontId="5" fillId="0" borderId="8" xfId="1" applyNumberFormat="1" applyFont="1" applyBorder="1"/>
    <xf numFmtId="168" fontId="5" fillId="0" borderId="10" xfId="1" applyNumberFormat="1" applyFont="1" applyBorder="1"/>
    <xf numFmtId="0" fontId="5" fillId="0" borderId="3" xfId="0" applyFont="1" applyBorder="1" applyAlignment="1">
      <alignment horizontal="center"/>
    </xf>
    <xf numFmtId="0" fontId="2" fillId="0" borderId="0" xfId="3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Currency" xfId="1" builtinId="4"/>
    <cellStyle name="Heading 1" xfId="3" builtinId="16"/>
    <cellStyle name="Heading 3" xfId="4" builtinId="18"/>
    <cellStyle name="Normal" xfId="0" builtinId="0"/>
    <cellStyle name="Percent" xfId="2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demand vrs Price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48985922214269"/>
          <c:y val="0.17179808093450147"/>
          <c:w val="0.78516907261592306"/>
          <c:h val="0.5479838643448667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demand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255599300087488"/>
                  <c:y val="-0.499125547354140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5150043744531932"/>
                  <c:y val="-0.41112742634329658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2565310586176728"/>
                  <c:y val="-0.346136739165426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20-4B96-B63B-50ADB0A2F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034960"/>
        <c:axId val="2126363824"/>
      </c:scatterChart>
      <c:valAx>
        <c:axId val="212303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363824"/>
        <c:crosses val="autoZero"/>
        <c:crossBetween val="midCat"/>
      </c:valAx>
      <c:valAx>
        <c:axId val="21263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(00s)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034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88263359792578"/>
          <c:y val="0.19209499854184894"/>
          <c:w val="0.7053670290201579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Sheet1!$G$37</c:f>
              <c:strCache>
                <c:ptCount val="1"/>
                <c:pt idx="0">
                  <c:v>$955,163.26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Sheet1!$F$38:$F$73</c:f>
              <c:numCache>
                <c:formatCode>"$"#,##0</c:formatCode>
                <c:ptCount val="36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Sheet1!$G$38:$G$73</c:f>
              <c:numCache>
                <c:formatCode>"$"#,##0.00</c:formatCode>
                <c:ptCount val="36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2-4F77-A6D4-0BA957A04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768368"/>
        <c:axId val="492028576"/>
      </c:scatterChart>
      <c:valAx>
        <c:axId val="47776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28576"/>
        <c:crosses val="autoZero"/>
        <c:crossBetween val="midCat"/>
      </c:valAx>
      <c:valAx>
        <c:axId val="4920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76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2</xdr:row>
      <xdr:rowOff>186690</xdr:rowOff>
    </xdr:from>
    <xdr:to>
      <xdr:col>13</xdr:col>
      <xdr:colOff>472440</xdr:colOff>
      <xdr:row>18</xdr:row>
      <xdr:rowOff>220980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0A17FD-A8F9-218B-7A4D-A6FA7A7E3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899160</xdr:colOff>
      <xdr:row>33</xdr:row>
      <xdr:rowOff>110490</xdr:rowOff>
    </xdr:from>
    <xdr:to>
      <xdr:col>12</xdr:col>
      <xdr:colOff>960120</xdr:colOff>
      <xdr:row>51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F4E6B5-A478-1E14-F169-17162FFE5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B7F3-8006-4CCB-97A0-F31146A35D98}">
  <dimension ref="A1:O110"/>
  <sheetViews>
    <sheetView tabSelected="1" topLeftCell="A19" workbookViewId="0">
      <selection activeCell="B39" sqref="B39"/>
    </sheetView>
  </sheetViews>
  <sheetFormatPr defaultRowHeight="14.4" x14ac:dyDescent="0.3"/>
  <cols>
    <col min="1" max="1" width="13.21875" customWidth="1"/>
    <col min="2" max="2" width="13.6640625" bestFit="1" customWidth="1"/>
    <col min="3" max="3" width="20" customWidth="1"/>
    <col min="4" max="4" width="13" customWidth="1"/>
    <col min="5" max="5" width="19.33203125" customWidth="1"/>
    <col min="7" max="7" width="16.77734375" customWidth="1"/>
    <col min="8" max="8" width="10.5546875" customWidth="1"/>
    <col min="9" max="9" width="13.6640625" bestFit="1" customWidth="1"/>
    <col min="10" max="10" width="12.6640625" bestFit="1" customWidth="1"/>
    <col min="11" max="11" width="16.21875" customWidth="1"/>
    <col min="12" max="15" width="14.21875" bestFit="1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</row>
    <row r="2" spans="1:6" ht="15" thickBot="1" x14ac:dyDescent="0.35">
      <c r="A2" s="2">
        <v>1</v>
      </c>
      <c r="B2" s="2">
        <v>450</v>
      </c>
      <c r="C2" s="2">
        <v>45</v>
      </c>
    </row>
    <row r="3" spans="1:6" ht="15" thickBot="1" x14ac:dyDescent="0.35">
      <c r="A3" s="2">
        <v>2</v>
      </c>
      <c r="B3" s="2">
        <v>300</v>
      </c>
      <c r="C3" s="2">
        <v>103</v>
      </c>
    </row>
    <row r="4" spans="1:6" ht="15" thickBot="1" x14ac:dyDescent="0.35">
      <c r="A4" s="2">
        <v>3</v>
      </c>
      <c r="B4" s="2">
        <v>440</v>
      </c>
      <c r="C4" s="2">
        <v>49</v>
      </c>
    </row>
    <row r="5" spans="1:6" ht="15" thickBot="1" x14ac:dyDescent="0.35">
      <c r="A5" s="2">
        <v>4</v>
      </c>
      <c r="B5" s="2">
        <v>360</v>
      </c>
      <c r="C5" s="2">
        <v>86</v>
      </c>
    </row>
    <row r="6" spans="1:6" ht="15" thickBot="1" x14ac:dyDescent="0.35">
      <c r="A6" s="2">
        <v>5</v>
      </c>
      <c r="B6" s="2">
        <v>290</v>
      </c>
      <c r="C6" s="2">
        <v>125</v>
      </c>
    </row>
    <row r="7" spans="1:6" ht="15" thickBot="1" x14ac:dyDescent="0.35">
      <c r="A7" s="2">
        <v>6</v>
      </c>
      <c r="B7" s="2">
        <v>450</v>
      </c>
      <c r="C7" s="2">
        <v>52</v>
      </c>
    </row>
    <row r="8" spans="1:6" ht="15" thickBot="1" x14ac:dyDescent="0.35">
      <c r="A8" s="2">
        <v>7</v>
      </c>
      <c r="B8" s="2">
        <v>340</v>
      </c>
      <c r="C8" s="2">
        <v>87</v>
      </c>
    </row>
    <row r="9" spans="1:6" ht="15" thickBot="1" x14ac:dyDescent="0.35">
      <c r="A9" s="2">
        <v>8</v>
      </c>
      <c r="B9" s="2">
        <v>370</v>
      </c>
      <c r="C9" s="2">
        <v>68</v>
      </c>
    </row>
    <row r="10" spans="1:6" ht="15" thickBot="1" x14ac:dyDescent="0.35">
      <c r="A10" s="2">
        <v>9</v>
      </c>
      <c r="B10" s="2">
        <v>500</v>
      </c>
      <c r="C10" s="2">
        <v>45</v>
      </c>
    </row>
    <row r="11" spans="1:6" ht="15" thickBot="1" x14ac:dyDescent="0.35">
      <c r="A11" s="2">
        <v>10</v>
      </c>
      <c r="B11" s="2">
        <v>490</v>
      </c>
      <c r="C11" s="2">
        <v>44</v>
      </c>
    </row>
    <row r="12" spans="1:6" ht="15" thickBot="1" x14ac:dyDescent="0.35">
      <c r="A12" s="2">
        <v>11</v>
      </c>
      <c r="B12" s="2">
        <v>430</v>
      </c>
      <c r="C12" s="2">
        <v>58</v>
      </c>
    </row>
    <row r="13" spans="1:6" ht="15" thickBot="1" x14ac:dyDescent="0.35">
      <c r="A13" s="2">
        <v>12</v>
      </c>
      <c r="B13" s="2">
        <v>390</v>
      </c>
      <c r="C13" s="2">
        <v>68</v>
      </c>
    </row>
    <row r="15" spans="1:6" x14ac:dyDescent="0.3">
      <c r="A15" s="49" t="s">
        <v>14</v>
      </c>
      <c r="B15" s="49"/>
      <c r="C15" s="49" t="s">
        <v>7</v>
      </c>
      <c r="D15" s="49"/>
      <c r="E15" s="49" t="s">
        <v>10</v>
      </c>
      <c r="F15" s="49"/>
    </row>
    <row r="16" spans="1:6" x14ac:dyDescent="0.3">
      <c r="A16" s="4" t="s">
        <v>4</v>
      </c>
      <c r="B16" s="5">
        <v>211.31</v>
      </c>
      <c r="C16" s="4" t="s">
        <v>8</v>
      </c>
      <c r="D16" s="1">
        <v>5871064</v>
      </c>
      <c r="E16" s="3" t="s">
        <v>8</v>
      </c>
      <c r="F16" s="4">
        <v>466.51</v>
      </c>
    </row>
    <row r="17" spans="1:8" x14ac:dyDescent="0.3">
      <c r="A17" s="4" t="s">
        <v>5</v>
      </c>
      <c r="B17" s="5">
        <v>-0.35460000000000003</v>
      </c>
      <c r="C17" s="4" t="s">
        <v>9</v>
      </c>
      <c r="D17" s="1">
        <v>-1.9079999999999999</v>
      </c>
      <c r="E17" s="3" t="s">
        <v>9</v>
      </c>
      <c r="F17" s="4">
        <v>-5.0000000000000001E-3</v>
      </c>
    </row>
    <row r="19" spans="1:8" ht="20.399999999999999" thickBot="1" x14ac:dyDescent="0.45">
      <c r="A19" s="50" t="s">
        <v>11</v>
      </c>
      <c r="B19" s="50"/>
      <c r="C19" s="50"/>
      <c r="F19" s="16" t="s">
        <v>15</v>
      </c>
    </row>
    <row r="20" spans="1:8" ht="15" thickBot="1" x14ac:dyDescent="0.35">
      <c r="A20" s="7" t="s">
        <v>13</v>
      </c>
      <c r="B20" s="8" t="s">
        <v>3</v>
      </c>
      <c r="C20" s="9" t="s">
        <v>6</v>
      </c>
      <c r="D20" s="10" t="s">
        <v>12</v>
      </c>
      <c r="E20" s="2" t="s">
        <v>2</v>
      </c>
      <c r="F20" s="17" t="s">
        <v>3</v>
      </c>
      <c r="G20" s="18" t="s">
        <v>6</v>
      </c>
      <c r="H20" s="19" t="s">
        <v>12</v>
      </c>
    </row>
    <row r="21" spans="1:8" ht="15" thickBot="1" x14ac:dyDescent="0.35">
      <c r="A21" s="7">
        <v>450</v>
      </c>
      <c r="B21" s="11">
        <f>$B$17*A21+$B$16</f>
        <v>51.739999999999981</v>
      </c>
      <c r="C21" s="6">
        <f>$D$16*A21^$D$17</f>
        <v>50.861286169919921</v>
      </c>
      <c r="D21" s="12">
        <f>$F$16*EXP($F$17*A21)</f>
        <v>49.169792250355329</v>
      </c>
      <c r="E21" s="2">
        <v>45</v>
      </c>
      <c r="F21" s="20">
        <f>ABS(B21-E21)/E21</f>
        <v>0.14977777777777734</v>
      </c>
      <c r="G21" s="23">
        <f>ABS(C21-E21)/E21</f>
        <v>0.13025080377599826</v>
      </c>
      <c r="H21" s="25">
        <f>ABS(D21-E21)/E21</f>
        <v>9.2662050007896193E-2</v>
      </c>
    </row>
    <row r="22" spans="1:8" ht="15" thickBot="1" x14ac:dyDescent="0.35">
      <c r="A22" s="7">
        <v>300</v>
      </c>
      <c r="B22" s="11">
        <f t="shared" ref="B22:B32" si="0">$B$17*A22+$B$16</f>
        <v>104.92999999999999</v>
      </c>
      <c r="C22" s="6">
        <f t="shared" ref="C22:C32" si="1">$D$16*A22^$D$17</f>
        <v>110.2476803704582</v>
      </c>
      <c r="D22" s="12">
        <f t="shared" ref="D22:D32" si="2">$F$16*EXP($F$17*A22)</f>
        <v>104.09245101084399</v>
      </c>
      <c r="E22" s="2">
        <v>103</v>
      </c>
      <c r="F22" s="21">
        <f t="shared" ref="F22:F32" si="3">ABS(B22-E22)/E22</f>
        <v>1.8737864077669832E-2</v>
      </c>
      <c r="G22" s="26">
        <f t="shared" ref="G22:G32" si="4">ABS(C22-E22)/E22</f>
        <v>7.0365828839399985E-2</v>
      </c>
      <c r="H22" s="24">
        <f t="shared" ref="H22:H32" si="5">ABS(D22-E22)/E22</f>
        <v>1.0606320493630948E-2</v>
      </c>
    </row>
    <row r="23" spans="1:8" ht="15" thickBot="1" x14ac:dyDescent="0.35">
      <c r="A23" s="7">
        <v>440</v>
      </c>
      <c r="B23" s="11">
        <f t="shared" si="0"/>
        <v>55.286000000000001</v>
      </c>
      <c r="C23" s="6">
        <f t="shared" si="1"/>
        <v>53.089557787712614</v>
      </c>
      <c r="D23" s="12">
        <f t="shared" si="2"/>
        <v>51.69078140761237</v>
      </c>
      <c r="E23" s="2">
        <v>49</v>
      </c>
      <c r="F23" s="21">
        <f t="shared" si="3"/>
        <v>0.12828571428571431</v>
      </c>
      <c r="G23" s="26">
        <f t="shared" si="4"/>
        <v>8.3460363014543154E-2</v>
      </c>
      <c r="H23" s="24">
        <f t="shared" si="5"/>
        <v>5.4913906277803466E-2</v>
      </c>
    </row>
    <row r="24" spans="1:8" ht="15" thickBot="1" x14ac:dyDescent="0.35">
      <c r="A24" s="7">
        <v>360</v>
      </c>
      <c r="B24" s="11">
        <f t="shared" si="0"/>
        <v>83.653999999999996</v>
      </c>
      <c r="C24" s="6">
        <f t="shared" si="1"/>
        <v>77.85592038588905</v>
      </c>
      <c r="D24" s="12">
        <f t="shared" si="2"/>
        <v>77.113584344252331</v>
      </c>
      <c r="E24" s="2">
        <v>86</v>
      </c>
      <c r="F24" s="21">
        <f t="shared" si="3"/>
        <v>2.7279069767441901E-2</v>
      </c>
      <c r="G24" s="26">
        <f t="shared" si="4"/>
        <v>9.4698600164080812E-2</v>
      </c>
      <c r="H24" s="24">
        <f t="shared" si="5"/>
        <v>0.10333041460171709</v>
      </c>
    </row>
    <row r="25" spans="1:8" ht="15" thickBot="1" x14ac:dyDescent="0.35">
      <c r="A25" s="7">
        <v>290</v>
      </c>
      <c r="B25" s="11">
        <f t="shared" si="0"/>
        <v>108.476</v>
      </c>
      <c r="C25" s="6">
        <f t="shared" si="1"/>
        <v>117.61465381582187</v>
      </c>
      <c r="D25" s="12">
        <f t="shared" si="2"/>
        <v>109.42938509863754</v>
      </c>
      <c r="E25" s="2">
        <v>125</v>
      </c>
      <c r="F25" s="21">
        <f t="shared" si="3"/>
        <v>0.132192</v>
      </c>
      <c r="G25" s="26">
        <f t="shared" si="4"/>
        <v>5.9082769473425063E-2</v>
      </c>
      <c r="H25" s="24">
        <f t="shared" si="5"/>
        <v>0.12456491921089968</v>
      </c>
    </row>
    <row r="26" spans="1:8" ht="15" thickBot="1" x14ac:dyDescent="0.35">
      <c r="A26" s="7">
        <v>450</v>
      </c>
      <c r="B26" s="11">
        <f t="shared" si="0"/>
        <v>51.739999999999981</v>
      </c>
      <c r="C26" s="6">
        <f t="shared" si="1"/>
        <v>50.861286169919921</v>
      </c>
      <c r="D26" s="12">
        <f t="shared" si="2"/>
        <v>49.169792250355329</v>
      </c>
      <c r="E26" s="2">
        <v>52</v>
      </c>
      <c r="F26" s="21">
        <f t="shared" si="3"/>
        <v>5.0000000000003713E-3</v>
      </c>
      <c r="G26" s="26">
        <f t="shared" si="4"/>
        <v>2.1898342886155355E-2</v>
      </c>
      <c r="H26" s="24">
        <f t="shared" si="5"/>
        <v>5.4427072108551369E-2</v>
      </c>
    </row>
    <row r="27" spans="1:8" ht="15" thickBot="1" x14ac:dyDescent="0.35">
      <c r="A27" s="7">
        <v>340</v>
      </c>
      <c r="B27" s="11">
        <f t="shared" si="0"/>
        <v>90.745999999999995</v>
      </c>
      <c r="C27" s="6">
        <f t="shared" si="1"/>
        <v>86.827049006961417</v>
      </c>
      <c r="D27" s="12">
        <f t="shared" si="2"/>
        <v>85.223690805841244</v>
      </c>
      <c r="E27" s="2">
        <v>87</v>
      </c>
      <c r="F27" s="21">
        <f t="shared" si="3"/>
        <v>4.3057471264367757E-2</v>
      </c>
      <c r="G27" s="26">
        <f t="shared" si="4"/>
        <v>1.9879424487193459E-3</v>
      </c>
      <c r="H27" s="24">
        <f t="shared" si="5"/>
        <v>2.0417347059296046E-2</v>
      </c>
    </row>
    <row r="28" spans="1:8" ht="15" thickBot="1" x14ac:dyDescent="0.35">
      <c r="A28" s="7">
        <v>370</v>
      </c>
      <c r="B28" s="11">
        <f t="shared" si="0"/>
        <v>80.108000000000004</v>
      </c>
      <c r="C28" s="6">
        <f t="shared" si="1"/>
        <v>73.890384263545585</v>
      </c>
      <c r="D28" s="12">
        <f t="shared" si="2"/>
        <v>73.352710456970414</v>
      </c>
      <c r="E28" s="2">
        <v>68</v>
      </c>
      <c r="F28" s="21">
        <f t="shared" si="3"/>
        <v>0.17805882352941182</v>
      </c>
      <c r="G28" s="26">
        <f t="shared" si="4"/>
        <v>8.6623297993317416E-2</v>
      </c>
      <c r="H28" s="24">
        <f t="shared" si="5"/>
        <v>7.8716330249564911E-2</v>
      </c>
    </row>
    <row r="29" spans="1:8" ht="15" thickBot="1" x14ac:dyDescent="0.35">
      <c r="A29" s="7">
        <v>500</v>
      </c>
      <c r="B29" s="11">
        <f t="shared" si="0"/>
        <v>34.009999999999991</v>
      </c>
      <c r="C29" s="6">
        <f t="shared" si="1"/>
        <v>41.59891911995917</v>
      </c>
      <c r="D29" s="12">
        <f t="shared" si="2"/>
        <v>38.293472708035026</v>
      </c>
      <c r="E29" s="2">
        <v>45</v>
      </c>
      <c r="F29" s="21">
        <f t="shared" si="3"/>
        <v>0.24422222222222242</v>
      </c>
      <c r="G29" s="26">
        <f t="shared" si="4"/>
        <v>7.5579575112018446E-2</v>
      </c>
      <c r="H29" s="24">
        <f t="shared" si="5"/>
        <v>0.14903393982144386</v>
      </c>
    </row>
    <row r="30" spans="1:8" ht="15" thickBot="1" x14ac:dyDescent="0.35">
      <c r="A30" s="7">
        <v>490</v>
      </c>
      <c r="B30" s="11">
        <f t="shared" si="0"/>
        <v>37.555999999999983</v>
      </c>
      <c r="C30" s="6">
        <f t="shared" si="1"/>
        <v>43.233728796663705</v>
      </c>
      <c r="D30" s="12">
        <f t="shared" si="2"/>
        <v>40.256821037821332</v>
      </c>
      <c r="E30" s="2">
        <v>44</v>
      </c>
      <c r="F30" s="21">
        <f t="shared" si="3"/>
        <v>0.14645454545454584</v>
      </c>
      <c r="G30" s="26">
        <f t="shared" si="4"/>
        <v>1.7415254621279432E-2</v>
      </c>
      <c r="H30" s="24">
        <f t="shared" si="5"/>
        <v>8.5072249140424272E-2</v>
      </c>
    </row>
    <row r="31" spans="1:8" ht="15" thickBot="1" x14ac:dyDescent="0.35">
      <c r="A31" s="7">
        <v>430</v>
      </c>
      <c r="B31" s="11">
        <f t="shared" si="0"/>
        <v>58.831999999999994</v>
      </c>
      <c r="C31" s="6">
        <f t="shared" si="1"/>
        <v>55.470106712335337</v>
      </c>
      <c r="D31" s="12">
        <f t="shared" si="2"/>
        <v>54.341024442914069</v>
      </c>
      <c r="E31" s="2">
        <v>58</v>
      </c>
      <c r="F31" s="21">
        <f t="shared" si="3"/>
        <v>1.4344827586206787E-2</v>
      </c>
      <c r="G31" s="26">
        <f t="shared" si="4"/>
        <v>4.3618849787321778E-2</v>
      </c>
      <c r="H31" s="24">
        <f t="shared" si="5"/>
        <v>6.3085785466998806E-2</v>
      </c>
    </row>
    <row r="32" spans="1:8" ht="15" thickBot="1" x14ac:dyDescent="0.35">
      <c r="A32" s="7">
        <v>390</v>
      </c>
      <c r="B32" s="13">
        <f t="shared" si="0"/>
        <v>73.015999999999991</v>
      </c>
      <c r="C32" s="14">
        <f t="shared" si="1"/>
        <v>66.829089531318985</v>
      </c>
      <c r="D32" s="15">
        <f t="shared" si="2"/>
        <v>66.372277135824447</v>
      </c>
      <c r="E32" s="2">
        <v>68</v>
      </c>
      <c r="F32" s="22">
        <f t="shared" si="3"/>
        <v>7.3764705882352816E-2</v>
      </c>
      <c r="G32" s="27">
        <f t="shared" si="4"/>
        <v>1.7219271598250221E-2</v>
      </c>
      <c r="H32" s="28">
        <f t="shared" si="5"/>
        <v>2.393710094375813E-2</v>
      </c>
    </row>
    <row r="33" spans="1:9" x14ac:dyDescent="0.3">
      <c r="F33" s="29">
        <f>AVERAGE(F21:F32)</f>
        <v>9.6764585153975916E-2</v>
      </c>
      <c r="G33" s="30">
        <f>AVERAGE(G21:G32)</f>
        <v>5.8516741642875771E-2</v>
      </c>
      <c r="H33" s="31">
        <f>AVERAGE(H21:H32)</f>
        <v>7.17306196151654E-2</v>
      </c>
      <c r="I33" t="s">
        <v>16</v>
      </c>
    </row>
    <row r="35" spans="1:9" x14ac:dyDescent="0.3">
      <c r="A35" t="s">
        <v>17</v>
      </c>
    </row>
    <row r="36" spans="1:9" x14ac:dyDescent="0.3">
      <c r="A36" t="s">
        <v>18</v>
      </c>
      <c r="B36" s="32">
        <v>250</v>
      </c>
      <c r="C36" t="s">
        <v>19</v>
      </c>
      <c r="F36" t="s">
        <v>28</v>
      </c>
      <c r="G36" t="s">
        <v>27</v>
      </c>
    </row>
    <row r="37" spans="1:9" x14ac:dyDescent="0.3">
      <c r="A37" t="s">
        <v>20</v>
      </c>
      <c r="B37" s="33">
        <v>400</v>
      </c>
      <c r="C37" t="s">
        <v>21</v>
      </c>
      <c r="G37" s="39">
        <f>B43</f>
        <v>955163.26238462282</v>
      </c>
    </row>
    <row r="38" spans="1:9" x14ac:dyDescent="0.3">
      <c r="A38" t="s">
        <v>22</v>
      </c>
      <c r="B38" s="35">
        <f>D16*B37^D17</f>
        <v>63.677550825641511</v>
      </c>
      <c r="C38" t="s">
        <v>23</v>
      </c>
      <c r="D38" s="36" t="str">
        <f ca="1">_xlfn.FORMULATEXT(B38)</f>
        <v>=D16*B37^D17</v>
      </c>
      <c r="F38" s="38">
        <v>260</v>
      </c>
      <c r="G38" s="37">
        <f t="dataTable" ref="G38:G72" dt2D="0" dtr="0" r1="B37" ca="1"/>
        <v>144859.72842847556</v>
      </c>
    </row>
    <row r="39" spans="1:9" x14ac:dyDescent="0.3">
      <c r="A39" t="s">
        <v>24</v>
      </c>
      <c r="B39" s="35">
        <f>B38*100</f>
        <v>6367.7550825641511</v>
      </c>
      <c r="D39" s="36" t="str">
        <f ca="1">_xlfn.FORMULATEXT(B39)</f>
        <v>=B38*100</v>
      </c>
      <c r="F39" s="38">
        <v>270</v>
      </c>
      <c r="G39" s="37">
        <v>269590.60184817808</v>
      </c>
    </row>
    <row r="40" spans="1:9" x14ac:dyDescent="0.3">
      <c r="F40" s="38">
        <v>280</v>
      </c>
      <c r="G40" s="37">
        <v>377277.18719872413</v>
      </c>
    </row>
    <row r="41" spans="1:9" x14ac:dyDescent="0.3">
      <c r="A41" t="s">
        <v>25</v>
      </c>
      <c r="B41" s="34">
        <f>B39*B36</f>
        <v>1591938.7706410377</v>
      </c>
      <c r="D41" s="36" t="str">
        <f ca="1">_xlfn.FORMULATEXT(B41)</f>
        <v>=B39*B36</v>
      </c>
      <c r="F41" s="38">
        <v>290</v>
      </c>
      <c r="G41" s="37">
        <v>470458.61526328744</v>
      </c>
    </row>
    <row r="42" spans="1:9" x14ac:dyDescent="0.3">
      <c r="A42" t="s">
        <v>26</v>
      </c>
      <c r="B42" s="34">
        <f>B39*B37</f>
        <v>2547102.0330256606</v>
      </c>
      <c r="D42" s="36" t="str">
        <f ca="1">_xlfn.FORMULATEXT(B42)</f>
        <v>=B39*B37</v>
      </c>
      <c r="F42" s="38">
        <v>300</v>
      </c>
      <c r="G42" s="37">
        <v>551238.40185229108</v>
      </c>
    </row>
    <row r="43" spans="1:9" x14ac:dyDescent="0.3">
      <c r="A43" t="s">
        <v>27</v>
      </c>
      <c r="B43" s="34">
        <f>B42-B41</f>
        <v>955163.26238462282</v>
      </c>
      <c r="D43" s="36" t="str">
        <f ca="1">_xlfn.FORMULATEXT(B43)</f>
        <v>=B42-B41</v>
      </c>
      <c r="F43" s="38">
        <v>310</v>
      </c>
      <c r="G43" s="37">
        <v>621369.53021456813</v>
      </c>
    </row>
    <row r="44" spans="1:9" x14ac:dyDescent="0.3">
      <c r="F44" s="38">
        <v>320</v>
      </c>
      <c r="G44" s="37">
        <v>682320.93416212313</v>
      </c>
    </row>
    <row r="45" spans="1:9" x14ac:dyDescent="0.3">
      <c r="F45" s="38">
        <v>330</v>
      </c>
      <c r="G45" s="37">
        <v>735329.86392835062</v>
      </c>
    </row>
    <row r="46" spans="1:9" x14ac:dyDescent="0.3">
      <c r="F46" s="38">
        <v>340</v>
      </c>
      <c r="G46" s="37">
        <v>781443.44106265297</v>
      </c>
    </row>
    <row r="47" spans="1:9" x14ac:dyDescent="0.3">
      <c r="F47" s="38">
        <v>350</v>
      </c>
      <c r="G47" s="37">
        <v>821551.86522268457</v>
      </c>
    </row>
    <row r="48" spans="1:9" x14ac:dyDescent="0.3">
      <c r="F48" s="38">
        <v>360</v>
      </c>
      <c r="G48" s="37">
        <v>856415.12424477958</v>
      </c>
    </row>
    <row r="49" spans="6:12" x14ac:dyDescent="0.3">
      <c r="F49" s="38">
        <v>370</v>
      </c>
      <c r="G49" s="37">
        <v>886684.61116254725</v>
      </c>
    </row>
    <row r="50" spans="6:12" x14ac:dyDescent="0.3">
      <c r="F50" s="38">
        <v>380</v>
      </c>
      <c r="G50" s="37">
        <v>912920.72098907013</v>
      </c>
    </row>
    <row r="51" spans="6:12" x14ac:dyDescent="0.3">
      <c r="F51" s="38">
        <v>390</v>
      </c>
      <c r="G51" s="37">
        <v>935607.253438466</v>
      </c>
    </row>
    <row r="52" spans="6:12" x14ac:dyDescent="0.3">
      <c r="F52" s="38">
        <v>400</v>
      </c>
      <c r="G52" s="37">
        <v>955163.26238462282</v>
      </c>
      <c r="L52" s="41"/>
    </row>
    <row r="53" spans="6:12" x14ac:dyDescent="0.3">
      <c r="F53" s="38">
        <v>410</v>
      </c>
      <c r="G53" s="37">
        <v>971952.85243747453</v>
      </c>
    </row>
    <row r="54" spans="6:12" x14ac:dyDescent="0.3">
      <c r="F54" s="38">
        <v>420</v>
      </c>
      <c r="G54" s="37">
        <v>986293.31587235699</v>
      </c>
    </row>
    <row r="55" spans="6:12" x14ac:dyDescent="0.3">
      <c r="F55" s="38">
        <v>430</v>
      </c>
      <c r="G55" s="37">
        <v>998461.92082203622</v>
      </c>
    </row>
    <row r="56" spans="6:12" x14ac:dyDescent="0.3">
      <c r="F56" s="38">
        <v>440</v>
      </c>
      <c r="G56" s="37">
        <v>1008701.5979665397</v>
      </c>
    </row>
    <row r="57" spans="6:12" x14ac:dyDescent="0.3">
      <c r="F57" s="38">
        <v>450</v>
      </c>
      <c r="G57" s="37">
        <v>1017225.7233983984</v>
      </c>
    </row>
    <row r="58" spans="6:12" x14ac:dyDescent="0.3">
      <c r="F58" s="38">
        <v>460</v>
      </c>
      <c r="G58" s="37">
        <v>1024222.1565401531</v>
      </c>
    </row>
    <row r="59" spans="6:12" x14ac:dyDescent="0.3">
      <c r="F59" s="38">
        <v>470</v>
      </c>
      <c r="G59" s="37">
        <v>1029856.6614397548</v>
      </c>
    </row>
    <row r="60" spans="6:12" x14ac:dyDescent="0.3">
      <c r="F60" s="38">
        <v>480</v>
      </c>
      <c r="G60" s="37">
        <v>1034275.8155834542</v>
      </c>
    </row>
    <row r="61" spans="6:12" x14ac:dyDescent="0.3">
      <c r="F61" s="38">
        <v>490</v>
      </c>
      <c r="G61" s="37">
        <v>1037609.4911199291</v>
      </c>
    </row>
    <row r="62" spans="6:12" x14ac:dyDescent="0.3">
      <c r="F62" s="38">
        <v>500</v>
      </c>
      <c r="G62" s="37">
        <v>1039972.9779989794</v>
      </c>
    </row>
    <row r="63" spans="6:12" x14ac:dyDescent="0.3">
      <c r="F63" s="38">
        <v>510</v>
      </c>
      <c r="G63" s="37">
        <v>1041468.8061629091</v>
      </c>
    </row>
    <row r="64" spans="6:12" x14ac:dyDescent="0.3">
      <c r="F64" s="38">
        <v>520</v>
      </c>
      <c r="G64" s="37">
        <v>1042188.3139489595</v>
      </c>
    </row>
    <row r="65" spans="6:15" x14ac:dyDescent="0.3">
      <c r="F65" s="38">
        <v>530</v>
      </c>
      <c r="G65" s="37">
        <v>1042213.0017719698</v>
      </c>
    </row>
    <row r="66" spans="6:15" x14ac:dyDescent="0.3">
      <c r="F66" s="38">
        <v>540</v>
      </c>
      <c r="G66" s="37">
        <v>1041615.7035724644</v>
      </c>
    </row>
    <row r="67" spans="6:15" x14ac:dyDescent="0.3">
      <c r="F67" s="38">
        <v>550</v>
      </c>
      <c r="G67" s="37">
        <v>1040461.6031350964</v>
      </c>
    </row>
    <row r="68" spans="6:15" x14ac:dyDescent="0.3">
      <c r="F68" s="38">
        <v>560</v>
      </c>
      <c r="G68" s="37">
        <v>1038809.1179690239</v>
      </c>
    </row>
    <row r="69" spans="6:15" x14ac:dyDescent="0.3">
      <c r="F69" s="38">
        <v>570</v>
      </c>
      <c r="G69" s="37">
        <v>1036710.669808225</v>
      </c>
    </row>
    <row r="70" spans="6:15" x14ac:dyDescent="0.3">
      <c r="F70" s="38">
        <v>580</v>
      </c>
      <c r="G70" s="37">
        <v>1034213.3577876764</v>
      </c>
    </row>
    <row r="71" spans="6:15" x14ac:dyDescent="0.3">
      <c r="F71" s="38">
        <v>590</v>
      </c>
      <c r="G71" s="37">
        <v>1031359.5478624469</v>
      </c>
    </row>
    <row r="72" spans="6:15" x14ac:dyDescent="0.3">
      <c r="F72" s="38">
        <v>600</v>
      </c>
      <c r="G72" s="37">
        <v>1028187.3899667513</v>
      </c>
    </row>
    <row r="73" spans="6:15" x14ac:dyDescent="0.3">
      <c r="F73" s="38"/>
      <c r="G73" s="40"/>
    </row>
    <row r="74" spans="6:15" ht="15" thickBot="1" x14ac:dyDescent="0.35">
      <c r="F74" s="38"/>
      <c r="I74" s="51" t="s">
        <v>18</v>
      </c>
      <c r="J74" s="51"/>
      <c r="K74" s="51"/>
    </row>
    <row r="75" spans="6:15" x14ac:dyDescent="0.3">
      <c r="H75" s="43">
        <f>B43</f>
        <v>955163.26238462282</v>
      </c>
      <c r="I75" s="9">
        <v>250</v>
      </c>
      <c r="J75" s="9">
        <v>300</v>
      </c>
      <c r="K75" s="9">
        <v>350</v>
      </c>
      <c r="L75" s="9">
        <v>400</v>
      </c>
      <c r="M75" s="9">
        <v>450</v>
      </c>
      <c r="N75" s="9">
        <v>500</v>
      </c>
      <c r="O75" s="10">
        <v>550</v>
      </c>
    </row>
    <row r="76" spans="6:15" x14ac:dyDescent="0.3">
      <c r="G76" s="51" t="s">
        <v>1</v>
      </c>
      <c r="H76" s="47">
        <v>260</v>
      </c>
      <c r="I76" s="42">
        <f t="dataTable" ref="I76:O110" dt2D="1" dtr="1" r1="B36" r2="B37"/>
        <v>144859.72842847556</v>
      </c>
      <c r="J76" s="42">
        <v>-579438.91371390224</v>
      </c>
      <c r="K76" s="42">
        <v>-1303737.5558562791</v>
      </c>
      <c r="L76" s="42">
        <v>-2028036.1979986569</v>
      </c>
      <c r="M76" s="42">
        <v>-2752334.8401410338</v>
      </c>
      <c r="N76" s="42">
        <v>-3476633.4822834115</v>
      </c>
      <c r="O76" s="44">
        <v>-4200932.1244257884</v>
      </c>
    </row>
    <row r="77" spans="6:15" x14ac:dyDescent="0.3">
      <c r="G77" s="51"/>
      <c r="H77" s="47">
        <v>270</v>
      </c>
      <c r="I77" s="42">
        <v>269590.60184817808</v>
      </c>
      <c r="J77" s="42">
        <v>-404385.90277226688</v>
      </c>
      <c r="K77" s="42">
        <v>-1078362.4073927123</v>
      </c>
      <c r="L77" s="42">
        <v>-1752338.9120131573</v>
      </c>
      <c r="M77" s="42">
        <v>-2426315.4166336022</v>
      </c>
      <c r="N77" s="42">
        <v>-3100291.9212540481</v>
      </c>
      <c r="O77" s="44">
        <v>-3774268.4258744931</v>
      </c>
    </row>
    <row r="78" spans="6:15" x14ac:dyDescent="0.3">
      <c r="G78" s="51"/>
      <c r="H78" s="47">
        <v>280</v>
      </c>
      <c r="I78" s="42">
        <v>377277.18719872413</v>
      </c>
      <c r="J78" s="42">
        <v>-251518.12479914958</v>
      </c>
      <c r="K78" s="42">
        <v>-880313.43679702282</v>
      </c>
      <c r="L78" s="42">
        <v>-1509108.7487948965</v>
      </c>
      <c r="M78" s="42">
        <v>-2137904.0607927702</v>
      </c>
      <c r="N78" s="42">
        <v>-2766699.3727906439</v>
      </c>
      <c r="O78" s="44">
        <v>-3395494.6847885177</v>
      </c>
    </row>
    <row r="79" spans="6:15" x14ac:dyDescent="0.3">
      <c r="G79" s="51"/>
      <c r="H79" s="47">
        <v>290</v>
      </c>
      <c r="I79" s="42">
        <v>470458.61526328744</v>
      </c>
      <c r="J79" s="42">
        <v>-117614.65381582174</v>
      </c>
      <c r="K79" s="42">
        <v>-705687.9228949314</v>
      </c>
      <c r="L79" s="42">
        <v>-1293761.1919740411</v>
      </c>
      <c r="M79" s="42">
        <v>-1881834.4610531498</v>
      </c>
      <c r="N79" s="42">
        <v>-2469907.7301322594</v>
      </c>
      <c r="O79" s="44">
        <v>-3057980.9992113691</v>
      </c>
    </row>
    <row r="80" spans="6:15" x14ac:dyDescent="0.3">
      <c r="G80" s="51"/>
      <c r="H80" s="47">
        <v>300</v>
      </c>
      <c r="I80" s="42">
        <v>551238.40185229108</v>
      </c>
      <c r="J80" s="42">
        <v>0</v>
      </c>
      <c r="K80" s="42">
        <v>-551238.40185229108</v>
      </c>
      <c r="L80" s="42">
        <v>-1102476.8037045817</v>
      </c>
      <c r="M80" s="42">
        <v>-1653715.2055568728</v>
      </c>
      <c r="N80" s="42">
        <v>-2204953.6074091638</v>
      </c>
      <c r="O80" s="44">
        <v>-2756192.0092614549</v>
      </c>
    </row>
    <row r="81" spans="7:15" x14ac:dyDescent="0.3">
      <c r="G81" s="51"/>
      <c r="H81" s="47">
        <v>310</v>
      </c>
      <c r="I81" s="42">
        <v>621369.53021456813</v>
      </c>
      <c r="J81" s="42">
        <v>103561.58836909477</v>
      </c>
      <c r="K81" s="42">
        <v>-414246.3534763786</v>
      </c>
      <c r="L81" s="42">
        <v>-932054.2953218515</v>
      </c>
      <c r="M81" s="42">
        <v>-1449862.2371673249</v>
      </c>
      <c r="N81" s="42">
        <v>-1967670.1790127978</v>
      </c>
      <c r="O81" s="44">
        <v>-2485478.1208582716</v>
      </c>
    </row>
    <row r="82" spans="7:15" x14ac:dyDescent="0.3">
      <c r="G82" s="51"/>
      <c r="H82" s="47">
        <v>320</v>
      </c>
      <c r="I82" s="42">
        <v>682320.93416212313</v>
      </c>
      <c r="J82" s="42">
        <v>194948.83833203511</v>
      </c>
      <c r="K82" s="42">
        <v>-292423.2574980529</v>
      </c>
      <c r="L82" s="42">
        <v>-779795.35332814092</v>
      </c>
      <c r="M82" s="42">
        <v>-1267167.4491582289</v>
      </c>
      <c r="N82" s="42">
        <v>-1754539.5449883174</v>
      </c>
      <c r="O82" s="44">
        <v>-2241911.640818405</v>
      </c>
    </row>
    <row r="83" spans="7:15" x14ac:dyDescent="0.3">
      <c r="G83" s="51"/>
      <c r="H83" s="47">
        <v>330</v>
      </c>
      <c r="I83" s="42">
        <v>735329.86392835062</v>
      </c>
      <c r="J83" s="42">
        <v>275748.69897313137</v>
      </c>
      <c r="K83" s="42">
        <v>-183832.46598208742</v>
      </c>
      <c r="L83" s="42">
        <v>-643413.63093730668</v>
      </c>
      <c r="M83" s="42">
        <v>-1102994.7958925259</v>
      </c>
      <c r="N83" s="42">
        <v>-1562575.9608477447</v>
      </c>
      <c r="O83" s="44">
        <v>-2022157.125802964</v>
      </c>
    </row>
    <row r="84" spans="7:15" x14ac:dyDescent="0.3">
      <c r="G84" s="51"/>
      <c r="H84" s="47">
        <v>340</v>
      </c>
      <c r="I84" s="42">
        <v>781443.44106265297</v>
      </c>
      <c r="J84" s="42">
        <v>347308.19602784561</v>
      </c>
      <c r="K84" s="42">
        <v>-86827.049006961286</v>
      </c>
      <c r="L84" s="42">
        <v>-520962.29404176865</v>
      </c>
      <c r="M84" s="42">
        <v>-955097.53907657554</v>
      </c>
      <c r="N84" s="42">
        <v>-1389232.7841113824</v>
      </c>
      <c r="O84" s="44">
        <v>-1823368.0291461898</v>
      </c>
    </row>
    <row r="85" spans="7:15" x14ac:dyDescent="0.3">
      <c r="G85" s="51"/>
      <c r="H85" s="47">
        <v>350</v>
      </c>
      <c r="I85" s="42">
        <v>821551.86522268457</v>
      </c>
      <c r="J85" s="42">
        <v>410775.93261134205</v>
      </c>
      <c r="K85" s="42">
        <v>0</v>
      </c>
      <c r="L85" s="42">
        <v>-410775.93261134205</v>
      </c>
      <c r="M85" s="42">
        <v>-821551.86522268457</v>
      </c>
      <c r="N85" s="42">
        <v>-1232327.7978340266</v>
      </c>
      <c r="O85" s="44">
        <v>-1643103.7304453691</v>
      </c>
    </row>
    <row r="86" spans="7:15" x14ac:dyDescent="0.3">
      <c r="G86" s="51"/>
      <c r="H86" s="47">
        <v>360</v>
      </c>
      <c r="I86" s="42">
        <v>856415.12424477958</v>
      </c>
      <c r="J86" s="42">
        <v>467135.52231533453</v>
      </c>
      <c r="K86" s="42">
        <v>77855.920385889243</v>
      </c>
      <c r="L86" s="42">
        <v>-311423.68154355604</v>
      </c>
      <c r="M86" s="42">
        <v>-700703.28347300133</v>
      </c>
      <c r="N86" s="42">
        <v>-1089982.8854024466</v>
      </c>
      <c r="O86" s="44">
        <v>-1479262.4873318919</v>
      </c>
    </row>
    <row r="87" spans="7:15" x14ac:dyDescent="0.3">
      <c r="G87" s="51"/>
      <c r="H87" s="47">
        <v>370</v>
      </c>
      <c r="I87" s="42">
        <v>886684.61116254725</v>
      </c>
      <c r="J87" s="42">
        <v>517232.68984481925</v>
      </c>
      <c r="K87" s="42">
        <v>147780.76852709148</v>
      </c>
      <c r="L87" s="42">
        <v>-221671.15279063676</v>
      </c>
      <c r="M87" s="42">
        <v>-591123.07410836453</v>
      </c>
      <c r="N87" s="42">
        <v>-960574.9954260923</v>
      </c>
      <c r="O87" s="44">
        <v>-1330026.9167438205</v>
      </c>
    </row>
    <row r="88" spans="7:15" x14ac:dyDescent="0.3">
      <c r="G88" s="51"/>
      <c r="H88" s="47">
        <v>380</v>
      </c>
      <c r="I88" s="42">
        <v>912920.72098907013</v>
      </c>
      <c r="J88" s="42">
        <v>561797.36676250491</v>
      </c>
      <c r="K88" s="42">
        <v>210674.01253593946</v>
      </c>
      <c r="L88" s="42">
        <v>-140449.341690626</v>
      </c>
      <c r="M88" s="42">
        <v>-491572.69591719145</v>
      </c>
      <c r="N88" s="42">
        <v>-842696.05014375644</v>
      </c>
      <c r="O88" s="44">
        <v>-1193819.4043703219</v>
      </c>
    </row>
    <row r="89" spans="7:15" x14ac:dyDescent="0.3">
      <c r="G89" s="51"/>
      <c r="H89" s="47">
        <v>390</v>
      </c>
      <c r="I89" s="42">
        <v>935607.253438466</v>
      </c>
      <c r="J89" s="42">
        <v>601461.80578187108</v>
      </c>
      <c r="K89" s="42">
        <v>267316.35812527593</v>
      </c>
      <c r="L89" s="42">
        <v>-66829.08953131875</v>
      </c>
      <c r="M89" s="42">
        <v>-400974.5371879139</v>
      </c>
      <c r="N89" s="42">
        <v>-735119.98484450858</v>
      </c>
      <c r="O89" s="44">
        <v>-1069265.4325011037</v>
      </c>
    </row>
    <row r="90" spans="7:15" x14ac:dyDescent="0.3">
      <c r="G90" s="51"/>
      <c r="H90" s="47">
        <v>400</v>
      </c>
      <c r="I90" s="42">
        <v>955163.26238462282</v>
      </c>
      <c r="J90" s="42">
        <v>636775.50825641514</v>
      </c>
      <c r="K90" s="42">
        <v>318387.75412820745</v>
      </c>
      <c r="L90" s="42">
        <v>0</v>
      </c>
      <c r="M90" s="42">
        <v>-318387.75412820745</v>
      </c>
      <c r="N90" s="42">
        <v>-636775.50825641491</v>
      </c>
      <c r="O90" s="44">
        <v>-955163.26238462236</v>
      </c>
    </row>
    <row r="91" spans="7:15" x14ac:dyDescent="0.3">
      <c r="G91" s="51"/>
      <c r="H91" s="47">
        <v>410</v>
      </c>
      <c r="I91" s="42">
        <v>971952.85243747453</v>
      </c>
      <c r="J91" s="42">
        <v>668217.58605076349</v>
      </c>
      <c r="K91" s="42">
        <v>364482.31966405269</v>
      </c>
      <c r="L91" s="42">
        <v>60747.053277342115</v>
      </c>
      <c r="M91" s="42">
        <v>-242988.21310936892</v>
      </c>
      <c r="N91" s="42">
        <v>-546723.4794960795</v>
      </c>
      <c r="O91" s="44">
        <v>-850458.74588279054</v>
      </c>
    </row>
    <row r="92" spans="7:15" x14ac:dyDescent="0.3">
      <c r="G92" s="51"/>
      <c r="H92" s="47">
        <v>420</v>
      </c>
      <c r="I92" s="42">
        <v>986293.31587235699</v>
      </c>
      <c r="J92" s="42">
        <v>696207.04649813427</v>
      </c>
      <c r="K92" s="42">
        <v>406120.77712391177</v>
      </c>
      <c r="L92" s="42">
        <v>116034.50774968928</v>
      </c>
      <c r="M92" s="42">
        <v>-174051.76162453368</v>
      </c>
      <c r="N92" s="42">
        <v>-464138.03099875618</v>
      </c>
      <c r="O92" s="44">
        <v>-754224.30037297867</v>
      </c>
    </row>
    <row r="93" spans="7:15" x14ac:dyDescent="0.3">
      <c r="G93" s="51"/>
      <c r="H93" s="47">
        <v>430</v>
      </c>
      <c r="I93" s="42">
        <v>998461.92082203622</v>
      </c>
      <c r="J93" s="42">
        <v>721111.38726035948</v>
      </c>
      <c r="K93" s="42">
        <v>443760.85369868297</v>
      </c>
      <c r="L93" s="42">
        <v>166410.32013700623</v>
      </c>
      <c r="M93" s="42">
        <v>-110940.21342467051</v>
      </c>
      <c r="N93" s="42">
        <v>-388290.74698634725</v>
      </c>
      <c r="O93" s="44">
        <v>-665641.28054802399</v>
      </c>
    </row>
    <row r="94" spans="7:15" x14ac:dyDescent="0.3">
      <c r="G94" s="51"/>
      <c r="H94" s="47">
        <v>440</v>
      </c>
      <c r="I94" s="42">
        <v>1008701.5979665397</v>
      </c>
      <c r="J94" s="42">
        <v>743253.80902797659</v>
      </c>
      <c r="K94" s="42">
        <v>477806.02008941351</v>
      </c>
      <c r="L94" s="42">
        <v>212358.23115085065</v>
      </c>
      <c r="M94" s="42">
        <v>-53089.557787712663</v>
      </c>
      <c r="N94" s="42">
        <v>-318537.34672627551</v>
      </c>
      <c r="O94" s="44">
        <v>-583985.13566483883</v>
      </c>
    </row>
    <row r="95" spans="7:15" x14ac:dyDescent="0.3">
      <c r="G95" s="51"/>
      <c r="H95" s="47">
        <v>450</v>
      </c>
      <c r="I95" s="42">
        <v>1017225.7233983984</v>
      </c>
      <c r="J95" s="42">
        <v>762919.29254879872</v>
      </c>
      <c r="K95" s="42">
        <v>508612.86169919907</v>
      </c>
      <c r="L95" s="42">
        <v>254306.43084959942</v>
      </c>
      <c r="M95" s="42">
        <v>0</v>
      </c>
      <c r="N95" s="42">
        <v>-254306.43084959965</v>
      </c>
      <c r="O95" s="44">
        <v>-508612.8616991993</v>
      </c>
    </row>
    <row r="96" spans="7:15" x14ac:dyDescent="0.3">
      <c r="G96" s="51"/>
      <c r="H96" s="47">
        <v>460</v>
      </c>
      <c r="I96" s="42">
        <v>1024222.1565401531</v>
      </c>
      <c r="J96" s="42">
        <v>780359.73831630708</v>
      </c>
      <c r="K96" s="42">
        <v>536497.3200924613</v>
      </c>
      <c r="L96" s="42">
        <v>292634.9018686153</v>
      </c>
      <c r="M96" s="42">
        <v>48772.483644769527</v>
      </c>
      <c r="N96" s="42">
        <v>-195089.93457907671</v>
      </c>
      <c r="O96" s="44">
        <v>-438952.35280292248</v>
      </c>
    </row>
    <row r="97" spans="7:15" x14ac:dyDescent="0.3">
      <c r="G97" s="51"/>
      <c r="H97" s="47">
        <v>470</v>
      </c>
      <c r="I97" s="42">
        <v>1029856.6614397548</v>
      </c>
      <c r="J97" s="42">
        <v>795798.32929435605</v>
      </c>
      <c r="K97" s="42">
        <v>561739.9971489571</v>
      </c>
      <c r="L97" s="42">
        <v>327681.66500355839</v>
      </c>
      <c r="M97" s="42">
        <v>93623.332858159672</v>
      </c>
      <c r="N97" s="42">
        <v>-140434.99928723928</v>
      </c>
      <c r="O97" s="44">
        <v>-374493.33143263776</v>
      </c>
    </row>
    <row r="98" spans="7:15" x14ac:dyDescent="0.3">
      <c r="G98" s="51"/>
      <c r="H98" s="47">
        <v>480</v>
      </c>
      <c r="I98" s="42">
        <v>1034275.8155834542</v>
      </c>
      <c r="J98" s="42">
        <v>809433.24697835557</v>
      </c>
      <c r="K98" s="42">
        <v>584590.67837325693</v>
      </c>
      <c r="L98" s="42">
        <v>359748.10976815806</v>
      </c>
      <c r="M98" s="42">
        <v>134905.54116305942</v>
      </c>
      <c r="N98" s="42">
        <v>-89937.027442039456</v>
      </c>
      <c r="O98" s="44">
        <v>-314779.59604713786</v>
      </c>
    </row>
    <row r="99" spans="7:15" x14ac:dyDescent="0.3">
      <c r="G99" s="51"/>
      <c r="H99" s="47">
        <v>490</v>
      </c>
      <c r="I99" s="42">
        <v>1037609.4911199291</v>
      </c>
      <c r="J99" s="42">
        <v>821440.84713661065</v>
      </c>
      <c r="K99" s="42">
        <v>605272.20315329218</v>
      </c>
      <c r="L99" s="42">
        <v>389103.55916997371</v>
      </c>
      <c r="M99" s="42">
        <v>172934.91518665501</v>
      </c>
      <c r="N99" s="42">
        <v>-43233.728796663694</v>
      </c>
      <c r="O99" s="44">
        <v>-259402.37277998216</v>
      </c>
    </row>
    <row r="100" spans="7:15" x14ac:dyDescent="0.3">
      <c r="G100" s="51"/>
      <c r="H100" s="47">
        <v>500</v>
      </c>
      <c r="I100" s="42">
        <v>1039972.9779989794</v>
      </c>
      <c r="J100" s="42">
        <v>831978.3823991837</v>
      </c>
      <c r="K100" s="42">
        <v>623983.78679938777</v>
      </c>
      <c r="L100" s="42">
        <v>415989.19119959185</v>
      </c>
      <c r="M100" s="42">
        <v>207994.59559979592</v>
      </c>
      <c r="N100" s="42">
        <v>0</v>
      </c>
      <c r="O100" s="44">
        <v>-207994.59559979569</v>
      </c>
    </row>
    <row r="101" spans="7:15" x14ac:dyDescent="0.3">
      <c r="G101" s="51"/>
      <c r="H101" s="47">
        <v>510</v>
      </c>
      <c r="I101" s="42">
        <v>1041468.8061629091</v>
      </c>
      <c r="J101" s="42">
        <v>841186.34343927284</v>
      </c>
      <c r="K101" s="42">
        <v>640903.8807156363</v>
      </c>
      <c r="L101" s="42">
        <v>440621.417992</v>
      </c>
      <c r="M101" s="42">
        <v>240338.9552683637</v>
      </c>
      <c r="N101" s="42">
        <v>40056.4925447274</v>
      </c>
      <c r="O101" s="44">
        <v>-160225.97017890913</v>
      </c>
    </row>
    <row r="102" spans="7:15" x14ac:dyDescent="0.3">
      <c r="G102" s="51"/>
      <c r="H102" s="47">
        <v>520</v>
      </c>
      <c r="I102" s="42">
        <v>1042188.3139489595</v>
      </c>
      <c r="J102" s="42">
        <v>849190.47803248558</v>
      </c>
      <c r="K102" s="42">
        <v>656192.64211601159</v>
      </c>
      <c r="L102" s="42">
        <v>463194.80619953759</v>
      </c>
      <c r="M102" s="42">
        <v>270196.97028306359</v>
      </c>
      <c r="N102" s="42">
        <v>77199.134366589598</v>
      </c>
      <c r="O102" s="44">
        <v>-115798.70154988416</v>
      </c>
    </row>
    <row r="103" spans="7:15" x14ac:dyDescent="0.3">
      <c r="G103" s="51"/>
      <c r="H103" s="47">
        <v>530</v>
      </c>
      <c r="I103" s="42">
        <v>1042213.0017719698</v>
      </c>
      <c r="J103" s="42">
        <v>856103.53716983227</v>
      </c>
      <c r="K103" s="42">
        <v>669994.07256769482</v>
      </c>
      <c r="L103" s="42">
        <v>483884.60796555737</v>
      </c>
      <c r="M103" s="42">
        <v>297775.14336341992</v>
      </c>
      <c r="N103" s="42">
        <v>111665.67876128247</v>
      </c>
      <c r="O103" s="44">
        <v>-74443.78584085498</v>
      </c>
    </row>
    <row r="104" spans="7:15" x14ac:dyDescent="0.3">
      <c r="G104" s="51"/>
      <c r="H104" s="47">
        <v>540</v>
      </c>
      <c r="I104" s="42">
        <v>1041615.7035724644</v>
      </c>
      <c r="J104" s="42">
        <v>862026.78916341881</v>
      </c>
      <c r="K104" s="42">
        <v>682437.87475437322</v>
      </c>
      <c r="L104" s="42">
        <v>502848.96034532762</v>
      </c>
      <c r="M104" s="42">
        <v>323260.04593628203</v>
      </c>
      <c r="N104" s="42">
        <v>143671.13152723666</v>
      </c>
      <c r="O104" s="44">
        <v>-35917.782881808933</v>
      </c>
    </row>
    <row r="105" spans="7:15" x14ac:dyDescent="0.3">
      <c r="G105" s="51"/>
      <c r="H105" s="47">
        <v>550</v>
      </c>
      <c r="I105" s="42">
        <v>1040461.6031350964</v>
      </c>
      <c r="J105" s="42">
        <v>867051.33594591368</v>
      </c>
      <c r="K105" s="42">
        <v>693641.06875673099</v>
      </c>
      <c r="L105" s="42">
        <v>520230.80156754819</v>
      </c>
      <c r="M105" s="42">
        <v>346820.53437836538</v>
      </c>
      <c r="N105" s="42">
        <v>173410.26718918281</v>
      </c>
      <c r="O105" s="44">
        <v>0</v>
      </c>
    </row>
    <row r="106" spans="7:15" x14ac:dyDescent="0.3">
      <c r="G106" s="51"/>
      <c r="H106" s="47">
        <v>560</v>
      </c>
      <c r="I106" s="42">
        <v>1038809.1179690239</v>
      </c>
      <c r="J106" s="42">
        <v>871259.26023208455</v>
      </c>
      <c r="K106" s="42">
        <v>703709.4024951451</v>
      </c>
      <c r="L106" s="42">
        <v>536159.544758206</v>
      </c>
      <c r="M106" s="42">
        <v>368609.68702126667</v>
      </c>
      <c r="N106" s="42">
        <v>201059.82928432734</v>
      </c>
      <c r="O106" s="44">
        <v>33509.971547388006</v>
      </c>
    </row>
    <row r="107" spans="7:15" x14ac:dyDescent="0.3">
      <c r="G107" s="51"/>
      <c r="H107" s="47">
        <v>570</v>
      </c>
      <c r="I107" s="42">
        <v>1036710.669808225</v>
      </c>
      <c r="J107" s="42">
        <v>874724.6276506898</v>
      </c>
      <c r="K107" s="42">
        <v>712738.58549315459</v>
      </c>
      <c r="L107" s="42">
        <v>550752.54333561938</v>
      </c>
      <c r="M107" s="42">
        <v>388766.50117808441</v>
      </c>
      <c r="N107" s="42">
        <v>226780.4590205492</v>
      </c>
      <c r="O107" s="44">
        <v>64794.41686301399</v>
      </c>
    </row>
    <row r="108" spans="7:15" x14ac:dyDescent="0.3">
      <c r="G108" s="51"/>
      <c r="H108" s="47">
        <v>580</v>
      </c>
      <c r="I108" s="42">
        <v>1034213.3577876764</v>
      </c>
      <c r="J108" s="42">
        <v>877514.36418348295</v>
      </c>
      <c r="K108" s="42">
        <v>720815.37057928951</v>
      </c>
      <c r="L108" s="42">
        <v>564116.37697509606</v>
      </c>
      <c r="M108" s="42">
        <v>407417.38337090285</v>
      </c>
      <c r="N108" s="42">
        <v>250718.38976670941</v>
      </c>
      <c r="O108" s="44">
        <v>94019.396162515972</v>
      </c>
    </row>
    <row r="109" spans="7:15" x14ac:dyDescent="0.3">
      <c r="G109" s="51"/>
      <c r="H109" s="47">
        <v>590</v>
      </c>
      <c r="I109" s="42">
        <v>1031359.5478624469</v>
      </c>
      <c r="J109" s="42">
        <v>879689.02611796942</v>
      </c>
      <c r="K109" s="42">
        <v>728018.50437349197</v>
      </c>
      <c r="L109" s="42">
        <v>576347.98262901441</v>
      </c>
      <c r="M109" s="42">
        <v>424677.46088453708</v>
      </c>
      <c r="N109" s="42">
        <v>273006.93914005952</v>
      </c>
      <c r="O109" s="44">
        <v>121336.41739558196</v>
      </c>
    </row>
    <row r="110" spans="7:15" ht="15" thickBot="1" x14ac:dyDescent="0.35">
      <c r="G110" s="51"/>
      <c r="H110" s="48">
        <v>600</v>
      </c>
      <c r="I110" s="45">
        <v>1028187.3899667513</v>
      </c>
      <c r="J110" s="45">
        <v>881303.47711435833</v>
      </c>
      <c r="K110" s="45">
        <v>734419.56426196522</v>
      </c>
      <c r="L110" s="45">
        <v>587535.65140957222</v>
      </c>
      <c r="M110" s="45">
        <v>440651.73855717899</v>
      </c>
      <c r="N110" s="45">
        <v>293767.825704786</v>
      </c>
      <c r="O110" s="46">
        <v>146883.912852393</v>
      </c>
    </row>
  </sheetData>
  <mergeCells count="6">
    <mergeCell ref="G76:G110"/>
    <mergeCell ref="A15:B15"/>
    <mergeCell ref="C15:D15"/>
    <mergeCell ref="E15:F15"/>
    <mergeCell ref="A19:C19"/>
    <mergeCell ref="I74:K74"/>
  </mergeCells>
  <conditionalFormatting sqref="G38:G72">
    <cfRule type="cellIs" dxfId="7" priority="8" operator="equal">
      <formula>$G$65</formula>
    </cfRule>
    <cfRule type="cellIs" dxfId="6" priority="9" operator="equal">
      <formula>593536.37</formula>
    </cfRule>
  </conditionalFormatting>
  <conditionalFormatting sqref="H75:O1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76:I110">
    <cfRule type="cellIs" dxfId="5" priority="4" operator="equal">
      <formula>$I$103</formula>
    </cfRule>
    <cfRule type="cellIs" dxfId="4" priority="5" operator="equal">
      <formula>"max($I$103)"</formula>
    </cfRule>
    <cfRule type="cellIs" dxfId="3" priority="6" operator="equal">
      <formula>"max"</formula>
    </cfRule>
    <cfRule type="cellIs" dxfId="2" priority="7" operator="equal">
      <formula>"max($I$103)"</formula>
    </cfRule>
  </conditionalFormatting>
  <conditionalFormatting sqref="J76:J110">
    <cfRule type="cellIs" dxfId="1" priority="3" operator="equal">
      <formula>$J$110</formula>
    </cfRule>
  </conditionalFormatting>
  <conditionalFormatting sqref="K76:K110">
    <cfRule type="cellIs" dxfId="0" priority="2" operator="equal">
      <formula>$K$110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Angelia Butler-Amakye</dc:creator>
  <cp:lastModifiedBy>Angelia Butler-Amakye</cp:lastModifiedBy>
  <dcterms:created xsi:type="dcterms:W3CDTF">2023-12-27T18:50:38Z</dcterms:created>
  <dcterms:modified xsi:type="dcterms:W3CDTF">2023-12-28T08:07:47Z</dcterms:modified>
</cp:coreProperties>
</file>