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gem" sheetId="1" r:id="rId4"/>
    <sheet state="visible" name="Funções" sheetId="2" r:id="rId5"/>
    <sheet state="visible" name="Deflatores" sheetId="3" r:id="rId6"/>
    <sheet state="visible" name="Sumário 1" sheetId="4" r:id="rId7"/>
    <sheet state="visible" name="Sumário 2" sheetId="5" r:id="rId8"/>
  </sheets>
  <definedNames>
    <definedName localSheetId="1" name="TiposDeManutencao">Deflatores!$G$4:$G$38</definedName>
    <definedName localSheetId="1" name="TiposDeFuncao">Deflatores!$L$37:$L$64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4">
      <text>
        <t xml:space="preserve">Ponto de Função IFPUG: medição baseada nas regras do IFPUG. Não considerada os deflatores nem os itens não mensuráveis. Caso a funcionalidade não tenha sido detalhada, será considerada a estimativa da NESMA.</t>
      </text>
    </comment>
    <comment authorId="0" ref="Q5">
      <text>
        <t xml:space="preserve">Ponto de Função Local do EM: medição para remuneração do Escritório de Métricas.Equivalente à medição IFPUG. Porém, considera os itens não mensuráveis previstos em contrato.</t>
      </text>
    </comment>
    <comment authorId="0" ref="Q6">
      <text>
        <t xml:space="preserve">Ponto de Função Local da FS: medição para remuneração da Fábrica de Software. Equivalente à medição IFPUG. Porém, considera os deflatores e os itens não mensuráveis previstos em contrato.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4">
      <text>
        <t xml:space="preserve">Ponto de Função IFPUG:
Medição baseada nas regras do IFPUG. Não considerada os deflatores nem os itens não mensuráveis. Caso a funcionalidade não tenha sido detalhada, será considerada a estimativa da NESMA.
</t>
      </text>
    </comment>
    <comment authorId="0" ref="K5">
      <text>
        <t xml:space="preserve">Ponto de Função Local do EM:
Medição para remuneração do Escritório de Métricas. Equivalente à medição IFPUG. Porém, considera os itens não mensuráveis previstos em contrato.</t>
      </text>
    </comment>
    <comment authorId="0" ref="K6">
      <text>
        <t xml:space="preserve">Ponto de Função Local da FS:
Medição para remuneração da Fábrica de Software. Equivalente à medição IFPUG. Porém, considera os deflatores e os itens não mensuráveis previstos em contrato.
</t>
      </text>
    </comment>
    <comment authorId="0" ref="A7">
      <text>
        <t xml:space="preserve">Nome da Função:
O processo é a menor unidade de atividade significativa para o usuário?
É auto-contido e deixa o negócio da aplicação em um estado consistente?</t>
      </text>
    </comment>
    <comment authorId="0" ref="B7">
      <text>
        <t xml:space="preserve">Tipo de Função: 
ALI, AIE, EE, SE, CE
ou
Itens não mensuráveis</t>
      </text>
    </comment>
    <comment authorId="0" ref="C7">
      <text>
        <t xml:space="preserve">Tipo de Manutenção na função:
I, A, E 
ou
Itens não mensuráveis
</t>
      </text>
    </comment>
    <comment authorId="0" ref="D7">
      <text>
        <t xml:space="preserve">Tipos de Dados (DETs)
</t>
      </text>
    </comment>
    <comment authorId="0" ref="E7">
      <text>
        <t xml:space="preserve">Arquivos Referenciados / Tipos de Registro
</t>
      </text>
    </comment>
    <comment authorId="0" ref="F7">
      <text>
        <t xml:space="preserve">Grau de complexidade específico atribuído a uma função.
</t>
      </text>
    </comment>
    <comment authorId="0" ref="M7">
      <text>
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</text>
    </comment>
    <comment authorId="0" ref="N7">
      <text>
        <t xml:space="preserve">Referência ao documento que justifica a contagem da funcionalidade
</t>
      </text>
    </comment>
    <comment authorId="0" ref="E8">
      <text>
        <t xml:space="preserve">Paciente, Pessoa, Endereço</t>
      </text>
    </comment>
    <comment authorId="0" ref="E9">
      <text>
        <t xml:space="preserve">ProfissionalSaude, Pessoa, Endereço, Procedimento, Especialidades, UnidadeAtendimento, Agenda</t>
      </text>
    </comment>
    <comment authorId="0" ref="E10">
      <text>
        <t xml:space="preserve">Procedimento, UnidadeAntendimento</t>
      </text>
    </comment>
    <comment authorId="0" ref="E11">
      <text>
        <t xml:space="preserve">Prontuário, Paciente, CartaoVacina, Doença, Medicamento </t>
      </text>
    </comment>
    <comment authorId="0" ref="E13">
      <text>
        <t xml:space="preserve">UnidadeAtendimento, Especialidade, Leito</t>
      </text>
    </comment>
    <comment authorId="0" ref="E14">
      <text>
        <t xml:space="preserve">Agenda, ProfissionalSaude, UnidadeAtendimento, Procedimento</t>
      </text>
    </comment>
    <comment authorId="0" ref="E15">
      <text>
        <t xml:space="preserve">Consulta, Paciente, ProfissionalSaude, UnidadeAtendimento, Procedimento</t>
      </text>
    </comment>
    <comment authorId="0" ref="E17">
      <text>
        <t xml:space="preserve">Medicamento, Farmacia</t>
      </text>
    </comment>
    <comment authorId="0" ref="D19">
      <text>
        <t xml:space="preserve">Todos os campos do Paciente, clique no botão para cadastrar, mensagem de sucesso ou erro
</t>
      </text>
    </comment>
    <comment authorId="0" ref="D20">
      <text>
        <t xml:space="preserve">Todos os campos do Paciente, clique no botão para editar, mensagem de sucesso ou erro</t>
      </text>
    </comment>
    <comment authorId="0" ref="D21">
      <text>
        <t xml:space="preserve">clique no botão de excluir, mensagem de sucesso ou erro</t>
      </text>
    </comment>
    <comment authorId="0" ref="D22">
      <text>
        <t xml:space="preserve">Todos os campos do Paciente, clique no menu Visualizar</t>
      </text>
    </comment>
    <comment authorId="0" ref="D23">
      <text>
        <t xml:space="preserve">Campo para informar o nome ou cpf, clica no botão de buscar, Todos os campos do Paciente, </t>
      </text>
    </comment>
    <comment authorId="0" ref="D24">
      <text>
        <t xml:space="preserve">Todos os campos do ProfissionalSaude, clique no botão para cadastrar, mensagem de sucesso ou erro
</t>
      </text>
    </comment>
    <comment authorId="0" ref="D25">
      <text>
        <t xml:space="preserve">Todos os campos do ProfissionalSaude, clique no botão para editar, mensagem de sucesso ou erro</t>
      </text>
    </comment>
    <comment authorId="0" ref="D26">
      <text>
        <t xml:space="preserve">clique no botão de excluir, mensagem de sucesso ou erro</t>
      </text>
    </comment>
    <comment authorId="0" ref="D27">
      <text>
        <t xml:space="preserve">Clicar no menu Visualizar, Nome, CPF, Função, Telefone, Email, Número do Registro, Procedimentos, Especialidades</t>
      </text>
    </comment>
    <comment authorId="0" ref="D28">
      <text>
        <t xml:space="preserve">Campo de busca por nome, clicar no botão buscar, Nome, CPF, Função, Telefone, Email, Número do Registro, Procedimentos, Especialidades</t>
      </text>
    </comment>
    <comment authorId="0" ref="D29">
      <text>
        <t xml:space="preserve">Todos os campos do Procedimento, clique no botão para cadastrar, mensagem de sucesso ou erro
</t>
      </text>
    </comment>
    <comment authorId="0" ref="D30">
      <text>
        <t xml:space="preserve">Todos os campos do Procedimento, clique no botão para editar, mensagem de sucesso ou erro</t>
      </text>
    </comment>
    <comment authorId="0" ref="D31">
      <text>
        <t xml:space="preserve">clique no botão de excluir, mensagem de sucesso ou erro
</t>
      </text>
    </comment>
    <comment authorId="0" ref="D32">
      <text>
        <t xml:space="preserve">Todos os campos do Prontuario, clique no botão para cadastrar, mensagem de sucesso ou erro
</t>
      </text>
    </comment>
    <comment authorId="0" ref="D33">
      <text>
        <t xml:space="preserve">Todos os campos do Prontuario, clique no botão para editar, mensagem de sucesso ou erro</t>
      </text>
    </comment>
    <comment authorId="0" ref="D34">
      <text>
        <t xml:space="preserve">clique no botão de excluir, mensagem de sucesso ou erro</t>
      </text>
    </comment>
    <comment authorId="0" ref="D35">
      <text>
        <t xml:space="preserve">Todos os campos do prontuário, trtamento, medicamento, dosagem
</t>
      </text>
    </comment>
    <comment authorId="0" ref="D36">
      <text>
        <t xml:space="preserve">Todos os campos da Vacina, clique no botão para cadastrar, mensagem de sucesso ou erro
</t>
      </text>
    </comment>
    <comment authorId="0" ref="D37">
      <text>
        <t xml:space="preserve">Todos os campos da Vacina, clique no botão para editar, mensagem de sucesso ou erro</t>
      </text>
    </comment>
    <comment authorId="0" ref="D38">
      <text>
        <t xml:space="preserve">clique no botão de excluir, mensagem de sucesso ou erro</t>
      </text>
    </comment>
    <comment authorId="0" ref="D39">
      <text>
        <t xml:space="preserve">Todos os campos da Vacina, clique no menu Visualizar</t>
      </text>
    </comment>
    <comment authorId="0" ref="D40">
      <text>
        <t xml:space="preserve">Todos os campos da UnidadeAtendimento, clique no botão para cadastrar, mensagem de sucesso ou erro
</t>
      </text>
    </comment>
    <comment authorId="0" ref="D41">
      <text>
        <t xml:space="preserve">Todos os campos da UnidadeAtendimento, clique no botão para editar, mensagem de sucesso ou erro</t>
      </text>
    </comment>
    <comment authorId="0" ref="D42">
      <text>
        <t xml:space="preserve">clique no botão de excluir, mensagem de sucesso ou erro</t>
      </text>
    </comment>
    <comment authorId="0" ref="D43">
      <text>
        <t xml:space="preserve">Todos os campos da UnidadeAtendimento, clique no menu Visualizar</t>
      </text>
    </comment>
    <comment authorId="0" ref="D44">
      <text>
        <t xml:space="preserve">Campo de busca por nome, clicar no botão buscar, todos os campos UnidadeAtendimento</t>
      </text>
    </comment>
    <comment authorId="0" ref="D45">
      <text>
        <t xml:space="preserve">Todos os campos da Agenda, clique no botão para cadastrar, mensagem de sucesso ou erro
</t>
      </text>
    </comment>
    <comment authorId="0" ref="D46">
      <text>
        <t xml:space="preserve">Todos os campos da Agenda, clique no botão para editar, mensagem de sucesso ou erro</t>
      </text>
    </comment>
    <comment authorId="0" ref="D47">
      <text>
        <t xml:space="preserve">clique no botão de excluir, mensagem de sucesso ou erro</t>
      </text>
    </comment>
    <comment authorId="0" ref="D48">
      <text>
        <t xml:space="preserve">Todos os campos da Agenda, clique no menu Visualizar</t>
      </text>
    </comment>
    <comment authorId="0" ref="D49">
      <text>
        <t xml:space="preserve">Todos os campos da Consulta, clique no botão para cadastrar, mensagem de sucesso ou erro</t>
      </text>
    </comment>
    <comment authorId="0" ref="D50">
      <text>
        <t xml:space="preserve">Todos os campos da Agenda, clique no botão para editar, mensagem de sucesso ou erro</t>
      </text>
    </comment>
    <comment authorId="0" ref="D51">
      <text>
        <t xml:space="preserve">clique no botão de excluir, mensagem de sucesso ou erro</t>
      </text>
    </comment>
    <comment authorId="0" ref="D52">
      <text>
        <t xml:space="preserve">Todos os campos da Consulta, clique no menu Visualizar</t>
      </text>
    </comment>
    <comment authorId="0" ref="D53">
      <text>
        <t xml:space="preserve">Todos os campos do Medicamento, clique no botão para cadastrar, mensagem de sucesso ou erro
</t>
      </text>
    </comment>
    <comment authorId="0" ref="D54">
      <text>
        <t xml:space="preserve">Todos os campos do Medicamento, clique no botão para editar, mensagem de sucesso ou erro</t>
      </text>
    </comment>
    <comment authorId="0" ref="D55">
      <text>
        <t xml:space="preserve">clique no botão de excluir, mensagem de sucesso ou erro</t>
      </text>
    </comment>
    <comment authorId="0" ref="D56">
      <text>
        <t xml:space="preserve">Todos os campos do Medicamento, clique no menu Visualizar</t>
      </text>
    </comment>
    <comment authorId="0" ref="D57">
      <text>
        <t xml:space="preserve">Campo de busca por nome, clicar no botão buscar, todos os campos Medicamento</t>
      </text>
    </comment>
    <comment authorId="0" ref="D58">
      <text>
        <t xml:space="preserve">Todos os campos da Farmacia, clique no botão para cadastrar, mensagem de sucesso ou erro
</t>
      </text>
    </comment>
    <comment authorId="0" ref="D59">
      <text>
        <t xml:space="preserve">Todos os campos da Farmacia, clique no botão para editar, mensagem de sucesso ou erro</t>
      </text>
    </comment>
    <comment authorId="0" ref="D60">
      <text>
        <t xml:space="preserve">clique no botão de excluir, mensagem de sucesso ou erro</t>
      </text>
    </comment>
    <comment authorId="0" ref="D61">
      <text>
        <t xml:space="preserve">Todos os campos da Farmacia, clique no menu Visualizar</t>
      </text>
    </comment>
    <comment authorId="0" ref="D62">
      <text>
        <t xml:space="preserve">Campo de busca por nome, clicar no botão buscar, todos os campos Farmacia</t>
      </text>
    </comment>
    <comment authorId="0" ref="D63">
      <text>
        <t xml:space="preserve">Todos os campos da Campanha, clique no botão para cadastrar, mensagem de sucesso ou erro</t>
      </text>
    </comment>
    <comment authorId="0" ref="D64">
      <text>
        <t xml:space="preserve">Todos os campos da Campanha, clique no botão para editar, mensagem de sucesso ou erro</t>
      </text>
    </comment>
    <comment authorId="0" ref="D65">
      <text>
        <t xml:space="preserve">clique no botão de excluir, mensagem de sucesso ou erro</t>
      </text>
    </comment>
    <comment authorId="0" ref="D66">
      <text>
        <t xml:space="preserve">Todos os campos da Campanha, clique no menu Visualizar</t>
      </text>
    </comment>
    <comment authorId="0" ref="D67">
      <text>
        <t xml:space="preserve">clique no menu Relatorios, Dados do paciente, nome da UnidadeAtendimento, identificação do Leito, nome e registro do ProfissionalSaude, botão exportar relatório</t>
      </text>
    </comment>
    <comment authorId="0" ref="E67">
      <text>
        <t xml:space="preserve">UnidadesAtendimento, Paciente, PorfissionalSaude</t>
      </text>
    </comment>
    <comment authorId="0" ref="D68">
      <text>
        <t xml:space="preserve">clique no menu Relatorios, Dados do paciente, nome da UnidadeAtendimento, nome e registro do ProfissionalSaude, informações de consulta, botão exportar relatório</t>
      </text>
    </comment>
    <comment authorId="0" ref="E68">
      <text>
        <t xml:space="preserve">UnidadesAtendimento, Paciente, PorfissionalSaude
</t>
      </text>
    </comment>
    <comment authorId="0" ref="D69">
      <text>
        <t xml:space="preserve">clique no menu Relatorios, Dados do ProfissionalSaude, nome da UnidadeAtendimento, botão exportar relatório</t>
      </text>
    </comment>
    <comment authorId="0" ref="E69">
      <text>
        <t xml:space="preserve">UnidadesAtendimento, Paciente, PorfissionalSaude</t>
      </text>
    </comment>
    <comment authorId="0" ref="D70">
      <text>
        <t xml:space="preserve">email, senha, tipo, clique no botão "Logar"</t>
      </text>
    </comment>
    <comment authorId="0" ref="E70">
      <text>
        <t xml:space="preserve">Conta</t>
      </text>
    </comment>
    <comment authorId="0" ref="D71">
      <text>
        <t xml:space="preserve">Clique no botão "Sair"</t>
      </text>
    </comment>
    <comment authorId="0" ref="E71">
      <text>
        <t xml:space="preserve">Conta</t>
      </text>
    </comment>
    <comment authorId="0" ref="D72">
      <text>
        <t xml:space="preserve">Campos referente ao Codigo Internacional de doenças, clique no menu Visualizar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6">
      <text>
        <t xml:space="preserve">Técnica de estimativa do tamanho desenvolvida pela NESMA. Assume que os arquivos lógicos são de complexidade baixa e as transações são de complexidade média. 
</t>
      </text>
    </comment>
    <comment authorId="0" ref="B47">
      <text>
        <t xml:space="preserve">Técnica de estimativa do tamanho desenvolvida pela NESMA. É baseada apenas nos arquivos lógicos. Assume que cada ALI tem um peso de 35 PF e cada AIE um peso de 15 PF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">
      <text>
        <t xml:space="preserve">Contribuição fixa em PF independentemente do tipo da funcionalidade
</t>
      </text>
    </comment>
    <comment authorId="0" ref="H46">
      <text>
        <t xml:space="preserve">Contribuição fixa em PF para o item não funcional
</t>
      </text>
    </comment>
  </commentList>
</comments>
</file>

<file path=xl/sharedStrings.xml><?xml version="1.0" encoding="utf-8"?>
<sst xmlns="http://schemas.openxmlformats.org/spreadsheetml/2006/main" count="530" uniqueCount="262">
  <si>
    <t>Identificação da Contagem</t>
  </si>
  <si>
    <t>Empresa</t>
  </si>
  <si>
    <t>WebSaúde</t>
  </si>
  <si>
    <t>PF IFPUG</t>
  </si>
  <si>
    <t>Aplicação</t>
  </si>
  <si>
    <t>WebSaúde - Sistema de gestão da saúde pública</t>
  </si>
  <si>
    <t>PF Local do EM</t>
  </si>
  <si>
    <t>Tipo de Contagem</t>
  </si>
  <si>
    <t>Projeto de Desenvolvimento</t>
  </si>
  <si>
    <t>PF Local da FS</t>
  </si>
  <si>
    <t>Nível de Detalhe</t>
  </si>
  <si>
    <t>Detalhada (IFPUG)</t>
  </si>
  <si>
    <t>Tecnologia</t>
  </si>
  <si>
    <t>PHP</t>
  </si>
  <si>
    <t>Projeto</t>
  </si>
  <si>
    <t>Sistema de gestão de saúde pública da cidade inteligente</t>
  </si>
  <si>
    <t>Versão do Guia</t>
  </si>
  <si>
    <t>1.0</t>
  </si>
  <si>
    <t>Responsável</t>
  </si>
  <si>
    <t>Nathany Aparecida Salles</t>
  </si>
  <si>
    <t>Criação</t>
  </si>
  <si>
    <t>Revisor</t>
  </si>
  <si>
    <t>Banca Examinadora da PUC Minas</t>
  </si>
  <si>
    <t>Revisão</t>
  </si>
  <si>
    <t>Propósito da Contagem</t>
  </si>
  <si>
    <t>Realizar contagem do projeto relacionado ao desenvolvimento de um novo sistema.</t>
  </si>
  <si>
    <t>Escopo da Contagem</t>
  </si>
  <si>
    <t>Todas as especificações do software estão descritas na domumentação do trabalho.</t>
  </si>
  <si>
    <t>Documentação Utilizada na Análise</t>
  </si>
  <si>
    <t>TCC_NathanySalles.docx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</si>
  <si>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</si>
  <si>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</si>
  <si>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</si>
  <si>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</si>
  <si>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</si>
  <si>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</si>
  <si>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</si>
  <si>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</si>
  <si>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</si>
  <si>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</si>
  <si>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</si>
  <si>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</si>
  <si>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</si>
  <si>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Entidade - Paciente</t>
  </si>
  <si>
    <t>ALI</t>
  </si>
  <si>
    <t>I</t>
  </si>
  <si>
    <t>AR/TR: Paciente, Pessoa, Endereço</t>
  </si>
  <si>
    <t>Entidade - ProfissionalSaúde</t>
  </si>
  <si>
    <t>AR/TR: ProfissionalSaude, Pessoa, Endereço, Procedimento, Especialidades, UnidadeAtendimento, Agenda</t>
  </si>
  <si>
    <t>Entidade - Procedimento</t>
  </si>
  <si>
    <t>AR/TR: Procedimento, UnidadeAntendimento</t>
  </si>
  <si>
    <t>Entidade - Prontuário</t>
  </si>
  <si>
    <t xml:space="preserve">AR/TR: Prontuário, Paciente, CartaoVacina, Doença, Medicamento </t>
  </si>
  <si>
    <t>Entidade - Vacina</t>
  </si>
  <si>
    <t>Entidade - UnidadeAtendimento</t>
  </si>
  <si>
    <t>AR/TR: UnidadeAtendimento, Especialidade, Leito</t>
  </si>
  <si>
    <t>Entidade - Agenda</t>
  </si>
  <si>
    <t>AR/TR: Agenda, ProfissionalSaude, UnidadeAtendimento, Procedimento</t>
  </si>
  <si>
    <t>Entidade - Consulta</t>
  </si>
  <si>
    <t>AR/TR: Consulta, Paciente, ProfissionalSaude, UnidadeAtendimento, Procedimento</t>
  </si>
  <si>
    <t>Entidade - Medicamento</t>
  </si>
  <si>
    <t>Entidade - Farmacia</t>
  </si>
  <si>
    <t>AR/TR: Medicamento, Farmacia</t>
  </si>
  <si>
    <t>Entidade - Campanha</t>
  </si>
  <si>
    <t>cadastrarPaciente</t>
  </si>
  <si>
    <t>EE</t>
  </si>
  <si>
    <t>TD: Todos os campos da entidade, clique no botão para ação desejada, mensagem de sucesso ou erro</t>
  </si>
  <si>
    <t>editarPaciente</t>
  </si>
  <si>
    <t>excluirPaciente</t>
  </si>
  <si>
    <t>TD: clique no botão para ação desejada, mensagem de sucesso ou erro</t>
  </si>
  <si>
    <t>exibirPaciente</t>
  </si>
  <si>
    <t>CE</t>
  </si>
  <si>
    <t>TD: Todos os campos da entidade, clique no menu Visualizar</t>
  </si>
  <si>
    <t>buscarPaciente</t>
  </si>
  <si>
    <t>TD: campo para buscar por nome ou CPF, clique no botão para ação desejada, todos os campos da entidade</t>
  </si>
  <si>
    <t>cadastrarProfissionalSaude</t>
  </si>
  <si>
    <t>editarProfissionalSaude</t>
  </si>
  <si>
    <t>excluirProfissionalSaude</t>
  </si>
  <si>
    <t>exibirProfissionalSaude</t>
  </si>
  <si>
    <t>buscarProfissionalSaude</t>
  </si>
  <si>
    <t>cadastrarProcedimento</t>
  </si>
  <si>
    <t>alterarProcedimento</t>
  </si>
  <si>
    <t>excluirProcedimento</t>
  </si>
  <si>
    <t>cadastrarProntuario</t>
  </si>
  <si>
    <t>alterarProntuario</t>
  </si>
  <si>
    <t>excluirProntuario</t>
  </si>
  <si>
    <t>recomendarTratamento</t>
  </si>
  <si>
    <t>cadastrarVacina</t>
  </si>
  <si>
    <t>alterarVacina</t>
  </si>
  <si>
    <t>excluirVacina</t>
  </si>
  <si>
    <t>exibirVacina</t>
  </si>
  <si>
    <t>cadastrarUnidadeAtendimento</t>
  </si>
  <si>
    <t>editarUnidadeAtendimento</t>
  </si>
  <si>
    <t>excluirUnidadeAtendimento</t>
  </si>
  <si>
    <t>exibirUnidadeAtendimento</t>
  </si>
  <si>
    <t>buscarUnidadeAtendimento</t>
  </si>
  <si>
    <t>cadastrarAgenda</t>
  </si>
  <si>
    <t>alterarAgenda</t>
  </si>
  <si>
    <t>excluirAgenda</t>
  </si>
  <si>
    <t>exibirAgenda</t>
  </si>
  <si>
    <t>marcarConsulta</t>
  </si>
  <si>
    <t>alterarConsulta</t>
  </si>
  <si>
    <t>excluirConsulta</t>
  </si>
  <si>
    <t>exibirConsulta</t>
  </si>
  <si>
    <t>cadastrarMedicamento</t>
  </si>
  <si>
    <t>editarMedicamento</t>
  </si>
  <si>
    <t>excluirMedicamento</t>
  </si>
  <si>
    <t>exibirMedicamento</t>
  </si>
  <si>
    <t>buscarMedicamento</t>
  </si>
  <si>
    <t>cadastrarFarmacia</t>
  </si>
  <si>
    <t>editarFarmacia</t>
  </si>
  <si>
    <t>excluirFarmacia</t>
  </si>
  <si>
    <t>exibirFarmacia</t>
  </si>
  <si>
    <t>SE</t>
  </si>
  <si>
    <t>buscarFarmacia</t>
  </si>
  <si>
    <t>cadastrarCampanha</t>
  </si>
  <si>
    <t>editarCampanha</t>
  </si>
  <si>
    <t>excluirCampanha</t>
  </si>
  <si>
    <t>exibirCampanha</t>
  </si>
  <si>
    <t>gerarRelatorioInternacoes</t>
  </si>
  <si>
    <t>AR/TR: UnidadesAtendimento, Paciente, ProfissionalSaude</t>
  </si>
  <si>
    <t>gerarRelatorioConsultas</t>
  </si>
  <si>
    <t>gerarRelatorioAtendimento</t>
  </si>
  <si>
    <t>fazerLogin</t>
  </si>
  <si>
    <t>AR/TR: Conta</t>
  </si>
  <si>
    <t>fazerLogout</t>
  </si>
  <si>
    <t>consultaCID</t>
  </si>
  <si>
    <t>AR/TR: Código Internacional de Doenças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</si>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</sst>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14">
    <font>
      <sz val="10.0"/>
      <color rgb="FF000000"/>
      <name val="Arial"/>
    </font>
    <font>
      <b/>
      <sz val="12.0"/>
      <color theme="1"/>
      <name val="Libre Franklin"/>
    </font>
    <font/>
    <font>
      <sz val="9.0"/>
      <color rgb="FF0000FF"/>
      <name val="Libre Franklin"/>
    </font>
    <font>
      <sz val="9.0"/>
      <color theme="1"/>
      <name val="Libre Franklin"/>
    </font>
    <font>
      <b/>
      <sz val="10.0"/>
      <color theme="1"/>
      <name val="Libre Franklin"/>
    </font>
    <font>
      <sz val="10.0"/>
      <color theme="1"/>
      <name val="Libre Franklin"/>
    </font>
    <font>
      <sz val="8.0"/>
      <color theme="0"/>
      <name val="Libre Franklin"/>
    </font>
    <font>
      <sz val="8.0"/>
      <color theme="1"/>
      <name val="Libre Franklin"/>
    </font>
    <font>
      <sz val="8.0"/>
      <name val="Libre Franklin"/>
    </font>
    <font>
      <sz val="10.0"/>
      <color theme="1"/>
      <name val="Arial"/>
    </font>
    <font>
      <sz val="9.0"/>
      <color rgb="FF333333"/>
      <name val="Libre Franklin"/>
    </font>
    <font>
      <sz val="9.0"/>
      <color theme="0"/>
      <name val="Libre Franklin"/>
    </font>
    <font>
      <b/>
      <sz val="9.0"/>
      <color theme="1"/>
      <name val="Libre Franklin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</fills>
  <borders count="7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left/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left" shrinkToFit="0" vertical="center" wrapText="0"/>
    </xf>
    <xf borderId="10" fillId="0" fontId="2" numFmtId="0" xfId="0" applyBorder="1" applyFont="1"/>
    <xf borderId="11" fillId="0" fontId="2" numFmtId="0" xfId="0" applyBorder="1" applyFont="1"/>
    <xf borderId="12" fillId="0" fontId="4" numFmtId="0" xfId="0" applyAlignment="1" applyBorder="1" applyFont="1">
      <alignment horizontal="left" readingOrder="0" shrinkToFit="0" vertical="center" wrapText="0"/>
    </xf>
    <xf borderId="12" fillId="0" fontId="3" numFmtId="0" xfId="0" applyAlignment="1" applyBorder="1" applyFont="1">
      <alignment horizontal="left" shrinkToFit="0" vertical="center" wrapText="0"/>
    </xf>
    <xf borderId="12" fillId="2" fontId="4" numFmtId="164" xfId="0" applyAlignment="1" applyBorder="1" applyFill="1" applyFont="1" applyNumberFormat="1">
      <alignment horizontal="right" shrinkToFit="0" vertical="bottom" wrapText="0"/>
    </xf>
    <xf borderId="13" fillId="0" fontId="2" numFmtId="0" xfId="0" applyBorder="1" applyFont="1"/>
    <xf borderId="12" fillId="0" fontId="4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shrinkToFit="0" vertical="bottom" wrapText="0"/>
    </xf>
    <xf borderId="12" fillId="0" fontId="4" numFmtId="165" xfId="0" applyAlignment="1" applyBorder="1" applyFont="1" applyNumberFormat="1">
      <alignment horizontal="center" readingOrder="0" shrinkToFit="0" vertical="bottom" wrapText="0"/>
    </xf>
    <xf borderId="12" fillId="0" fontId="4" numFmtId="165" xfId="0" applyAlignment="1" applyBorder="1" applyFont="1" applyNumberFormat="1">
      <alignment horizontal="center" shrinkToFit="0" vertical="bottom" wrapText="0"/>
    </xf>
    <xf borderId="9" fillId="2" fontId="5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left" readingOrder="0" shrinkToFit="0" vertical="top" wrapText="1"/>
    </xf>
    <xf borderId="14" fillId="0" fontId="6" numFmtId="0" xfId="0" applyAlignment="1" applyBorder="1" applyFont="1">
      <alignment horizontal="left" readingOrder="0" shrinkToFit="0" vertical="top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0" fillId="0" fontId="6" numFmtId="0" xfId="0" applyAlignment="1" applyFont="1">
      <alignment shrinkToFit="0" vertical="bottom" wrapText="0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2" fontId="4" numFmtId="0" xfId="0" applyAlignment="1" applyBorder="1" applyFont="1">
      <alignment horizontal="left" shrinkToFit="0" vertical="center" wrapText="0"/>
    </xf>
    <xf borderId="12" fillId="2" fontId="4" numFmtId="0" xfId="0" applyAlignment="1" applyBorder="1" applyFont="1">
      <alignment horizontal="left" shrinkToFit="0" vertical="center" wrapText="0"/>
    </xf>
    <xf borderId="24" fillId="2" fontId="4" numFmtId="0" xfId="0" applyAlignment="1" applyBorder="1" applyFont="1">
      <alignment shrinkToFit="0" vertical="center" wrapText="0"/>
    </xf>
    <xf borderId="25" fillId="2" fontId="4" numFmtId="2" xfId="0" applyAlignment="1" applyBorder="1" applyFont="1" applyNumberFormat="1">
      <alignment shrinkToFit="0" vertical="center" wrapText="0"/>
    </xf>
    <xf borderId="24" fillId="2" fontId="4" numFmtId="2" xfId="0" applyAlignment="1" applyBorder="1" applyFont="1" applyNumberFormat="1">
      <alignment shrinkToFit="0" vertical="center" wrapText="0"/>
    </xf>
    <xf borderId="12" fillId="2" fontId="4" numFmtId="2" xfId="0" applyAlignment="1" applyBorder="1" applyFont="1" applyNumberFormat="1">
      <alignment horizontal="left" shrinkToFit="0" vertical="center" wrapText="0"/>
    </xf>
    <xf borderId="23" fillId="2" fontId="4" numFmtId="0" xfId="0" applyAlignment="1" applyBorder="1" applyFont="1">
      <alignment shrinkToFit="0" vertical="center" wrapText="0"/>
    </xf>
    <xf borderId="26" fillId="2" fontId="4" numFmtId="0" xfId="0" applyAlignment="1" applyBorder="1" applyFont="1">
      <alignment horizontal="left" shrinkToFit="0" vertical="center" wrapText="0"/>
    </xf>
    <xf borderId="27" fillId="0" fontId="2" numFmtId="0" xfId="0" applyBorder="1" applyFont="1"/>
    <xf borderId="28" fillId="0" fontId="2" numFmtId="0" xfId="0" applyBorder="1" applyFont="1"/>
    <xf borderId="24" fillId="2" fontId="4" numFmtId="166" xfId="0" applyAlignment="1" applyBorder="1" applyFont="1" applyNumberFormat="1">
      <alignment shrinkToFit="0" vertical="center" wrapText="0"/>
    </xf>
    <xf borderId="29" fillId="3" fontId="7" numFmtId="0" xfId="0" applyAlignment="1" applyBorder="1" applyFill="1" applyFont="1">
      <alignment horizontal="center" shrinkToFit="0" vertical="center" wrapText="1"/>
    </xf>
    <xf borderId="30" fillId="3" fontId="7" numFmtId="0" xfId="0" applyAlignment="1" applyBorder="1" applyFont="1">
      <alignment horizontal="left" shrinkToFit="0" vertical="center" wrapText="0"/>
    </xf>
    <xf borderId="31" fillId="3" fontId="7" numFmtId="0" xfId="0" applyAlignment="1" applyBorder="1" applyFont="1">
      <alignment horizontal="left" shrinkToFit="0" vertical="center" wrapText="0"/>
    </xf>
    <xf borderId="30" fillId="3" fontId="7" numFmtId="0" xfId="0" applyAlignment="1" applyBorder="1" applyFont="1">
      <alignment horizontal="left" shrinkToFit="0" vertical="bottom" wrapText="0"/>
    </xf>
    <xf borderId="30" fillId="3" fontId="7" numFmtId="0" xfId="0" applyAlignment="1" applyBorder="1" applyFont="1">
      <alignment horizontal="center" shrinkToFit="0" vertical="bottom" wrapText="0"/>
    </xf>
    <xf borderId="32" fillId="3" fontId="7" numFmtId="0" xfId="0" applyAlignment="1" applyBorder="1" applyFont="1">
      <alignment horizontal="center" shrinkToFit="0" vertical="bottom" wrapText="0"/>
    </xf>
    <xf borderId="33" fillId="3" fontId="7" numFmtId="0" xfId="0" applyAlignment="1" applyBorder="1" applyFont="1">
      <alignment horizontal="center" shrinkToFit="0" vertical="bottom" wrapText="0"/>
    </xf>
    <xf borderId="31" fillId="3" fontId="7" numFmtId="0" xfId="0" applyAlignment="1" applyBorder="1" applyFont="1">
      <alignment horizontal="center" shrinkToFit="0" vertical="bottom" wrapText="0"/>
    </xf>
    <xf borderId="34" fillId="3" fontId="7" numFmtId="0" xfId="0" applyAlignment="1" applyBorder="1" applyFont="1">
      <alignment horizontal="center" shrinkToFit="0" vertical="bottom" wrapText="0"/>
    </xf>
    <xf borderId="35" fillId="0" fontId="8" numFmtId="0" xfId="0" applyAlignment="1" applyBorder="1" applyFont="1">
      <alignment horizontal="left" readingOrder="0" shrinkToFit="0" vertical="center" wrapText="1"/>
    </xf>
    <xf borderId="36" fillId="0" fontId="8" numFmtId="0" xfId="0" applyAlignment="1" applyBorder="1" applyFont="1">
      <alignment horizontal="center" readingOrder="0" shrinkToFit="0" vertical="center" wrapText="0"/>
    </xf>
    <xf borderId="37" fillId="0" fontId="8" numFmtId="0" xfId="0" applyAlignment="1" applyBorder="1" applyFont="1">
      <alignment horizontal="center" readingOrder="0" shrinkToFit="0" vertical="center" wrapText="0"/>
    </xf>
    <xf borderId="37" fillId="2" fontId="8" numFmtId="0" xfId="0" applyAlignment="1" applyBorder="1" applyFont="1">
      <alignment horizontal="center" shrinkToFit="0" vertical="center" wrapText="1"/>
    </xf>
    <xf borderId="37" fillId="0" fontId="8" numFmtId="0" xfId="0" applyAlignment="1" applyBorder="1" applyFont="1">
      <alignment horizontal="center" shrinkToFit="0" vertical="center" wrapText="0"/>
    </xf>
    <xf borderId="37" fillId="2" fontId="8" numFmtId="0" xfId="0" applyAlignment="1" applyBorder="1" applyFont="1">
      <alignment horizontal="center" shrinkToFit="0" vertical="center" wrapText="0"/>
    </xf>
    <xf borderId="37" fillId="0" fontId="8" numFmtId="0" xfId="0" applyAlignment="1" applyBorder="1" applyFont="1">
      <alignment horizontal="center" shrinkToFit="0" vertical="center" wrapText="1"/>
    </xf>
    <xf borderId="37" fillId="2" fontId="8" numFmtId="4" xfId="0" applyAlignment="1" applyBorder="1" applyFont="1" applyNumberFormat="1">
      <alignment horizontal="center" shrinkToFit="0" vertical="center" wrapText="0"/>
    </xf>
    <xf borderId="37" fillId="0" fontId="8" numFmtId="0" xfId="0" applyAlignment="1" applyBorder="1" applyFont="1">
      <alignment horizontal="left" shrinkToFit="0" vertical="center" wrapText="1"/>
    </xf>
    <xf borderId="38" fillId="0" fontId="8" numFmtId="0" xfId="0" applyAlignment="1" applyBorder="1" applyFont="1">
      <alignment horizontal="left" readingOrder="0" shrinkToFit="0" vertical="center" wrapText="1"/>
    </xf>
    <xf borderId="38" fillId="0" fontId="8" numFmtId="0" xfId="0" applyAlignment="1" applyBorder="1" applyFont="1">
      <alignment horizontal="left" shrinkToFit="0" vertical="center" wrapText="1"/>
    </xf>
    <xf borderId="38" fillId="0" fontId="9" numFmtId="0" xfId="0" applyAlignment="1" applyBorder="1" applyFont="1">
      <alignment horizontal="left" readingOrder="0" shrinkToFit="0" vertical="center" wrapText="1"/>
    </xf>
    <xf borderId="35" fillId="0" fontId="8" numFmtId="0" xfId="0" applyAlignment="1" applyBorder="1" applyFont="1">
      <alignment horizontal="left" shrinkToFit="0" vertical="center" wrapText="1"/>
    </xf>
    <xf borderId="36" fillId="0" fontId="8" numFmtId="0" xfId="0" applyAlignment="1" applyBorder="1" applyFont="1">
      <alignment horizontal="center" shrinkToFit="0" vertical="center" wrapText="0"/>
    </xf>
    <xf borderId="39" fillId="0" fontId="8" numFmtId="0" xfId="0" applyAlignment="1" applyBorder="1" applyFont="1">
      <alignment horizontal="left" shrinkToFit="0" vertical="center" wrapText="1"/>
    </xf>
    <xf borderId="40" fillId="0" fontId="8" numFmtId="0" xfId="0" applyAlignment="1" applyBorder="1" applyFont="1">
      <alignment horizontal="center" shrinkToFit="0" vertical="center" wrapText="0"/>
    </xf>
    <xf borderId="41" fillId="0" fontId="8" numFmtId="0" xfId="0" applyAlignment="1" applyBorder="1" applyFont="1">
      <alignment horizontal="center" shrinkToFit="0" vertical="center" wrapText="0"/>
    </xf>
    <xf borderId="41" fillId="2" fontId="8" numFmtId="0" xfId="0" applyAlignment="1" applyBorder="1" applyFont="1">
      <alignment horizontal="center" shrinkToFit="0" vertical="center" wrapText="1"/>
    </xf>
    <xf borderId="41" fillId="4" fontId="8" numFmtId="0" xfId="0" applyAlignment="1" applyBorder="1" applyFill="1" applyFont="1">
      <alignment horizontal="center" shrinkToFit="0" vertical="center" wrapText="0"/>
    </xf>
    <xf borderId="41" fillId="2" fontId="8" numFmtId="0" xfId="0" applyAlignment="1" applyBorder="1" applyFont="1">
      <alignment horizontal="center" shrinkToFit="0" vertical="center" wrapText="0"/>
    </xf>
    <xf borderId="41" fillId="0" fontId="8" numFmtId="0" xfId="0" applyAlignment="1" applyBorder="1" applyFont="1">
      <alignment horizontal="center" shrinkToFit="0" vertical="center" wrapText="1"/>
    </xf>
    <xf borderId="41" fillId="2" fontId="8" numFmtId="4" xfId="0" applyAlignment="1" applyBorder="1" applyFont="1" applyNumberFormat="1">
      <alignment horizontal="center" shrinkToFit="0" vertical="center" wrapText="0"/>
    </xf>
    <xf borderId="41" fillId="0" fontId="8" numFmtId="0" xfId="0" applyAlignment="1" applyBorder="1" applyFont="1">
      <alignment horizontal="left" shrinkToFit="0" vertical="center" wrapText="1"/>
    </xf>
    <xf borderId="42" fillId="0" fontId="8" numFmtId="0" xfId="0" applyAlignment="1" applyBorder="1" applyFont="1">
      <alignment horizontal="left" shrinkToFit="0" vertical="center" wrapText="1"/>
    </xf>
    <xf borderId="43" fillId="0" fontId="1" numFmtId="0" xfId="0" applyAlignment="1" applyBorder="1" applyFont="1">
      <alignment horizontal="center" shrinkToFit="0" vertical="center" wrapText="0"/>
    </xf>
    <xf borderId="44" fillId="0" fontId="2" numFmtId="0" xfId="0" applyBorder="1" applyFont="1"/>
    <xf borderId="45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center" wrapText="1"/>
    </xf>
    <xf borderId="46" fillId="2" fontId="3" numFmtId="0" xfId="0" applyAlignment="1" applyBorder="1" applyFont="1">
      <alignment horizontal="center" shrinkToFit="0" vertical="center" wrapText="1"/>
    </xf>
    <xf borderId="12" fillId="2" fontId="3" numFmtId="0" xfId="0" applyAlignment="1" applyBorder="1" applyFont="1">
      <alignment horizontal="center" shrinkToFit="0" vertical="center" wrapText="1"/>
    </xf>
    <xf borderId="47" fillId="2" fontId="3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bottom" wrapText="0"/>
    </xf>
    <xf borderId="23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9" fillId="0" fontId="2" numFmtId="0" xfId="0" applyBorder="1" applyFont="1"/>
    <xf borderId="32" fillId="0" fontId="3" numFmtId="0" xfId="0" applyAlignment="1" applyBorder="1" applyFont="1">
      <alignment horizontal="left" shrinkToFit="0" vertical="center" wrapText="0"/>
    </xf>
    <xf borderId="32" fillId="0" fontId="3" numFmtId="0" xfId="0" applyAlignment="1" applyBorder="1" applyFont="1">
      <alignment horizontal="center" shrinkToFit="0" vertical="center" wrapText="0"/>
    </xf>
    <xf borderId="32" fillId="0" fontId="4" numFmtId="167" xfId="0" applyAlignment="1" applyBorder="1" applyFont="1" applyNumberFormat="1">
      <alignment horizontal="center" shrinkToFit="0" vertical="center" wrapText="0"/>
    </xf>
    <xf borderId="32" fillId="0" fontId="4" numFmtId="2" xfId="0" applyAlignment="1" applyBorder="1" applyFont="1" applyNumberFormat="1">
      <alignment horizontal="center" shrinkToFit="0" vertical="center" wrapText="0"/>
    </xf>
    <xf borderId="32" fillId="2" fontId="4" numFmtId="4" xfId="0" applyAlignment="1" applyBorder="1" applyFont="1" applyNumberFormat="1">
      <alignment horizontal="center" shrinkToFit="0" vertical="center" wrapText="0"/>
    </xf>
    <xf borderId="50" fillId="2" fontId="4" numFmtId="4" xfId="0" applyAlignment="1" applyBorder="1" applyFont="1" applyNumberFormat="1">
      <alignment horizontal="center" shrinkToFit="0" vertical="center" wrapText="0"/>
    </xf>
    <xf borderId="12" fillId="0" fontId="3" numFmtId="0" xfId="0" applyAlignment="1" applyBorder="1" applyFont="1">
      <alignment horizontal="left" shrinkToFit="0" vertical="center" wrapText="1"/>
    </xf>
    <xf borderId="32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left" shrinkToFit="0" vertical="center" wrapText="0"/>
    </xf>
    <xf borderId="11" fillId="0" fontId="3" numFmtId="0" xfId="0" applyAlignment="1" applyBorder="1" applyFont="1">
      <alignment horizontal="left" shrinkToFit="0" vertical="center" wrapText="0"/>
    </xf>
    <xf borderId="4" fillId="0" fontId="4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4" numFmtId="2" xfId="0" applyAlignment="1" applyFont="1" applyNumberFormat="1">
      <alignment horizontal="center" shrinkToFit="0" vertical="bottom" wrapText="0"/>
    </xf>
    <xf borderId="5" fillId="0" fontId="4" numFmtId="2" xfId="0" applyAlignment="1" applyBorder="1" applyFont="1" applyNumberFormat="1">
      <alignment shrinkToFit="0" vertical="bottom" wrapText="0"/>
    </xf>
    <xf borderId="51" fillId="2" fontId="3" numFmtId="0" xfId="0" applyAlignment="1" applyBorder="1" applyFont="1">
      <alignment horizontal="center" shrinkToFit="0" vertical="center" wrapText="1"/>
    </xf>
    <xf borderId="52" fillId="0" fontId="2" numFmtId="0" xfId="0" applyBorder="1" applyFont="1"/>
    <xf borderId="53" fillId="0" fontId="2" numFmtId="0" xfId="0" applyBorder="1" applyFont="1"/>
    <xf borderId="54" fillId="0" fontId="2" numFmtId="0" xfId="0" applyBorder="1" applyFont="1"/>
    <xf borderId="23" fillId="2" fontId="11" numFmtId="0" xfId="0" applyAlignment="1" applyBorder="1" applyFont="1">
      <alignment horizontal="left" shrinkToFit="0" vertical="center" wrapText="0"/>
    </xf>
    <xf borderId="12" fillId="0" fontId="11" numFmtId="2" xfId="0" applyAlignment="1" applyBorder="1" applyFont="1" applyNumberFormat="1">
      <alignment horizontal="center" shrinkToFit="0" vertical="center" wrapText="0"/>
    </xf>
    <xf borderId="32" fillId="2" fontId="4" numFmtId="3" xfId="0" applyAlignment="1" applyBorder="1" applyFont="1" applyNumberFormat="1">
      <alignment horizontal="center" shrinkToFit="0" vertical="bottom" wrapText="0"/>
    </xf>
    <xf borderId="50" fillId="2" fontId="4" numFmtId="4" xfId="0" applyAlignment="1" applyBorder="1" applyFont="1" applyNumberFormat="1">
      <alignment horizontal="center" shrinkToFit="0" vertical="bottom" wrapText="0"/>
    </xf>
    <xf borderId="55" fillId="2" fontId="11" numFmtId="0" xfId="0" applyAlignment="1" applyBorder="1" applyFont="1">
      <alignment horizontal="center" shrinkToFit="0" vertical="bottom" wrapText="0"/>
    </xf>
    <xf borderId="56" fillId="0" fontId="3" numFmtId="0" xfId="0" applyAlignment="1" applyBorder="1" applyFont="1">
      <alignment horizontal="left" shrinkToFit="0" vertical="center" wrapText="0"/>
    </xf>
    <xf borderId="57" fillId="0" fontId="2" numFmtId="0" xfId="0" applyBorder="1" applyFont="1"/>
    <xf borderId="58" fillId="0" fontId="2" numFmtId="0" xfId="0" applyBorder="1" applyFont="1"/>
    <xf borderId="59" fillId="0" fontId="3" numFmtId="0" xfId="0" applyAlignment="1" applyBorder="1" applyFont="1">
      <alignment horizontal="left" shrinkToFit="0" vertical="center" wrapText="0"/>
    </xf>
    <xf borderId="59" fillId="0" fontId="3" numFmtId="0" xfId="0" applyAlignment="1" applyBorder="1" applyFont="1">
      <alignment horizontal="center" shrinkToFit="0" vertical="center" wrapText="0"/>
    </xf>
    <xf borderId="56" fillId="0" fontId="11" numFmtId="2" xfId="0" applyAlignment="1" applyBorder="1" applyFont="1" applyNumberFormat="1">
      <alignment horizontal="center" shrinkToFit="0" vertical="center" wrapText="0"/>
    </xf>
    <xf borderId="59" fillId="2" fontId="4" numFmtId="3" xfId="0" applyAlignment="1" applyBorder="1" applyFont="1" applyNumberFormat="1">
      <alignment horizontal="center" shrinkToFit="0" vertical="bottom" wrapText="0"/>
    </xf>
    <xf borderId="60" fillId="2" fontId="4" numFmtId="4" xfId="0" applyAlignment="1" applyBorder="1" applyFont="1" applyNumberFormat="1">
      <alignment horizontal="center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shrinkToFit="0" vertical="bottom" wrapText="0"/>
    </xf>
    <xf borderId="9" fillId="2" fontId="4" numFmtId="0" xfId="0" applyAlignment="1" applyBorder="1" applyFont="1">
      <alignment horizontal="left" shrinkToFit="0" vertical="center" wrapText="0"/>
    </xf>
    <xf borderId="14" fillId="3" fontId="12" numFmtId="0" xfId="0" applyAlignment="1" applyBorder="1" applyFont="1">
      <alignment horizontal="center" shrinkToFit="0" vertical="center" wrapText="1"/>
    </xf>
    <xf borderId="61" fillId="0" fontId="2" numFmtId="0" xfId="0" applyBorder="1" applyFont="1"/>
    <xf borderId="62" fillId="3" fontId="12" numFmtId="0" xfId="0" applyAlignment="1" applyBorder="1" applyFont="1">
      <alignment horizontal="center" shrinkToFit="0" vertical="center" wrapText="0"/>
    </xf>
    <xf borderId="63" fillId="3" fontId="12" numFmtId="0" xfId="0" applyAlignment="1" applyBorder="1" applyFont="1">
      <alignment horizontal="center" shrinkToFit="0" vertical="center" wrapText="1"/>
    </xf>
    <xf borderId="64" fillId="3" fontId="12" numFmtId="0" xfId="0" applyAlignment="1" applyBorder="1" applyFont="1">
      <alignment horizontal="left" shrinkToFit="0" vertical="center" wrapText="1"/>
    </xf>
    <xf borderId="62" fillId="3" fontId="12" numFmtId="0" xfId="0" applyAlignment="1" applyBorder="1" applyFont="1">
      <alignment horizontal="center" shrinkToFit="0" vertical="center" wrapText="1"/>
    </xf>
    <xf borderId="65" fillId="3" fontId="12" numFmtId="0" xfId="0" applyAlignment="1" applyBorder="1" applyFont="1">
      <alignment horizontal="center" shrinkToFit="0" vertical="center" wrapText="1"/>
    </xf>
    <xf borderId="66" fillId="0" fontId="2" numFmtId="0" xfId="0" applyBorder="1" applyFont="1"/>
    <xf borderId="67" fillId="0" fontId="2" numFmtId="0" xfId="0" applyBorder="1" applyFont="1"/>
    <xf borderId="68" fillId="0" fontId="2" numFmtId="0" xfId="0" applyBorder="1" applyFont="1"/>
    <xf borderId="69" fillId="3" fontId="12" numFmtId="0" xfId="0" applyAlignment="1" applyBorder="1" applyFont="1">
      <alignment horizontal="left" shrinkToFit="0" vertical="center" wrapText="1"/>
    </xf>
    <xf borderId="70" fillId="0" fontId="2" numFmtId="0" xfId="0" applyBorder="1" applyFont="1"/>
    <xf borderId="14" fillId="0" fontId="4" numFmtId="0" xfId="0" applyAlignment="1" applyBorder="1" applyFont="1">
      <alignment shrinkToFit="0" vertical="bottom" wrapText="0"/>
    </xf>
    <xf borderId="15" fillId="0" fontId="4" numFmtId="0" xfId="0" applyAlignment="1" applyBorder="1" applyFont="1">
      <alignment shrinkToFit="0" vertical="bottom" wrapText="0"/>
    </xf>
    <xf borderId="16" fillId="0" fontId="4" numFmtId="0" xfId="0" applyAlignment="1" applyBorder="1" applyFont="1">
      <alignment shrinkToFit="0" vertical="bottom" wrapText="0"/>
    </xf>
    <xf borderId="4" fillId="0" fontId="1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7" fillId="0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4" numFmtId="167" xfId="0" applyAlignment="1" applyFont="1" applyNumberForma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7" fillId="0" fontId="4" numFmtId="2" xfId="0" applyAlignment="1" applyBorder="1" applyFont="1" applyNumberFormat="1">
      <alignment shrinkToFit="0" vertical="center" wrapText="0"/>
    </xf>
    <xf borderId="5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4" numFmtId="10" xfId="0" applyAlignment="1" applyBorder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5" fillId="0" fontId="4" numFmtId="167" xfId="0" applyAlignment="1" applyBorder="1" applyFont="1" applyNumberForma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7" fillId="0" fontId="4" numFmtId="2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17" fillId="0" fontId="4" numFmtId="0" xfId="0" applyAlignment="1" applyBorder="1" applyFont="1">
      <alignment shrinkToFit="0" vertical="bottom" wrapText="0"/>
    </xf>
    <xf borderId="18" fillId="0" fontId="4" numFmtId="0" xfId="0" applyAlignment="1" applyBorder="1" applyFont="1">
      <alignment shrinkToFit="0" vertical="bottom" wrapText="0"/>
    </xf>
    <xf borderId="19" fillId="0" fontId="4" numFmtId="0" xfId="0" applyAlignment="1" applyBorder="1" applyFont="1">
      <alignment shrinkToFit="0" vertical="bottom" wrapText="0"/>
    </xf>
    <xf borderId="71" fillId="0" fontId="2" numFmtId="0" xfId="0" applyBorder="1" applyFont="1"/>
    <xf borderId="4" fillId="0" fontId="10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shrinkToFit="0" vertical="center" wrapText="0"/>
    </xf>
    <xf borderId="46" fillId="0" fontId="4" numFmtId="0" xfId="0" applyAlignment="1" applyBorder="1" applyFont="1">
      <alignment horizontal="center" shrinkToFit="0" vertical="bottom" wrapText="0"/>
    </xf>
    <xf borderId="32" fillId="2" fontId="4" numFmtId="1" xfId="0" applyAlignment="1" applyBorder="1" applyFont="1" applyNumberFormat="1">
      <alignment horizontal="center" shrinkToFit="0" vertical="center" wrapText="0"/>
    </xf>
    <xf borderId="32" fillId="2" fontId="4" numFmtId="2" xfId="0" applyAlignment="1" applyBorder="1" applyFont="1" applyNumberFormat="1">
      <alignment horizontal="center" shrinkToFit="0" vertical="center" wrapText="0"/>
    </xf>
    <xf borderId="32" fillId="2" fontId="4" numFmtId="167" xfId="0" applyAlignment="1" applyBorder="1" applyFont="1" applyNumberFormat="1">
      <alignment horizontal="center" shrinkToFit="0" vertical="center" wrapText="0"/>
    </xf>
    <xf borderId="32" fillId="2" fontId="4" numFmtId="10" xfId="0" applyAlignment="1" applyBorder="1" applyFont="1" applyNumberFormat="1">
      <alignment horizontal="center" shrinkToFit="0" vertical="center" wrapText="0"/>
    </xf>
    <xf borderId="32" fillId="0" fontId="4" numFmtId="2" xfId="0" applyAlignment="1" applyBorder="1" applyFont="1" applyNumberFormat="1">
      <alignment horizontal="center" shrinkToFit="0" vertical="bottom" wrapText="0"/>
    </xf>
    <xf borderId="0" fillId="0" fontId="10" numFmtId="10" xfId="0" applyAlignment="1" applyFont="1" applyNumberFormat="1">
      <alignment shrinkToFit="0" vertical="bottom" wrapText="0"/>
    </xf>
    <xf borderId="32" fillId="4" fontId="13" numFmtId="2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7" fillId="0" fontId="10" numFmtId="0" xfId="0" applyAlignment="1" applyBorder="1" applyFont="1">
      <alignment shrinkToFit="0" vertical="bottom" wrapText="0"/>
    </xf>
    <xf borderId="0" fillId="0" fontId="4" numFmtId="10" xfId="0" applyAlignment="1" applyFont="1" applyNumberFormat="1">
      <alignment shrinkToFit="0" vertical="bottom" wrapText="0"/>
    </xf>
    <xf borderId="7" fillId="0" fontId="13" numFmtId="0" xfId="0" applyAlignment="1" applyBorder="1" applyFont="1">
      <alignment horizontal="center" shrinkToFit="0" vertical="bottom" wrapText="0"/>
    </xf>
    <xf borderId="32" fillId="0" fontId="4" numFmtId="0" xfId="0" applyAlignment="1" applyBorder="1" applyFont="1">
      <alignment horizontal="center" shrinkToFit="0" vertical="bottom" wrapText="0"/>
    </xf>
    <xf borderId="10" fillId="0" fontId="10" numFmtId="0" xfId="0" applyAlignment="1" applyBorder="1" applyFont="1">
      <alignment shrinkToFit="0" vertical="bottom" wrapText="0"/>
    </xf>
    <xf borderId="32" fillId="0" fontId="3" numFmtId="0" xfId="0" applyAlignment="1" applyBorder="1" applyFont="1">
      <alignment horizontal="center" shrinkToFit="0" vertical="bottom" wrapText="0"/>
    </xf>
    <xf borderId="32" fillId="2" fontId="4" numFmtId="1" xfId="0" applyAlignment="1" applyBorder="1" applyFont="1" applyNumberFormat="1">
      <alignment horizontal="center" shrinkToFit="0" vertical="bottom" wrapText="0"/>
    </xf>
    <xf borderId="32" fillId="2" fontId="4" numFmtId="2" xfId="0" applyAlignment="1" applyBorder="1" applyFont="1" applyNumberFormat="1">
      <alignment horizontal="center" shrinkToFit="0" vertical="bottom" wrapText="0"/>
    </xf>
    <xf borderId="32" fillId="2" fontId="4" numFmtId="10" xfId="0" applyAlignment="1" applyBorder="1" applyFont="1" applyNumberFormat="1">
      <alignment horizontal="center" shrinkToFit="0" vertical="bottom" wrapText="0"/>
    </xf>
    <xf borderId="17" fillId="0" fontId="10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horizontal="center" shrinkToFit="0" vertical="bottom" wrapText="0"/>
    </xf>
    <xf borderId="18" fillId="0" fontId="4" numFmtId="1" xfId="0" applyAlignment="1" applyBorder="1" applyFont="1" applyNumberFormat="1">
      <alignment horizontal="center" shrinkToFit="0" vertical="bottom" wrapText="0"/>
    </xf>
    <xf borderId="18" fillId="0" fontId="4" numFmtId="2" xfId="0" applyAlignment="1" applyBorder="1" applyFont="1" applyNumberFormat="1">
      <alignment horizontal="center" shrinkToFit="0" vertical="bottom" wrapText="0"/>
    </xf>
    <xf borderId="18" fillId="0" fontId="4" numFmtId="10" xfId="0" applyAlignment="1" applyBorder="1" applyFont="1" applyNumberFormat="1">
      <alignment shrinkToFit="0" vertical="bottom" wrapText="0"/>
    </xf>
    <xf borderId="19" fillId="0" fontId="10" numFmtId="0" xfId="0" applyAlignment="1" applyBorder="1" applyFont="1">
      <alignment shrinkToFit="0" vertical="bottom" wrapText="0"/>
    </xf>
  </cellXfs>
  <cellStyles count="1">
    <cellStyle xfId="0" name="Normal" builtinId="0"/>
  </cellStyles>
  <dxfs count="3">
    <dxf>
      <font>
        <color rgb="FF008000"/>
      </font>
      <fill>
        <patternFill patternType="solid">
          <fgColor rgb="FFCCFFFF"/>
          <bgColor rgb="FFCCFFFF"/>
        </patternFill>
      </fill>
      <border/>
    </dxf>
    <dxf>
      <font>
        <color rgb="FFFF6600"/>
      </font>
      <fill>
        <patternFill patternType="solid">
          <fgColor rgb="FFFFFF99"/>
          <bgColor rgb="FFFFFF99"/>
        </patternFill>
      </fill>
      <border/>
    </dxf>
    <dxf>
      <font>
        <color rgb="FFFF6600"/>
      </font>
      <fill>
        <patternFill patternType="solid">
          <fgColor rgb="FFFFCC99"/>
          <bgColor rgb="FFFFCC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19050</xdr:rowOff>
    </xdr:from>
    <xdr:ext cx="895350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90487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28575</xdr:rowOff>
    </xdr:from>
    <xdr:ext cx="904875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19050</xdr:rowOff>
    </xdr:from>
    <xdr:ext cx="904875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19050</xdr:rowOff>
    </xdr:from>
    <xdr:ext cx="895350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43"/>
    <col customWidth="1" min="2" max="2" width="2.71"/>
    <col customWidth="1" min="3" max="3" width="8.57"/>
    <col customWidth="1" min="4" max="4" width="4.57"/>
    <col customWidth="1" min="5" max="5" width="4.0"/>
    <col customWidth="1" min="6" max="6" width="4.57"/>
    <col customWidth="1" min="7" max="12" width="6.0"/>
    <col customWidth="1" min="13" max="13" width="18.43"/>
    <col customWidth="1" min="14" max="14" width="8.29"/>
    <col customWidth="1" min="15" max="15" width="11.57"/>
    <col customWidth="1" min="16" max="16" width="5.86"/>
    <col customWidth="1" min="17" max="18" width="2.71"/>
    <col customWidth="1" min="19" max="19" width="8.0"/>
    <col customWidth="1" min="20" max="22" width="2.71"/>
    <col customWidth="1" min="23" max="26" width="8.0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ht="12.75" customHeight="1">
      <c r="A2" s="4"/>
      <c r="V2" s="5"/>
    </row>
    <row r="3" ht="12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</row>
    <row r="4" ht="13.5" customHeight="1">
      <c r="A4" s="9" t="s">
        <v>1</v>
      </c>
      <c r="B4" s="10"/>
      <c r="C4" s="10"/>
      <c r="D4" s="10"/>
      <c r="E4" s="11"/>
      <c r="F4" s="12" t="s">
        <v>2</v>
      </c>
      <c r="G4" s="10"/>
      <c r="H4" s="10"/>
      <c r="I4" s="10"/>
      <c r="J4" s="10"/>
      <c r="K4" s="10"/>
      <c r="L4" s="10"/>
      <c r="M4" s="10"/>
      <c r="N4" s="10"/>
      <c r="O4" s="13" t="s">
        <v>3</v>
      </c>
      <c r="P4" s="10"/>
      <c r="Q4" s="14">
        <f>'Funções'!L4</f>
        <v>305</v>
      </c>
      <c r="R4" s="10"/>
      <c r="S4" s="10"/>
      <c r="T4" s="10"/>
      <c r="U4" s="10"/>
      <c r="V4" s="15"/>
    </row>
    <row r="5" ht="13.5" customHeight="1">
      <c r="A5" s="9" t="s">
        <v>4</v>
      </c>
      <c r="B5" s="10"/>
      <c r="C5" s="10"/>
      <c r="D5" s="10"/>
      <c r="E5" s="11"/>
      <c r="F5" s="12" t="s">
        <v>5</v>
      </c>
      <c r="G5" s="10"/>
      <c r="H5" s="10"/>
      <c r="I5" s="10"/>
      <c r="J5" s="10"/>
      <c r="K5" s="10"/>
      <c r="L5" s="10"/>
      <c r="M5" s="10"/>
      <c r="N5" s="10"/>
      <c r="O5" s="13" t="s">
        <v>6</v>
      </c>
      <c r="P5" s="11"/>
      <c r="Q5" s="14">
        <f>'Funções'!L5</f>
        <v>305</v>
      </c>
      <c r="R5" s="10"/>
      <c r="S5" s="10"/>
      <c r="T5" s="10"/>
      <c r="U5" s="10"/>
      <c r="V5" s="15"/>
    </row>
    <row r="6" ht="13.5" customHeight="1">
      <c r="A6" s="9" t="s">
        <v>7</v>
      </c>
      <c r="B6" s="10"/>
      <c r="C6" s="10"/>
      <c r="D6" s="10"/>
      <c r="E6" s="11"/>
      <c r="F6" s="16" t="s">
        <v>8</v>
      </c>
      <c r="G6" s="10"/>
      <c r="H6" s="10"/>
      <c r="I6" s="10"/>
      <c r="J6" s="10"/>
      <c r="K6" s="10"/>
      <c r="L6" s="10"/>
      <c r="M6" s="10"/>
      <c r="N6" s="11"/>
      <c r="O6" s="13" t="s">
        <v>9</v>
      </c>
      <c r="P6" s="11"/>
      <c r="Q6" s="14">
        <f>'Funções'!L6</f>
        <v>305</v>
      </c>
      <c r="R6" s="10"/>
      <c r="S6" s="10"/>
      <c r="T6" s="10"/>
      <c r="U6" s="10"/>
      <c r="V6" s="15"/>
    </row>
    <row r="7" ht="12.75" customHeight="1">
      <c r="A7" s="9" t="s">
        <v>10</v>
      </c>
      <c r="B7" s="10"/>
      <c r="C7" s="10"/>
      <c r="D7" s="10"/>
      <c r="E7" s="11"/>
      <c r="F7" s="12" t="s">
        <v>11</v>
      </c>
      <c r="G7" s="10"/>
      <c r="H7" s="10"/>
      <c r="I7" s="10"/>
      <c r="J7" s="10"/>
      <c r="K7" s="10"/>
      <c r="L7" s="10"/>
      <c r="M7" s="10"/>
      <c r="N7" s="10"/>
      <c r="O7" s="13" t="s">
        <v>12</v>
      </c>
      <c r="P7" s="10"/>
      <c r="Q7" s="11"/>
      <c r="R7" s="12" t="s">
        <v>13</v>
      </c>
      <c r="S7" s="10"/>
      <c r="T7" s="10"/>
      <c r="U7" s="10"/>
      <c r="V7" s="15"/>
    </row>
    <row r="8" ht="12.75" customHeight="1">
      <c r="A8" s="9" t="s">
        <v>14</v>
      </c>
      <c r="B8" s="10"/>
      <c r="C8" s="10"/>
      <c r="D8" s="10"/>
      <c r="E8" s="11"/>
      <c r="F8" s="12" t="s">
        <v>15</v>
      </c>
      <c r="G8" s="10"/>
      <c r="H8" s="10"/>
      <c r="I8" s="10"/>
      <c r="J8" s="10"/>
      <c r="K8" s="10"/>
      <c r="L8" s="10"/>
      <c r="M8" s="10"/>
      <c r="N8" s="10"/>
      <c r="O8" s="13" t="s">
        <v>16</v>
      </c>
      <c r="P8" s="10"/>
      <c r="Q8" s="11"/>
      <c r="R8" s="12" t="s">
        <v>17</v>
      </c>
      <c r="S8" s="10"/>
      <c r="T8" s="10"/>
      <c r="U8" s="10"/>
      <c r="V8" s="15"/>
    </row>
    <row r="9" ht="13.5" customHeight="1">
      <c r="A9" s="9" t="s">
        <v>18</v>
      </c>
      <c r="B9" s="10"/>
      <c r="C9" s="10"/>
      <c r="D9" s="10"/>
      <c r="E9" s="11"/>
      <c r="F9" s="16" t="s">
        <v>19</v>
      </c>
      <c r="G9" s="10"/>
      <c r="H9" s="10"/>
      <c r="I9" s="10"/>
      <c r="J9" s="10"/>
      <c r="K9" s="10"/>
      <c r="L9" s="10"/>
      <c r="M9" s="10"/>
      <c r="N9" s="11"/>
      <c r="O9" s="17" t="s">
        <v>20</v>
      </c>
      <c r="P9" s="10"/>
      <c r="Q9" s="11"/>
      <c r="R9" s="18">
        <v>44063.0</v>
      </c>
      <c r="S9" s="10"/>
      <c r="T9" s="10"/>
      <c r="U9" s="10"/>
      <c r="V9" s="15"/>
    </row>
    <row r="10" ht="13.5" customHeight="1">
      <c r="A10" s="9" t="s">
        <v>21</v>
      </c>
      <c r="B10" s="10"/>
      <c r="C10" s="10"/>
      <c r="D10" s="10"/>
      <c r="E10" s="11"/>
      <c r="F10" s="16" t="s">
        <v>22</v>
      </c>
      <c r="G10" s="10"/>
      <c r="H10" s="10"/>
      <c r="I10" s="10"/>
      <c r="J10" s="10"/>
      <c r="K10" s="10"/>
      <c r="L10" s="10"/>
      <c r="M10" s="10"/>
      <c r="N10" s="11"/>
      <c r="O10" s="17" t="s">
        <v>23</v>
      </c>
      <c r="P10" s="10"/>
      <c r="Q10" s="11"/>
      <c r="R10" s="19"/>
      <c r="S10" s="10"/>
      <c r="T10" s="10"/>
      <c r="U10" s="10"/>
      <c r="V10" s="15"/>
    </row>
    <row r="11" ht="13.5" customHeight="1">
      <c r="A11" s="20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5"/>
    </row>
    <row r="12" ht="12.75" customHeight="1">
      <c r="A12" s="21" t="s">
        <v>25</v>
      </c>
      <c r="V12" s="5"/>
    </row>
    <row r="13" ht="12.75" customHeight="1">
      <c r="A13" s="4"/>
      <c r="V13" s="5"/>
    </row>
    <row r="14" ht="12.75" customHeight="1">
      <c r="A14" s="4"/>
      <c r="V14" s="5"/>
    </row>
    <row r="15" ht="12.7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</row>
    <row r="16" ht="13.5" customHeight="1">
      <c r="A16" s="20" t="s">
        <v>26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5"/>
    </row>
    <row r="17" ht="12.75" customHeight="1">
      <c r="A17" s="21" t="s">
        <v>27</v>
      </c>
      <c r="V17" s="5"/>
    </row>
    <row r="18" ht="12.75" customHeight="1">
      <c r="A18" s="4"/>
      <c r="V18" s="5"/>
    </row>
    <row r="19" ht="12.75" customHeight="1">
      <c r="A19" s="4"/>
      <c r="V19" s="5"/>
    </row>
    <row r="20" ht="12.75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8"/>
    </row>
    <row r="21" ht="13.5" customHeight="1">
      <c r="A21" s="20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5"/>
    </row>
    <row r="22" ht="12.75" customHeight="1">
      <c r="A22" s="22" t="s">
        <v>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4"/>
    </row>
    <row r="23" ht="12.75" customHeight="1">
      <c r="A23" s="4"/>
      <c r="V23" s="5"/>
    </row>
    <row r="24" ht="12.75" customHeight="1">
      <c r="A24" s="4"/>
      <c r="V24" s="5"/>
    </row>
    <row r="25" ht="12.75" customHeight="1">
      <c r="A25" s="4"/>
      <c r="V25" s="5"/>
    </row>
    <row r="26" ht="12.75" customHeight="1">
      <c r="A26" s="4"/>
      <c r="V26" s="5"/>
    </row>
    <row r="27" ht="12.75" customHeight="1">
      <c r="A27" s="4"/>
      <c r="V27" s="5"/>
    </row>
    <row r="28" ht="12.75" customHeight="1">
      <c r="A28" s="4"/>
      <c r="V28" s="5"/>
    </row>
    <row r="29" ht="12.75" customHeight="1">
      <c r="A29" s="4"/>
      <c r="V29" s="5"/>
    </row>
    <row r="30" ht="12.75" customHeight="1">
      <c r="A30" s="4"/>
      <c r="V30" s="5"/>
    </row>
    <row r="31" ht="12.75" customHeight="1">
      <c r="A31" s="4"/>
      <c r="V31" s="5"/>
    </row>
    <row r="32" ht="12.75" customHeight="1">
      <c r="A32" s="4"/>
      <c r="V32" s="5"/>
    </row>
    <row r="33" ht="12.75" customHeight="1">
      <c r="A33" s="4"/>
      <c r="V33" s="5"/>
    </row>
    <row r="34" ht="12.75" customHeight="1">
      <c r="A34" s="4"/>
      <c r="V34" s="5"/>
    </row>
    <row r="35" ht="12.75" customHeight="1">
      <c r="A35" s="4"/>
      <c r="V35" s="5"/>
    </row>
    <row r="36" ht="12.75" customHeight="1">
      <c r="A36" s="4"/>
      <c r="V36" s="5"/>
    </row>
    <row r="37" ht="12.75" customHeight="1">
      <c r="A37" s="4"/>
      <c r="V37" s="5"/>
    </row>
    <row r="38" ht="12.75" customHeight="1">
      <c r="A38" s="4"/>
      <c r="V38" s="5"/>
    </row>
    <row r="39" ht="12.75" customHeight="1">
      <c r="A39" s="4"/>
      <c r="V39" s="5"/>
    </row>
    <row r="40" ht="12.75" customHeight="1">
      <c r="A40" s="4"/>
      <c r="V40" s="5"/>
    </row>
    <row r="41" ht="12.75" customHeight="1">
      <c r="A41" s="4"/>
      <c r="V41" s="5"/>
    </row>
    <row r="42" ht="12.75" customHeight="1">
      <c r="A42" s="4"/>
      <c r="V42" s="5"/>
    </row>
    <row r="43" ht="12.75" customHeight="1">
      <c r="A43" s="4"/>
      <c r="V43" s="5"/>
    </row>
    <row r="44" ht="12.75" customHeight="1">
      <c r="A44" s="4"/>
      <c r="V44" s="5"/>
    </row>
    <row r="45" ht="12.7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7"/>
    </row>
    <row r="46" ht="13.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ht="13.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ht="13.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ht="13.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ht="13.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ht="13.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ht="13.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ht="13.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ht="13.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ht="13.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ht="13.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ht="13.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ht="13.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ht="13.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ht="13.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ht="13.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ht="13.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ht="13.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ht="13.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ht="13.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ht="13.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ht="13.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ht="13.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ht="13.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ht="13.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ht="13.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ht="13.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ht="13.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ht="13.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ht="13.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ht="13.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ht="13.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ht="13.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ht="13.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ht="13.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ht="13.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ht="13.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ht="13.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ht="13.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ht="13.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ht="13.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ht="13.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ht="13.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ht="13.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ht="13.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ht="13.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ht="13.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ht="13.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ht="13.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ht="13.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ht="13.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ht="13.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ht="13.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ht="13.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ht="13.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ht="13.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ht="13.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ht="13.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ht="13.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ht="13.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ht="13.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ht="13.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ht="13.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ht="13.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ht="13.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ht="13.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ht="13.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ht="13.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ht="13.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ht="13.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ht="13.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ht="13.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ht="13.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ht="13.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ht="13.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ht="13.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ht="13.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ht="13.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ht="13.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ht="13.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ht="13.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ht="13.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ht="13.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ht="13.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ht="13.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ht="13.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ht="13.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ht="13.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ht="13.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ht="13.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ht="13.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ht="13.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ht="13.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ht="13.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ht="13.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ht="13.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ht="13.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ht="13.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ht="13.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ht="13.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ht="13.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ht="13.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ht="13.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ht="13.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ht="13.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ht="13.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ht="13.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ht="13.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ht="13.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ht="13.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 ht="13.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 ht="13.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 ht="13.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 ht="13.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 ht="13.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 ht="13.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 ht="13.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 ht="13.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 ht="13.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 ht="13.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 ht="13.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 ht="13.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 ht="13.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 ht="13.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 ht="13.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 ht="13.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 ht="13.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 ht="13.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 ht="13.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 ht="13.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 ht="13.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 ht="13.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 ht="13.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 ht="13.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 ht="13.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 ht="13.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 ht="13.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 ht="13.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 ht="13.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 ht="13.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 ht="13.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 ht="13.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 ht="13.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 ht="13.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 ht="13.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 ht="13.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 ht="13.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 ht="13.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 ht="13.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ht="13.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 ht="13.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 ht="13.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 ht="13.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 ht="13.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ht="13.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 ht="13.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 ht="13.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 ht="13.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 ht="13.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 ht="13.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 ht="13.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 ht="13.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 ht="13.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 ht="13.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 ht="13.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 ht="13.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 ht="13.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 ht="13.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 ht="13.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 ht="13.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 ht="13.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 ht="13.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 ht="13.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 ht="13.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 ht="13.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 ht="13.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 ht="13.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 ht="13.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 ht="13.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 ht="13.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 ht="13.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 ht="13.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 ht="13.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 ht="13.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 ht="13.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 ht="13.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 ht="13.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 ht="13.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 ht="13.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ht="13.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ht="13.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 ht="13.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ht="13.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ht="13.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 ht="13.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ht="13.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ht="13.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 ht="13.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ht="13.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ht="13.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 ht="13.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ht="13.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ht="13.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 ht="13.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ht="13.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ht="13.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 ht="13.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ht="13.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ht="13.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 ht="13.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ht="13.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ht="13.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 ht="13.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ht="13.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ht="13.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 ht="13.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ht="13.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ht="13.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 ht="13.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ht="13.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ht="13.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 ht="13.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ht="13.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ht="13.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 ht="13.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ht="13.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ht="13.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 ht="13.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ht="13.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ht="13.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 ht="13.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ht="13.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ht="13.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 ht="13.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ht="13.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ht="13.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 ht="13.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ht="13.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ht="13.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 ht="13.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ht="13.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ht="13.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 ht="13.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ht="13.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ht="13.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 ht="13.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ht="13.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ht="13.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 ht="13.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ht="13.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ht="13.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 ht="13.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ht="13.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ht="13.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 ht="13.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ht="13.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ht="13.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 ht="13.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ht="13.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ht="13.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 ht="13.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ht="13.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ht="13.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 ht="13.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ht="13.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ht="13.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 ht="13.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ht="13.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ht="13.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 ht="13.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ht="13.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ht="13.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 ht="13.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ht="13.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ht="13.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 ht="13.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ht="13.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ht="13.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 ht="13.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ht="13.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ht="13.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 ht="13.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ht="13.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ht="13.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 ht="13.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ht="13.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ht="13.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 ht="13.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ht="13.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ht="13.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 ht="13.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ht="13.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ht="13.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 ht="13.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ht="13.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ht="13.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 ht="13.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ht="13.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ht="13.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 ht="13.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ht="13.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ht="13.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 ht="13.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ht="13.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 ht="13.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 ht="13.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 ht="13.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 ht="13.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 ht="13.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 ht="13.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 ht="13.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 ht="13.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 ht="13.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 ht="13.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 ht="13.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 ht="13.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 ht="13.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 ht="13.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 ht="13.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 ht="13.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 ht="13.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 ht="13.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 ht="13.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 ht="13.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 ht="13.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 ht="13.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 ht="13.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 ht="13.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 ht="13.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 ht="13.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 ht="13.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 ht="13.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 ht="13.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 ht="13.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 ht="13.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 ht="13.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 ht="13.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 ht="13.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 ht="13.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 ht="13.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 ht="13.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 ht="13.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 ht="13.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 ht="13.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 ht="13.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 ht="13.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 ht="13.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 ht="13.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 ht="13.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 ht="13.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 ht="13.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 ht="13.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 ht="13.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 ht="13.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 ht="13.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 ht="13.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 ht="13.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 ht="13.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 ht="13.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 ht="13.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 ht="13.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 ht="13.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 ht="13.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 ht="13.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 ht="13.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 ht="13.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 ht="13.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 ht="13.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 ht="13.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 ht="13.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 ht="13.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 ht="13.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 ht="13.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 ht="13.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 ht="13.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 ht="13.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 ht="13.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 ht="13.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 ht="13.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 ht="13.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 ht="13.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 ht="13.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 ht="13.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 ht="13.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 ht="13.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 ht="13.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 ht="13.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 ht="13.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 ht="13.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 ht="13.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 ht="13.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 ht="13.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 ht="13.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 ht="13.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 ht="13.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 ht="13.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 ht="13.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 ht="13.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 ht="13.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 ht="13.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 ht="13.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 ht="13.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 ht="13.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 ht="13.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 ht="13.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 ht="13.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 ht="13.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 ht="13.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 ht="13.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 ht="13.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 ht="13.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 ht="13.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 ht="13.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 ht="13.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 ht="13.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 ht="13.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 ht="13.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 ht="13.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 ht="13.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 ht="13.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 ht="13.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 ht="13.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 ht="13.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 ht="13.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 ht="13.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 ht="13.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 ht="13.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 ht="13.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 ht="13.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 ht="13.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 ht="13.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 ht="13.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 ht="13.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 ht="13.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 ht="13.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 ht="13.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 ht="13.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 ht="13.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 ht="13.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 ht="13.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 ht="13.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 ht="13.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 ht="13.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 ht="13.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 ht="13.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 ht="13.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 ht="13.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 ht="13.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 ht="13.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 ht="13.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 ht="13.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 ht="13.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 ht="13.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 ht="13.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 ht="13.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 ht="13.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 ht="13.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 ht="13.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 ht="13.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 ht="13.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 ht="13.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 ht="13.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 ht="13.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ht="13.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 ht="13.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 ht="13.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 ht="13.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 ht="13.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 ht="13.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 ht="13.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 ht="13.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 ht="13.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 ht="13.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 ht="13.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 ht="13.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 ht="13.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 ht="13.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 ht="13.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 ht="13.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 ht="13.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 ht="13.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 ht="13.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 ht="13.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 ht="13.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 ht="13.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 ht="13.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 ht="13.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 ht="13.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 ht="13.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 ht="13.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 ht="13.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 ht="13.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 ht="13.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 ht="13.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 ht="13.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 ht="13.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 ht="13.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 ht="13.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 ht="13.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 ht="13.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 ht="13.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 ht="13.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 ht="13.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 ht="13.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 ht="13.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 ht="13.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 ht="13.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 ht="13.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 ht="13.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 ht="13.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 ht="13.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 ht="13.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 ht="13.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 ht="13.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 ht="13.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 ht="13.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 ht="13.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 ht="13.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 ht="13.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 ht="13.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 ht="13.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 ht="13.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 ht="13.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 ht="13.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 ht="13.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 ht="13.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 ht="13.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 ht="13.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 ht="13.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 ht="13.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 ht="13.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 ht="13.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 ht="13.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 ht="13.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 ht="13.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 ht="13.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 ht="13.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 ht="13.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 ht="13.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 ht="13.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 ht="13.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 ht="13.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 ht="13.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 ht="13.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 ht="13.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 ht="13.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 ht="13.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 ht="13.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 ht="13.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 ht="13.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 ht="13.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 ht="13.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 ht="13.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 ht="13.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 ht="13.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 ht="13.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 ht="13.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 ht="13.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 ht="13.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 ht="13.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 ht="13.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 ht="13.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 ht="13.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 ht="13.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 ht="13.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 ht="13.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 ht="13.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 ht="13.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 ht="13.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 ht="13.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 ht="13.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 ht="13.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 ht="13.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 ht="13.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 ht="13.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 ht="13.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 ht="13.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 ht="13.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 ht="13.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 ht="13.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 ht="13.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 ht="13.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 ht="13.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 ht="13.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 ht="13.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 ht="13.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 ht="13.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 ht="13.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 ht="13.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 ht="13.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 ht="13.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 ht="13.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 ht="13.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 ht="13.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 ht="13.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 ht="13.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 ht="13.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 ht="13.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 ht="13.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 ht="13.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 ht="13.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 ht="13.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 ht="13.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 ht="13.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 ht="13.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 ht="13.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 ht="13.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 ht="13.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 ht="13.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 ht="13.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 ht="13.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 ht="13.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 ht="13.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 ht="13.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 ht="13.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 ht="13.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 ht="13.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 ht="13.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 ht="13.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 ht="13.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 ht="13.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 ht="13.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 ht="13.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 ht="13.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 ht="13.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 ht="13.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 ht="13.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 ht="13.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 ht="13.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 ht="13.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 ht="13.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 ht="13.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 ht="13.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 ht="13.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 ht="13.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 ht="13.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 ht="13.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 ht="13.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 ht="13.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 ht="13.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 ht="13.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 ht="13.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 ht="13.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 ht="13.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 ht="13.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 ht="13.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 ht="13.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 ht="13.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 ht="13.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 ht="13.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 ht="13.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 ht="13.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 ht="13.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 ht="13.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 ht="13.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 ht="13.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 ht="13.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 ht="13.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 ht="13.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 ht="13.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 ht="13.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 ht="13.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 ht="13.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 ht="13.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 ht="13.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 ht="13.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 ht="13.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 ht="13.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 ht="13.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 ht="13.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 ht="13.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 ht="13.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 ht="13.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 ht="13.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 ht="13.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 ht="13.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 ht="13.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 ht="13.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 ht="13.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 ht="13.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 ht="13.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 ht="13.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 ht="13.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 ht="13.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 ht="13.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 ht="13.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 ht="13.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 ht="13.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 ht="13.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 ht="13.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 ht="13.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 ht="13.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 ht="13.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 ht="13.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 ht="13.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 ht="13.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 ht="13.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 ht="13.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 ht="13.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 ht="13.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 ht="13.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 ht="13.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 ht="13.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 ht="13.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 ht="13.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 ht="13.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 ht="13.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 ht="13.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 ht="13.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 ht="13.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 ht="13.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 ht="13.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 ht="13.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 ht="13.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 ht="13.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 ht="13.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 ht="13.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 ht="13.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 ht="13.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 ht="13.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 ht="13.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 ht="13.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 ht="13.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 ht="13.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 ht="13.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 ht="13.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 ht="13.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 ht="13.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 ht="13.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 ht="13.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 ht="13.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 ht="13.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 ht="13.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 ht="13.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 ht="13.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 ht="13.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 ht="13.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 ht="13.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 ht="13.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 ht="13.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 ht="13.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 ht="13.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 ht="13.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 ht="13.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 ht="13.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 ht="13.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 ht="13.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 ht="13.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 ht="13.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 ht="13.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 ht="13.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 ht="13.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 ht="13.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 ht="13.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 ht="13.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 ht="13.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 ht="13.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 ht="13.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 ht="13.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 ht="13.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 ht="13.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 ht="13.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 ht="13.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 ht="13.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 ht="13.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 ht="13.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 ht="13.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 ht="13.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 ht="13.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 ht="13.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 ht="13.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 ht="13.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 ht="13.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 ht="13.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 ht="13.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 ht="13.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 ht="13.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 ht="13.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 ht="13.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 ht="13.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 ht="13.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 ht="13.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 ht="13.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 ht="13.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 ht="13.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 ht="13.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 ht="13.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 ht="13.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 ht="13.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 ht="13.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 ht="13.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 ht="13.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 ht="13.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 ht="13.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 ht="13.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 ht="13.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 ht="13.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 ht="13.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 ht="13.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 ht="13.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 ht="13.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 ht="13.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 ht="13.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 ht="13.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 ht="13.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 ht="13.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 ht="13.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 ht="13.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 ht="13.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 ht="13.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 ht="13.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 ht="13.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 ht="13.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 ht="13.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 ht="13.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 ht="13.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 ht="13.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 ht="13.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 ht="13.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 ht="13.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 ht="13.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 ht="13.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 ht="13.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 ht="13.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 ht="13.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 ht="13.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 ht="13.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 ht="13.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 ht="13.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 ht="13.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 ht="13.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 ht="13.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 ht="13.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 ht="13.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 ht="13.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 ht="13.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 ht="13.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 ht="13.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 ht="13.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 ht="13.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 ht="13.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 ht="13.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 ht="13.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 ht="13.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 ht="13.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 ht="13.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 ht="13.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 ht="13.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 ht="13.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 ht="13.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 ht="13.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 ht="13.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 ht="13.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 ht="13.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 ht="13.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 ht="13.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 ht="13.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 ht="13.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 ht="13.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 ht="13.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 ht="13.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 ht="13.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 ht="13.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 ht="13.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 ht="13.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 ht="13.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 ht="13.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 ht="13.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 ht="13.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 ht="13.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 ht="13.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 ht="13.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 ht="13.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 ht="13.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 ht="13.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 ht="13.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 ht="13.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 ht="13.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 ht="13.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 ht="13.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 ht="13.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 ht="13.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 ht="13.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 ht="13.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 ht="13.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 ht="13.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 ht="13.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 ht="13.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 ht="13.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 ht="13.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 ht="13.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 ht="13.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 ht="13.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 ht="13.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 ht="13.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 ht="13.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 ht="13.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 ht="13.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 ht="13.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 ht="13.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 ht="13.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 ht="13.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 ht="13.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 ht="13.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 ht="13.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 ht="13.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 ht="13.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 ht="13.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 ht="13.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 ht="13.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 ht="13.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 ht="13.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 ht="13.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 ht="13.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 ht="13.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 ht="13.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 ht="13.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 ht="13.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 ht="13.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 ht="13.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 ht="13.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 ht="13.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 ht="13.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 ht="13.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 ht="13.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 ht="13.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 ht="13.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 ht="13.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 ht="13.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 ht="13.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 ht="13.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 ht="13.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 ht="13.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 ht="13.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 ht="13.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 ht="13.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 ht="13.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 ht="13.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 ht="13.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 ht="13.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 ht="13.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  <row r="990" ht="13.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</row>
    <row r="991" ht="13.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</row>
    <row r="992" ht="13.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</row>
    <row r="993" ht="13.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</row>
    <row r="994" ht="13.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</row>
    <row r="995" ht="13.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</row>
    <row r="996" ht="13.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</row>
    <row r="997" ht="13.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</row>
    <row r="998" ht="13.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</row>
    <row r="999" ht="13.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</row>
    <row r="1000" ht="13.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</row>
  </sheetData>
  <mergeCells count="35">
    <mergeCell ref="O5:P5"/>
    <mergeCell ref="Q5:V5"/>
    <mergeCell ref="A1:V3"/>
    <mergeCell ref="A4:E4"/>
    <mergeCell ref="F4:N4"/>
    <mergeCell ref="O4:P4"/>
    <mergeCell ref="Q4:V4"/>
    <mergeCell ref="A5:E5"/>
    <mergeCell ref="F5:N5"/>
    <mergeCell ref="A6:E6"/>
    <mergeCell ref="F6:N6"/>
    <mergeCell ref="O6:P6"/>
    <mergeCell ref="Q6:V6"/>
    <mergeCell ref="F7:N7"/>
    <mergeCell ref="O7:Q7"/>
    <mergeCell ref="R7:V7"/>
    <mergeCell ref="O9:Q9"/>
    <mergeCell ref="R9:V9"/>
    <mergeCell ref="A7:E7"/>
    <mergeCell ref="A8:E8"/>
    <mergeCell ref="F8:N8"/>
    <mergeCell ref="O8:Q8"/>
    <mergeCell ref="R8:V8"/>
    <mergeCell ref="A9:E9"/>
    <mergeCell ref="F9:N9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16:V16"/>
  </mergeCells>
  <dataValidations>
    <dataValidation type="list" allowBlank="1" showInputMessage="1" showErrorMessage="1" prompt=" - " sqref="F6">
      <formula1>"Aplicação,Projeto de Desenvolvimento,Projeto de Melhoria"</formula1>
    </dataValidation>
    <dataValidation type="list" allowBlank="1" showInputMessage="1" showErrorMessage="1" prompt=" - " sqref="F7">
      <formula1>"Detalhada (IFPUG),Estimativa (NESMA),Indicativa (NESMA)"</formula1>
    </dataValidation>
  </dataValidations>
  <printOptions/>
  <pageMargins bottom="0.75" footer="0.0" header="0.0" left="0.7" right="0.7" top="0.75"/>
  <pageSetup orientation="landscape"/>
  <headerFooter>
    <oddFooter>&amp;R&amp;F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5.86"/>
    <col customWidth="1" min="2" max="2" width="5.0"/>
    <col customWidth="1" min="3" max="3" width="10.43"/>
    <col customWidth="1" min="4" max="4" width="3.71"/>
    <col customWidth="1" min="5" max="5" width="6.29"/>
    <col customWidth="1" min="6" max="6" width="7.57"/>
    <col customWidth="1" hidden="1" min="7" max="7" width="9.0"/>
    <col customWidth="1" min="8" max="8" width="12.0"/>
    <col customWidth="1" hidden="1" min="9" max="9" width="6.71"/>
    <col customWidth="1" hidden="1" min="10" max="10" width="7.29"/>
    <col customWidth="1" min="11" max="11" width="12.57"/>
    <col customWidth="1" min="12" max="12" width="12.0"/>
    <col customWidth="1" min="13" max="13" width="6.86"/>
    <col customWidth="1" min="14" max="14" width="10.71"/>
    <col customWidth="1" min="15" max="15" width="32.43"/>
    <col customWidth="1" min="16" max="26" width="8.0"/>
  </cols>
  <sheetData>
    <row r="1" ht="13.5" customHeight="1">
      <c r="A1" s="1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3.5" customHeight="1">
      <c r="A2" s="4"/>
      <c r="O2" s="5"/>
    </row>
    <row r="3" ht="12.75" customHeight="1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</row>
    <row r="4" ht="12.75" customHeight="1">
      <c r="A4" s="32" t="str">
        <f>Contagem!A5&amp;" : "&amp;Contagem!F5</f>
        <v>Aplicação : WebSaúde - Sistema de gestão da saúde pública</v>
      </c>
      <c r="B4" s="33" t="str">
        <f>Contagem!A8&amp;" : "&amp;Contagem!F8</f>
        <v>Projeto : Sistema de gestão de saúde pública da cidade inteligente</v>
      </c>
      <c r="C4" s="10"/>
      <c r="D4" s="10"/>
      <c r="E4" s="10"/>
      <c r="F4" s="10"/>
      <c r="G4" s="10"/>
      <c r="H4" s="10"/>
      <c r="I4" s="10"/>
      <c r="J4" s="11"/>
      <c r="K4" s="34" t="s">
        <v>3</v>
      </c>
      <c r="L4" s="35">
        <f>SUM(H8:H610)</f>
        <v>305</v>
      </c>
      <c r="M4" s="33"/>
      <c r="N4" s="10"/>
      <c r="O4" s="15"/>
    </row>
    <row r="5" ht="12.75" customHeight="1">
      <c r="A5" s="32" t="str">
        <f>Contagem!A9&amp;" : "&amp;Contagem!F9</f>
        <v>Responsável : Nathany Aparecida Salles</v>
      </c>
      <c r="B5" s="33" t="str">
        <f>Contagem!A10&amp;" : "&amp;Contagem!F10</f>
        <v>Revisor : Banca Examinadora da PUC Minas</v>
      </c>
      <c r="C5" s="10"/>
      <c r="D5" s="10"/>
      <c r="E5" s="10"/>
      <c r="F5" s="10"/>
      <c r="G5" s="10"/>
      <c r="H5" s="10"/>
      <c r="I5" s="10"/>
      <c r="J5" s="11"/>
      <c r="K5" s="36" t="s">
        <v>6</v>
      </c>
      <c r="L5" s="35">
        <f>SUM(K8:K610)</f>
        <v>305</v>
      </c>
      <c r="M5" s="37"/>
      <c r="N5" s="10"/>
      <c r="O5" s="15"/>
    </row>
    <row r="6" ht="12.75" customHeight="1">
      <c r="A6" s="38" t="str">
        <f>Contagem!A4&amp;" : "&amp;Contagem!F4</f>
        <v>Empresa : WebSaúde</v>
      </c>
      <c r="B6" s="39" t="str">
        <f>"Tipo da Contagem : "&amp;Contagem!F6</f>
        <v>Tipo da Contagem : Projeto de Desenvolvimento</v>
      </c>
      <c r="C6" s="40"/>
      <c r="D6" s="40"/>
      <c r="E6" s="40"/>
      <c r="F6" s="40"/>
      <c r="G6" s="40"/>
      <c r="H6" s="40"/>
      <c r="I6" s="40"/>
      <c r="J6" s="41"/>
      <c r="K6" s="42" t="s">
        <v>9</v>
      </c>
      <c r="L6" s="35">
        <f>SUM(L8:L610)</f>
        <v>305</v>
      </c>
      <c r="M6" s="33"/>
      <c r="N6" s="10"/>
      <c r="O6" s="15"/>
    </row>
    <row r="7" ht="13.5" customHeight="1">
      <c r="A7" s="43" t="s">
        <v>31</v>
      </c>
      <c r="B7" s="44" t="s">
        <v>32</v>
      </c>
      <c r="C7" s="45" t="s">
        <v>33</v>
      </c>
      <c r="D7" s="46" t="s">
        <v>34</v>
      </c>
      <c r="E7" s="46" t="s">
        <v>35</v>
      </c>
      <c r="F7" s="46" t="s">
        <v>36</v>
      </c>
      <c r="G7" s="47" t="s">
        <v>37</v>
      </c>
      <c r="H7" s="47" t="s">
        <v>3</v>
      </c>
      <c r="I7" s="48" t="s">
        <v>38</v>
      </c>
      <c r="J7" s="48" t="s">
        <v>39</v>
      </c>
      <c r="K7" s="47" t="s">
        <v>6</v>
      </c>
      <c r="L7" s="49" t="s">
        <v>9</v>
      </c>
      <c r="M7" s="50" t="s">
        <v>40</v>
      </c>
      <c r="N7" s="50" t="s">
        <v>41</v>
      </c>
      <c r="O7" s="51" t="s">
        <v>42</v>
      </c>
    </row>
    <row r="8" ht="12.75" customHeight="1">
      <c r="A8" s="52" t="s">
        <v>43</v>
      </c>
      <c r="B8" s="53" t="s">
        <v>44</v>
      </c>
      <c r="C8" s="53" t="s">
        <v>45</v>
      </c>
      <c r="D8" s="54">
        <v>4.0</v>
      </c>
      <c r="E8" s="54">
        <v>3.0</v>
      </c>
      <c r="F8" s="55" t="str">
        <f t="shared" ref="F8:F610" si="1">IF(ISBLANK(B8),"",IF(I8="L","Baixa",IF(I8="A","Média",IF(I8="","","Alta"))))</f>
        <v>Baixa</v>
      </c>
      <c r="G8" s="56" t="str">
        <f t="shared" ref="G8:G610" si="2">CONCATENATE(B8,I8)</f>
        <v>ALIL</v>
      </c>
      <c r="H8" s="57">
        <f t="shared" ref="H8:H610" si="3">IF(ISBLANK(B8),"",IF(B8="ALI",IF(I8="L",7,IF(I8="A",10,15)),IF(B8="AIE",IF(I8="L",5,IF(I8="A",7,10)),IF(B8="SE",IF(I8="L",4,IF(I8="A",5,7)),IF(OR(B8="EE",B8="CE"),IF(I8="L",3,IF(I8="A",4,6)),0)))))</f>
        <v>7</v>
      </c>
      <c r="I8" s="58" t="str">
        <f t="shared" ref="I8:I610" si="4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56" t="str">
        <f t="shared" ref="J8:J610" si="5">CONCATENATE(B8,C8)</f>
        <v>ALII</v>
      </c>
      <c r="K8" s="59">
        <f t="shared" ref="K8:K610" si="6">IF(OR(H8="",H8=0),L8,H8)</f>
        <v>7</v>
      </c>
      <c r="L8" s="59">
        <f>IF(NOT(ISERROR(VLOOKUP(B8,Deflatores!G$42:H$64,2,FALSE))),VLOOKUP(B8,Deflatores!G$42:H$64,2,FALSE),IF(OR(ISBLANK(C8),ISBLANK(B8)),"",VLOOKUP(C8,Deflatores!G$4:H$38,2,FALSE)*H8+VLOOKUP(C8,Deflatores!G$4:I$38,3,FALSE)))</f>
        <v>7</v>
      </c>
      <c r="M8" s="60"/>
      <c r="N8" s="60"/>
      <c r="O8" s="61" t="s">
        <v>46</v>
      </c>
    </row>
    <row r="9" ht="12.75" customHeight="1">
      <c r="A9" s="52" t="s">
        <v>47</v>
      </c>
      <c r="B9" s="53" t="s">
        <v>44</v>
      </c>
      <c r="C9" s="53" t="s">
        <v>45</v>
      </c>
      <c r="D9" s="54">
        <v>3.0</v>
      </c>
      <c r="E9" s="54">
        <v>7.0</v>
      </c>
      <c r="F9" s="55" t="str">
        <f t="shared" si="1"/>
        <v>Média</v>
      </c>
      <c r="G9" s="56" t="str">
        <f t="shared" si="2"/>
        <v>ALIA</v>
      </c>
      <c r="H9" s="57">
        <f t="shared" si="3"/>
        <v>10</v>
      </c>
      <c r="I9" s="58" t="str">
        <f t="shared" si="4"/>
        <v>A</v>
      </c>
      <c r="J9" s="56" t="str">
        <f t="shared" si="5"/>
        <v>ALII</v>
      </c>
      <c r="K9" s="59">
        <f t="shared" si="6"/>
        <v>10</v>
      </c>
      <c r="L9" s="59">
        <f>IF(NOT(ISERROR(VLOOKUP(B9,Deflatores!G$42:H$64,2,FALSE))),VLOOKUP(B9,Deflatores!G$42:H$64,2,FALSE),IF(OR(ISBLANK(C9),ISBLANK(B9)),"",VLOOKUP(C9,Deflatores!G$4:H$38,2,FALSE)*H9+VLOOKUP(C9,Deflatores!G$4:I$38,3,FALSE)))</f>
        <v>10</v>
      </c>
      <c r="M9" s="60"/>
      <c r="N9" s="60"/>
      <c r="O9" s="61" t="s">
        <v>48</v>
      </c>
    </row>
    <row r="10" ht="12.75" customHeight="1">
      <c r="A10" s="52" t="s">
        <v>49</v>
      </c>
      <c r="B10" s="53" t="s">
        <v>44</v>
      </c>
      <c r="C10" s="53" t="s">
        <v>45</v>
      </c>
      <c r="D10" s="54">
        <v>3.0</v>
      </c>
      <c r="E10" s="54">
        <v>2.0</v>
      </c>
      <c r="F10" s="55" t="str">
        <f t="shared" si="1"/>
        <v>Baixa</v>
      </c>
      <c r="G10" s="56" t="str">
        <f t="shared" si="2"/>
        <v>ALIL</v>
      </c>
      <c r="H10" s="57">
        <f t="shared" si="3"/>
        <v>7</v>
      </c>
      <c r="I10" s="58" t="str">
        <f t="shared" si="4"/>
        <v>L</v>
      </c>
      <c r="J10" s="56" t="str">
        <f t="shared" si="5"/>
        <v>ALII</v>
      </c>
      <c r="K10" s="59">
        <f t="shared" si="6"/>
        <v>7</v>
      </c>
      <c r="L10" s="59">
        <f>IF(NOT(ISERROR(VLOOKUP(B10,Deflatores!G$42:H$64,2,FALSE))),VLOOKUP(B10,Deflatores!G$42:H$64,2,FALSE),IF(OR(ISBLANK(C10),ISBLANK(B10)),"",VLOOKUP(C10,Deflatores!G$4:H$38,2,FALSE)*H10+VLOOKUP(C10,Deflatores!G$4:I$38,3,FALSE)))</f>
        <v>7</v>
      </c>
      <c r="M10" s="60"/>
      <c r="N10" s="60"/>
      <c r="O10" s="61" t="s">
        <v>50</v>
      </c>
    </row>
    <row r="11" ht="12.75" customHeight="1">
      <c r="A11" s="52" t="s">
        <v>51</v>
      </c>
      <c r="B11" s="53" t="s">
        <v>44</v>
      </c>
      <c r="C11" s="53" t="s">
        <v>45</v>
      </c>
      <c r="D11" s="54">
        <v>2.0</v>
      </c>
      <c r="E11" s="54">
        <v>5.0</v>
      </c>
      <c r="F11" s="55" t="str">
        <f t="shared" si="1"/>
        <v>Baixa</v>
      </c>
      <c r="G11" s="56" t="str">
        <f t="shared" si="2"/>
        <v>ALIL</v>
      </c>
      <c r="H11" s="57">
        <f t="shared" si="3"/>
        <v>7</v>
      </c>
      <c r="I11" s="58" t="str">
        <f t="shared" si="4"/>
        <v>L</v>
      </c>
      <c r="J11" s="56" t="str">
        <f t="shared" si="5"/>
        <v>ALII</v>
      </c>
      <c r="K11" s="59">
        <f t="shared" si="6"/>
        <v>7</v>
      </c>
      <c r="L11" s="59">
        <f>IF(NOT(ISERROR(VLOOKUP(B11,Deflatores!G$42:H$64,2,FALSE))),VLOOKUP(B11,Deflatores!G$42:H$64,2,FALSE),IF(OR(ISBLANK(C11),ISBLANK(B11)),"",VLOOKUP(C11,Deflatores!G$4:H$38,2,FALSE)*H11+VLOOKUP(C11,Deflatores!G$4:I$38,3,FALSE)))</f>
        <v>7</v>
      </c>
      <c r="M11" s="60"/>
      <c r="N11" s="60"/>
      <c r="O11" s="61" t="s">
        <v>52</v>
      </c>
    </row>
    <row r="12" ht="12.75" customHeight="1">
      <c r="A12" s="52" t="s">
        <v>53</v>
      </c>
      <c r="B12" s="53" t="s">
        <v>44</v>
      </c>
      <c r="C12" s="53" t="s">
        <v>45</v>
      </c>
      <c r="D12" s="54">
        <v>4.0</v>
      </c>
      <c r="E12" s="54">
        <v>1.0</v>
      </c>
      <c r="F12" s="55" t="str">
        <f t="shared" si="1"/>
        <v>Baixa</v>
      </c>
      <c r="G12" s="56" t="str">
        <f t="shared" si="2"/>
        <v>ALIL</v>
      </c>
      <c r="H12" s="57">
        <f t="shared" si="3"/>
        <v>7</v>
      </c>
      <c r="I12" s="58" t="str">
        <f t="shared" si="4"/>
        <v>L</v>
      </c>
      <c r="J12" s="56" t="str">
        <f t="shared" si="5"/>
        <v>ALII</v>
      </c>
      <c r="K12" s="59">
        <f t="shared" si="6"/>
        <v>7</v>
      </c>
      <c r="L12" s="59">
        <f>IF(NOT(ISERROR(VLOOKUP(B12,Deflatores!G$42:H$64,2,FALSE))),VLOOKUP(B12,Deflatores!G$42:H$64,2,FALSE),IF(OR(ISBLANK(C12),ISBLANK(B12)),"",VLOOKUP(C12,Deflatores!G$4:H$38,2,FALSE)*H12+VLOOKUP(C12,Deflatores!G$4:I$38,3,FALSE)))</f>
        <v>7</v>
      </c>
      <c r="M12" s="60"/>
      <c r="N12" s="60"/>
      <c r="O12" s="62"/>
    </row>
    <row r="13" ht="12.75" customHeight="1">
      <c r="A13" s="52" t="s">
        <v>54</v>
      </c>
      <c r="B13" s="53" t="s">
        <v>44</v>
      </c>
      <c r="C13" s="53" t="s">
        <v>45</v>
      </c>
      <c r="D13" s="54">
        <v>6.0</v>
      </c>
      <c r="E13" s="54">
        <v>3.0</v>
      </c>
      <c r="F13" s="55" t="str">
        <f t="shared" si="1"/>
        <v>Baixa</v>
      </c>
      <c r="G13" s="56" t="str">
        <f t="shared" si="2"/>
        <v>ALIL</v>
      </c>
      <c r="H13" s="57">
        <f t="shared" si="3"/>
        <v>7</v>
      </c>
      <c r="I13" s="58" t="str">
        <f t="shared" si="4"/>
        <v>L</v>
      </c>
      <c r="J13" s="56" t="str">
        <f t="shared" si="5"/>
        <v>ALII</v>
      </c>
      <c r="K13" s="59">
        <f t="shared" si="6"/>
        <v>7</v>
      </c>
      <c r="L13" s="59">
        <f>IF(NOT(ISERROR(VLOOKUP(B13,Deflatores!G$42:H$64,2,FALSE))),VLOOKUP(B13,Deflatores!G$42:H$64,2,FALSE),IF(OR(ISBLANK(C13),ISBLANK(B13)),"",VLOOKUP(C13,Deflatores!G$4:H$38,2,FALSE)*H13+VLOOKUP(C13,Deflatores!G$4:I$38,3,FALSE)))</f>
        <v>7</v>
      </c>
      <c r="M13" s="60"/>
      <c r="N13" s="60"/>
      <c r="O13" s="61" t="s">
        <v>55</v>
      </c>
    </row>
    <row r="14" ht="12.75" customHeight="1">
      <c r="A14" s="52" t="s">
        <v>56</v>
      </c>
      <c r="B14" s="53" t="s">
        <v>44</v>
      </c>
      <c r="C14" s="53" t="s">
        <v>45</v>
      </c>
      <c r="D14" s="54">
        <v>4.0</v>
      </c>
      <c r="E14" s="54">
        <v>4.0</v>
      </c>
      <c r="F14" s="55" t="str">
        <f t="shared" si="1"/>
        <v>Baixa</v>
      </c>
      <c r="G14" s="56" t="str">
        <f t="shared" si="2"/>
        <v>ALIL</v>
      </c>
      <c r="H14" s="57">
        <f t="shared" si="3"/>
        <v>7</v>
      </c>
      <c r="I14" s="58" t="str">
        <f t="shared" si="4"/>
        <v>L</v>
      </c>
      <c r="J14" s="56" t="str">
        <f t="shared" si="5"/>
        <v>ALII</v>
      </c>
      <c r="K14" s="59">
        <f t="shared" si="6"/>
        <v>7</v>
      </c>
      <c r="L14" s="59">
        <f>IF(NOT(ISERROR(VLOOKUP(B14,Deflatores!G$42:H$64,2,FALSE))),VLOOKUP(B14,Deflatores!G$42:H$64,2,FALSE),IF(OR(ISBLANK(C14),ISBLANK(B14)),"",VLOOKUP(C14,Deflatores!G$4:H$38,2,FALSE)*H14+VLOOKUP(C14,Deflatores!G$4:I$38,3,FALSE)))</f>
        <v>7</v>
      </c>
      <c r="M14" s="60"/>
      <c r="N14" s="60"/>
      <c r="O14" s="61" t="s">
        <v>57</v>
      </c>
    </row>
    <row r="15" ht="12.75" customHeight="1">
      <c r="A15" s="52" t="s">
        <v>58</v>
      </c>
      <c r="B15" s="53" t="s">
        <v>44</v>
      </c>
      <c r="C15" s="53" t="s">
        <v>45</v>
      </c>
      <c r="D15" s="54">
        <v>2.0</v>
      </c>
      <c r="E15" s="54">
        <v>5.0</v>
      </c>
      <c r="F15" s="55" t="str">
        <f t="shared" si="1"/>
        <v>Baixa</v>
      </c>
      <c r="G15" s="56" t="str">
        <f t="shared" si="2"/>
        <v>ALIL</v>
      </c>
      <c r="H15" s="57">
        <f t="shared" si="3"/>
        <v>7</v>
      </c>
      <c r="I15" s="58" t="str">
        <f t="shared" si="4"/>
        <v>L</v>
      </c>
      <c r="J15" s="56" t="str">
        <f t="shared" si="5"/>
        <v>ALII</v>
      </c>
      <c r="K15" s="59">
        <f t="shared" si="6"/>
        <v>7</v>
      </c>
      <c r="L15" s="59">
        <f>IF(NOT(ISERROR(VLOOKUP(B15,Deflatores!G$42:H$64,2,FALSE))),VLOOKUP(B15,Deflatores!G$42:H$64,2,FALSE),IF(OR(ISBLANK(C15),ISBLANK(B15)),"",VLOOKUP(C15,Deflatores!G$4:H$38,2,FALSE)*H15+VLOOKUP(C15,Deflatores!G$4:I$38,3,FALSE)))</f>
        <v>7</v>
      </c>
      <c r="M15" s="60"/>
      <c r="N15" s="60"/>
      <c r="O15" s="61" t="s">
        <v>59</v>
      </c>
    </row>
    <row r="16" ht="12.75" customHeight="1">
      <c r="A16" s="52" t="s">
        <v>60</v>
      </c>
      <c r="B16" s="53" t="s">
        <v>44</v>
      </c>
      <c r="C16" s="53" t="s">
        <v>45</v>
      </c>
      <c r="D16" s="54">
        <v>2.0</v>
      </c>
      <c r="E16" s="54">
        <v>1.0</v>
      </c>
      <c r="F16" s="55" t="str">
        <f t="shared" si="1"/>
        <v>Baixa</v>
      </c>
      <c r="G16" s="56" t="str">
        <f t="shared" si="2"/>
        <v>ALIL</v>
      </c>
      <c r="H16" s="57">
        <f t="shared" si="3"/>
        <v>7</v>
      </c>
      <c r="I16" s="58" t="str">
        <f t="shared" si="4"/>
        <v>L</v>
      </c>
      <c r="J16" s="56" t="str">
        <f t="shared" si="5"/>
        <v>ALII</v>
      </c>
      <c r="K16" s="59">
        <f t="shared" si="6"/>
        <v>7</v>
      </c>
      <c r="L16" s="59">
        <f>IF(NOT(ISERROR(VLOOKUP(B16,Deflatores!G$42:H$64,2,FALSE))),VLOOKUP(B16,Deflatores!G$42:H$64,2,FALSE),IF(OR(ISBLANK(C16),ISBLANK(B16)),"",VLOOKUP(C16,Deflatores!G$4:H$38,2,FALSE)*H16+VLOOKUP(C16,Deflatores!G$4:I$38,3,FALSE)))</f>
        <v>7</v>
      </c>
      <c r="M16" s="60"/>
      <c r="N16" s="60"/>
      <c r="O16" s="62"/>
    </row>
    <row r="17" ht="12.75" customHeight="1">
      <c r="A17" s="52" t="s">
        <v>61</v>
      </c>
      <c r="B17" s="53" t="s">
        <v>44</v>
      </c>
      <c r="C17" s="53" t="s">
        <v>45</v>
      </c>
      <c r="D17" s="54">
        <v>6.0</v>
      </c>
      <c r="E17" s="54">
        <v>2.0</v>
      </c>
      <c r="F17" s="55" t="str">
        <f t="shared" si="1"/>
        <v>Baixa</v>
      </c>
      <c r="G17" s="56" t="str">
        <f t="shared" si="2"/>
        <v>ALIL</v>
      </c>
      <c r="H17" s="57">
        <f t="shared" si="3"/>
        <v>7</v>
      </c>
      <c r="I17" s="58" t="str">
        <f t="shared" si="4"/>
        <v>L</v>
      </c>
      <c r="J17" s="56" t="str">
        <f t="shared" si="5"/>
        <v>ALII</v>
      </c>
      <c r="K17" s="59">
        <f t="shared" si="6"/>
        <v>7</v>
      </c>
      <c r="L17" s="59">
        <f>IF(NOT(ISERROR(VLOOKUP(B17,Deflatores!G$42:H$64,2,FALSE))),VLOOKUP(B17,Deflatores!G$42:H$64,2,FALSE),IF(OR(ISBLANK(C17),ISBLANK(B17)),"",VLOOKUP(C17,Deflatores!G$4:H$38,2,FALSE)*H17+VLOOKUP(C17,Deflatores!G$4:I$38,3,FALSE)))</f>
        <v>7</v>
      </c>
      <c r="M17" s="60"/>
      <c r="N17" s="60"/>
      <c r="O17" s="61" t="s">
        <v>62</v>
      </c>
    </row>
    <row r="18" ht="12.75" customHeight="1">
      <c r="A18" s="52" t="s">
        <v>63</v>
      </c>
      <c r="B18" s="53" t="s">
        <v>44</v>
      </c>
      <c r="C18" s="53" t="s">
        <v>45</v>
      </c>
      <c r="D18" s="54">
        <v>6.0</v>
      </c>
      <c r="E18" s="54">
        <v>1.0</v>
      </c>
      <c r="F18" s="55" t="str">
        <f t="shared" si="1"/>
        <v>Baixa</v>
      </c>
      <c r="G18" s="56" t="str">
        <f t="shared" si="2"/>
        <v>ALIL</v>
      </c>
      <c r="H18" s="57">
        <f t="shared" si="3"/>
        <v>7</v>
      </c>
      <c r="I18" s="58" t="str">
        <f t="shared" si="4"/>
        <v>L</v>
      </c>
      <c r="J18" s="56" t="str">
        <f t="shared" si="5"/>
        <v>ALII</v>
      </c>
      <c r="K18" s="59">
        <f t="shared" si="6"/>
        <v>7</v>
      </c>
      <c r="L18" s="59">
        <f>IF(NOT(ISERROR(VLOOKUP(B18,Deflatores!G$42:H$64,2,FALSE))),VLOOKUP(B18,Deflatores!G$42:H$64,2,FALSE),IF(OR(ISBLANK(C18),ISBLANK(B18)),"",VLOOKUP(C18,Deflatores!G$4:H$38,2,FALSE)*H18+VLOOKUP(C18,Deflatores!G$4:I$38,3,FALSE)))</f>
        <v>7</v>
      </c>
      <c r="M18" s="60"/>
      <c r="N18" s="60"/>
      <c r="O18" s="62"/>
    </row>
    <row r="19" ht="12.75" customHeight="1">
      <c r="A19" s="52" t="s">
        <v>64</v>
      </c>
      <c r="B19" s="53" t="s">
        <v>65</v>
      </c>
      <c r="C19" s="53" t="s">
        <v>45</v>
      </c>
      <c r="D19" s="54">
        <v>6.0</v>
      </c>
      <c r="E19" s="54">
        <v>3.0</v>
      </c>
      <c r="F19" s="55" t="str">
        <f t="shared" si="1"/>
        <v>Alta</v>
      </c>
      <c r="G19" s="56" t="str">
        <f t="shared" si="2"/>
        <v>EEH</v>
      </c>
      <c r="H19" s="57">
        <f t="shared" si="3"/>
        <v>6</v>
      </c>
      <c r="I19" s="58" t="str">
        <f t="shared" si="4"/>
        <v>H</v>
      </c>
      <c r="J19" s="56" t="str">
        <f t="shared" si="5"/>
        <v>EEI</v>
      </c>
      <c r="K19" s="59">
        <f t="shared" si="6"/>
        <v>6</v>
      </c>
      <c r="L19" s="59">
        <f>IF(NOT(ISERROR(VLOOKUP(B19,Deflatores!G$42:H$64,2,FALSE))),VLOOKUP(B19,Deflatores!G$42:H$64,2,FALSE),IF(OR(ISBLANK(C19),ISBLANK(B19)),"",VLOOKUP(C19,Deflatores!G$4:H$38,2,FALSE)*H19+VLOOKUP(C19,Deflatores!G$4:I$38,3,FALSE)))</f>
        <v>6</v>
      </c>
      <c r="M19" s="60"/>
      <c r="N19" s="60"/>
      <c r="O19" s="61" t="s">
        <v>66</v>
      </c>
    </row>
    <row r="20" ht="12.75" customHeight="1">
      <c r="A20" s="52" t="s">
        <v>67</v>
      </c>
      <c r="B20" s="53" t="s">
        <v>65</v>
      </c>
      <c r="C20" s="53" t="s">
        <v>45</v>
      </c>
      <c r="D20" s="54">
        <v>6.0</v>
      </c>
      <c r="E20" s="54">
        <v>3.0</v>
      </c>
      <c r="F20" s="55" t="str">
        <f t="shared" si="1"/>
        <v>Alta</v>
      </c>
      <c r="G20" s="56" t="str">
        <f t="shared" si="2"/>
        <v>EEH</v>
      </c>
      <c r="H20" s="57">
        <f t="shared" si="3"/>
        <v>6</v>
      </c>
      <c r="I20" s="58" t="str">
        <f t="shared" si="4"/>
        <v>H</v>
      </c>
      <c r="J20" s="56" t="str">
        <f t="shared" si="5"/>
        <v>EEI</v>
      </c>
      <c r="K20" s="59">
        <f t="shared" si="6"/>
        <v>6</v>
      </c>
      <c r="L20" s="59">
        <f>IF(NOT(ISERROR(VLOOKUP(B20,Deflatores!G$42:H$64,2,FALSE))),VLOOKUP(B20,Deflatores!G$42:H$64,2,FALSE),IF(OR(ISBLANK(C20),ISBLANK(B20)),"",VLOOKUP(C20,Deflatores!G$4:H$38,2,FALSE)*H20+VLOOKUP(C20,Deflatores!G$4:I$38,3,FALSE)))</f>
        <v>6</v>
      </c>
      <c r="M20" s="60"/>
      <c r="N20" s="60"/>
      <c r="O20" s="61" t="s">
        <v>66</v>
      </c>
    </row>
    <row r="21" ht="12.75" customHeight="1">
      <c r="A21" s="52" t="s">
        <v>68</v>
      </c>
      <c r="B21" s="53" t="s">
        <v>65</v>
      </c>
      <c r="C21" s="53" t="s">
        <v>45</v>
      </c>
      <c r="D21" s="54">
        <v>2.0</v>
      </c>
      <c r="E21" s="54">
        <v>3.0</v>
      </c>
      <c r="F21" s="55" t="str">
        <f t="shared" si="1"/>
        <v>Média</v>
      </c>
      <c r="G21" s="56" t="str">
        <f t="shared" si="2"/>
        <v>EEA</v>
      </c>
      <c r="H21" s="57">
        <f t="shared" si="3"/>
        <v>4</v>
      </c>
      <c r="I21" s="58" t="str">
        <f t="shared" si="4"/>
        <v>A</v>
      </c>
      <c r="J21" s="56" t="str">
        <f t="shared" si="5"/>
        <v>EEI</v>
      </c>
      <c r="K21" s="59">
        <f t="shared" si="6"/>
        <v>4</v>
      </c>
      <c r="L21" s="59">
        <f>IF(NOT(ISERROR(VLOOKUP(B21,Deflatores!G$42:H$64,2,FALSE))),VLOOKUP(B21,Deflatores!G$42:H$64,2,FALSE),IF(OR(ISBLANK(C21),ISBLANK(B21)),"",VLOOKUP(C21,Deflatores!G$4:H$38,2,FALSE)*H21+VLOOKUP(C21,Deflatores!G$4:I$38,3,FALSE)))</f>
        <v>4</v>
      </c>
      <c r="M21" s="60"/>
      <c r="N21" s="60"/>
      <c r="O21" s="61" t="s">
        <v>69</v>
      </c>
    </row>
    <row r="22" ht="12.75" customHeight="1">
      <c r="A22" s="52" t="s">
        <v>70</v>
      </c>
      <c r="B22" s="53" t="s">
        <v>71</v>
      </c>
      <c r="C22" s="53" t="s">
        <v>45</v>
      </c>
      <c r="D22" s="54">
        <v>5.0</v>
      </c>
      <c r="E22" s="54">
        <v>3.0</v>
      </c>
      <c r="F22" s="55" t="str">
        <f t="shared" si="1"/>
        <v>Baixa</v>
      </c>
      <c r="G22" s="56" t="str">
        <f t="shared" si="2"/>
        <v>CEL</v>
      </c>
      <c r="H22" s="57">
        <f t="shared" si="3"/>
        <v>3</v>
      </c>
      <c r="I22" s="58" t="str">
        <f t="shared" si="4"/>
        <v>L</v>
      </c>
      <c r="J22" s="56" t="str">
        <f t="shared" si="5"/>
        <v>CEI</v>
      </c>
      <c r="K22" s="59">
        <f t="shared" si="6"/>
        <v>3</v>
      </c>
      <c r="L22" s="59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60"/>
      <c r="N22" s="60"/>
      <c r="O22" s="63" t="s">
        <v>72</v>
      </c>
    </row>
    <row r="23" ht="12.75" customHeight="1">
      <c r="A23" s="52" t="s">
        <v>73</v>
      </c>
      <c r="B23" s="53" t="s">
        <v>71</v>
      </c>
      <c r="C23" s="53" t="s">
        <v>45</v>
      </c>
      <c r="D23" s="54">
        <v>6.0</v>
      </c>
      <c r="E23" s="54">
        <v>3.0</v>
      </c>
      <c r="F23" s="55" t="str">
        <f t="shared" si="1"/>
        <v>Média</v>
      </c>
      <c r="G23" s="56" t="str">
        <f t="shared" si="2"/>
        <v>CEA</v>
      </c>
      <c r="H23" s="57">
        <f t="shared" si="3"/>
        <v>4</v>
      </c>
      <c r="I23" s="58" t="str">
        <f t="shared" si="4"/>
        <v>A</v>
      </c>
      <c r="J23" s="56" t="str">
        <f t="shared" si="5"/>
        <v>CEI</v>
      </c>
      <c r="K23" s="59">
        <f t="shared" si="6"/>
        <v>4</v>
      </c>
      <c r="L23" s="59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60"/>
      <c r="N23" s="60"/>
      <c r="O23" s="63" t="s">
        <v>74</v>
      </c>
    </row>
    <row r="24" ht="12.75" customHeight="1">
      <c r="A24" s="52" t="s">
        <v>75</v>
      </c>
      <c r="B24" s="53" t="s">
        <v>65</v>
      </c>
      <c r="C24" s="53" t="s">
        <v>45</v>
      </c>
      <c r="D24" s="54">
        <v>5.0</v>
      </c>
      <c r="E24" s="54">
        <v>7.0</v>
      </c>
      <c r="F24" s="55" t="str">
        <f t="shared" si="1"/>
        <v>Alta</v>
      </c>
      <c r="G24" s="56" t="str">
        <f t="shared" si="2"/>
        <v>EEH</v>
      </c>
      <c r="H24" s="57">
        <f t="shared" si="3"/>
        <v>6</v>
      </c>
      <c r="I24" s="58" t="str">
        <f t="shared" si="4"/>
        <v>H</v>
      </c>
      <c r="J24" s="56" t="str">
        <f t="shared" si="5"/>
        <v>EEI</v>
      </c>
      <c r="K24" s="59">
        <f t="shared" si="6"/>
        <v>6</v>
      </c>
      <c r="L24" s="59">
        <f>IF(NOT(ISERROR(VLOOKUP(B24,Deflatores!G$42:H$64,2,FALSE))),VLOOKUP(B24,Deflatores!G$42:H$64,2,FALSE),IF(OR(ISBLANK(C24),ISBLANK(B24)),"",VLOOKUP(C24,Deflatores!G$4:H$38,2,FALSE)*H24+VLOOKUP(C24,Deflatores!G$4:I$38,3,FALSE)))</f>
        <v>6</v>
      </c>
      <c r="M24" s="60"/>
      <c r="N24" s="60"/>
      <c r="O24" s="61" t="s">
        <v>66</v>
      </c>
    </row>
    <row r="25" ht="12.75" customHeight="1">
      <c r="A25" s="52" t="s">
        <v>76</v>
      </c>
      <c r="B25" s="53" t="s">
        <v>65</v>
      </c>
      <c r="C25" s="53" t="s">
        <v>45</v>
      </c>
      <c r="D25" s="54">
        <v>5.0</v>
      </c>
      <c r="E25" s="54">
        <v>7.0</v>
      </c>
      <c r="F25" s="55" t="str">
        <f t="shared" si="1"/>
        <v>Alta</v>
      </c>
      <c r="G25" s="56" t="str">
        <f t="shared" si="2"/>
        <v>EEH</v>
      </c>
      <c r="H25" s="57">
        <f t="shared" si="3"/>
        <v>6</v>
      </c>
      <c r="I25" s="58" t="str">
        <f t="shared" si="4"/>
        <v>H</v>
      </c>
      <c r="J25" s="56" t="str">
        <f t="shared" si="5"/>
        <v>EEI</v>
      </c>
      <c r="K25" s="59">
        <f t="shared" si="6"/>
        <v>6</v>
      </c>
      <c r="L25" s="59">
        <f>IF(NOT(ISERROR(VLOOKUP(B25,Deflatores!G$42:H$64,2,FALSE))),VLOOKUP(B25,Deflatores!G$42:H$64,2,FALSE),IF(OR(ISBLANK(C25),ISBLANK(B25)),"",VLOOKUP(C25,Deflatores!G$4:H$38,2,FALSE)*H25+VLOOKUP(C25,Deflatores!G$4:I$38,3,FALSE)))</f>
        <v>6</v>
      </c>
      <c r="M25" s="60"/>
      <c r="N25" s="60"/>
      <c r="O25" s="61" t="s">
        <v>66</v>
      </c>
    </row>
    <row r="26" ht="12.75" customHeight="1">
      <c r="A26" s="52" t="s">
        <v>77</v>
      </c>
      <c r="B26" s="53" t="s">
        <v>65</v>
      </c>
      <c r="C26" s="53" t="s">
        <v>45</v>
      </c>
      <c r="D26" s="54">
        <v>2.0</v>
      </c>
      <c r="E26" s="54">
        <v>7.0</v>
      </c>
      <c r="F26" s="55" t="str">
        <f t="shared" si="1"/>
        <v>Média</v>
      </c>
      <c r="G26" s="56" t="str">
        <f t="shared" si="2"/>
        <v>EEA</v>
      </c>
      <c r="H26" s="57">
        <f t="shared" si="3"/>
        <v>4</v>
      </c>
      <c r="I26" s="58" t="str">
        <f t="shared" si="4"/>
        <v>A</v>
      </c>
      <c r="J26" s="56" t="str">
        <f t="shared" si="5"/>
        <v>EEI</v>
      </c>
      <c r="K26" s="59">
        <f t="shared" si="6"/>
        <v>4</v>
      </c>
      <c r="L26" s="59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60"/>
      <c r="N26" s="60"/>
      <c r="O26" s="61" t="s">
        <v>69</v>
      </c>
    </row>
    <row r="27" ht="12.75" customHeight="1">
      <c r="A27" s="52" t="s">
        <v>78</v>
      </c>
      <c r="B27" s="53" t="s">
        <v>71</v>
      </c>
      <c r="C27" s="53" t="s">
        <v>45</v>
      </c>
      <c r="D27" s="54">
        <v>9.0</v>
      </c>
      <c r="E27" s="54">
        <v>7.0</v>
      </c>
      <c r="F27" s="55" t="str">
        <f t="shared" si="1"/>
        <v>Alta</v>
      </c>
      <c r="G27" s="56" t="str">
        <f t="shared" si="2"/>
        <v>CEH</v>
      </c>
      <c r="H27" s="57">
        <f t="shared" si="3"/>
        <v>6</v>
      </c>
      <c r="I27" s="58" t="str">
        <f t="shared" si="4"/>
        <v>H</v>
      </c>
      <c r="J27" s="56" t="str">
        <f t="shared" si="5"/>
        <v>CEI</v>
      </c>
      <c r="K27" s="59">
        <f t="shared" si="6"/>
        <v>6</v>
      </c>
      <c r="L27" s="59">
        <f>IF(NOT(ISERROR(VLOOKUP(B27,Deflatores!G$42:H$64,2,FALSE))),VLOOKUP(B27,Deflatores!G$42:H$64,2,FALSE),IF(OR(ISBLANK(C27),ISBLANK(B27)),"",VLOOKUP(C27,Deflatores!G$4:H$38,2,FALSE)*H27+VLOOKUP(C27,Deflatores!G$4:I$38,3,FALSE)))</f>
        <v>6</v>
      </c>
      <c r="M27" s="60"/>
      <c r="N27" s="60"/>
      <c r="O27" s="63" t="s">
        <v>72</v>
      </c>
    </row>
    <row r="28" ht="12.75" customHeight="1">
      <c r="A28" s="52" t="s">
        <v>79</v>
      </c>
      <c r="B28" s="53" t="s">
        <v>71</v>
      </c>
      <c r="C28" s="53" t="s">
        <v>45</v>
      </c>
      <c r="D28" s="54">
        <v>10.0</v>
      </c>
      <c r="E28" s="54">
        <v>7.0</v>
      </c>
      <c r="F28" s="55" t="str">
        <f t="shared" si="1"/>
        <v>Alta</v>
      </c>
      <c r="G28" s="56" t="str">
        <f t="shared" si="2"/>
        <v>CEH</v>
      </c>
      <c r="H28" s="57">
        <f t="shared" si="3"/>
        <v>6</v>
      </c>
      <c r="I28" s="58" t="str">
        <f t="shared" si="4"/>
        <v>H</v>
      </c>
      <c r="J28" s="56" t="str">
        <f t="shared" si="5"/>
        <v>CEI</v>
      </c>
      <c r="K28" s="59">
        <f t="shared" si="6"/>
        <v>6</v>
      </c>
      <c r="L28" s="59">
        <f>IF(NOT(ISERROR(VLOOKUP(B28,Deflatores!G$42:H$64,2,FALSE))),VLOOKUP(B28,Deflatores!G$42:H$64,2,FALSE),IF(OR(ISBLANK(C28),ISBLANK(B28)),"",VLOOKUP(C28,Deflatores!G$4:H$38,2,FALSE)*H28+VLOOKUP(C28,Deflatores!G$4:I$38,3,FALSE)))</f>
        <v>6</v>
      </c>
      <c r="M28" s="60"/>
      <c r="N28" s="60"/>
      <c r="O28" s="63" t="s">
        <v>74</v>
      </c>
    </row>
    <row r="29" ht="12.75" customHeight="1">
      <c r="A29" s="52" t="s">
        <v>80</v>
      </c>
      <c r="B29" s="53" t="s">
        <v>65</v>
      </c>
      <c r="C29" s="53" t="s">
        <v>45</v>
      </c>
      <c r="D29" s="54">
        <v>5.0</v>
      </c>
      <c r="E29" s="54">
        <v>2.0</v>
      </c>
      <c r="F29" s="55" t="str">
        <f t="shared" si="1"/>
        <v>Média</v>
      </c>
      <c r="G29" s="56" t="str">
        <f t="shared" si="2"/>
        <v>EEA</v>
      </c>
      <c r="H29" s="57">
        <f t="shared" si="3"/>
        <v>4</v>
      </c>
      <c r="I29" s="58" t="str">
        <f t="shared" si="4"/>
        <v>A</v>
      </c>
      <c r="J29" s="56" t="str">
        <f t="shared" si="5"/>
        <v>EEI</v>
      </c>
      <c r="K29" s="59">
        <f t="shared" si="6"/>
        <v>4</v>
      </c>
      <c r="L29" s="59">
        <f>IF(NOT(ISERROR(VLOOKUP(B29,Deflatores!G$42:H$64,2,FALSE))),VLOOKUP(B29,Deflatores!G$42:H$64,2,FALSE),IF(OR(ISBLANK(C29),ISBLANK(B29)),"",VLOOKUP(C29,Deflatores!G$4:H$38,2,FALSE)*H29+VLOOKUP(C29,Deflatores!G$4:I$38,3,FALSE)))</f>
        <v>4</v>
      </c>
      <c r="M29" s="60"/>
      <c r="N29" s="60"/>
      <c r="O29" s="61" t="s">
        <v>66</v>
      </c>
    </row>
    <row r="30" ht="12.75" customHeight="1">
      <c r="A30" s="52" t="s">
        <v>81</v>
      </c>
      <c r="B30" s="53" t="s">
        <v>65</v>
      </c>
      <c r="C30" s="53" t="s">
        <v>45</v>
      </c>
      <c r="D30" s="54">
        <v>5.0</v>
      </c>
      <c r="E30" s="54">
        <v>2.0</v>
      </c>
      <c r="F30" s="55" t="str">
        <f t="shared" si="1"/>
        <v>Média</v>
      </c>
      <c r="G30" s="56" t="str">
        <f t="shared" si="2"/>
        <v>EEA</v>
      </c>
      <c r="H30" s="57">
        <f t="shared" si="3"/>
        <v>4</v>
      </c>
      <c r="I30" s="58" t="str">
        <f t="shared" si="4"/>
        <v>A</v>
      </c>
      <c r="J30" s="56" t="str">
        <f t="shared" si="5"/>
        <v>EEI</v>
      </c>
      <c r="K30" s="59">
        <f t="shared" si="6"/>
        <v>4</v>
      </c>
      <c r="L30" s="59">
        <f>IF(NOT(ISERROR(VLOOKUP(B30,Deflatores!G$42:H$64,2,FALSE))),VLOOKUP(B30,Deflatores!G$42:H$64,2,FALSE),IF(OR(ISBLANK(C30),ISBLANK(B30)),"",VLOOKUP(C30,Deflatores!G$4:H$38,2,FALSE)*H30+VLOOKUP(C30,Deflatores!G$4:I$38,3,FALSE)))</f>
        <v>4</v>
      </c>
      <c r="M30" s="60"/>
      <c r="N30" s="60"/>
      <c r="O30" s="61" t="s">
        <v>66</v>
      </c>
    </row>
    <row r="31" ht="12.75" customHeight="1">
      <c r="A31" s="52" t="s">
        <v>82</v>
      </c>
      <c r="B31" s="53" t="s">
        <v>65</v>
      </c>
      <c r="C31" s="53" t="s">
        <v>45</v>
      </c>
      <c r="D31" s="54">
        <v>2.0</v>
      </c>
      <c r="E31" s="54">
        <v>2.0</v>
      </c>
      <c r="F31" s="55" t="str">
        <f t="shared" si="1"/>
        <v>Baixa</v>
      </c>
      <c r="G31" s="56" t="str">
        <f t="shared" si="2"/>
        <v>EEL</v>
      </c>
      <c r="H31" s="57">
        <f t="shared" si="3"/>
        <v>3</v>
      </c>
      <c r="I31" s="58" t="str">
        <f t="shared" si="4"/>
        <v>L</v>
      </c>
      <c r="J31" s="56" t="str">
        <f t="shared" si="5"/>
        <v>EEI</v>
      </c>
      <c r="K31" s="59">
        <f t="shared" si="6"/>
        <v>3</v>
      </c>
      <c r="L31" s="59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60"/>
      <c r="N31" s="60"/>
      <c r="O31" s="61" t="s">
        <v>69</v>
      </c>
    </row>
    <row r="32" ht="12.75" customHeight="1">
      <c r="A32" s="52" t="s">
        <v>83</v>
      </c>
      <c r="B32" s="53" t="s">
        <v>65</v>
      </c>
      <c r="C32" s="53" t="s">
        <v>45</v>
      </c>
      <c r="D32" s="54">
        <v>2.0</v>
      </c>
      <c r="E32" s="54">
        <v>5.0</v>
      </c>
      <c r="F32" s="55" t="str">
        <f t="shared" si="1"/>
        <v>Média</v>
      </c>
      <c r="G32" s="56" t="str">
        <f t="shared" si="2"/>
        <v>EEA</v>
      </c>
      <c r="H32" s="57">
        <f t="shared" si="3"/>
        <v>4</v>
      </c>
      <c r="I32" s="58" t="str">
        <f t="shared" si="4"/>
        <v>A</v>
      </c>
      <c r="J32" s="56" t="str">
        <f t="shared" si="5"/>
        <v>EEI</v>
      </c>
      <c r="K32" s="59">
        <f t="shared" si="6"/>
        <v>4</v>
      </c>
      <c r="L32" s="59">
        <f>IF(NOT(ISERROR(VLOOKUP(B32,Deflatores!G$42:H$64,2,FALSE))),VLOOKUP(B32,Deflatores!G$42:H$64,2,FALSE),IF(OR(ISBLANK(C32),ISBLANK(B32)),"",VLOOKUP(C32,Deflatores!G$4:H$38,2,FALSE)*H32+VLOOKUP(C32,Deflatores!G$4:I$38,3,FALSE)))</f>
        <v>4</v>
      </c>
      <c r="M32" s="60"/>
      <c r="N32" s="60"/>
      <c r="O32" s="61" t="s">
        <v>66</v>
      </c>
    </row>
    <row r="33" ht="12.75" customHeight="1">
      <c r="A33" s="52" t="s">
        <v>84</v>
      </c>
      <c r="B33" s="53" t="s">
        <v>65</v>
      </c>
      <c r="C33" s="53" t="s">
        <v>45</v>
      </c>
      <c r="D33" s="54">
        <v>2.0</v>
      </c>
      <c r="E33" s="54">
        <v>5.0</v>
      </c>
      <c r="F33" s="55" t="str">
        <f t="shared" si="1"/>
        <v>Média</v>
      </c>
      <c r="G33" s="56" t="str">
        <f t="shared" si="2"/>
        <v>EEA</v>
      </c>
      <c r="H33" s="57">
        <f t="shared" si="3"/>
        <v>4</v>
      </c>
      <c r="I33" s="58" t="str">
        <f t="shared" si="4"/>
        <v>A</v>
      </c>
      <c r="J33" s="56" t="str">
        <f t="shared" si="5"/>
        <v>EEI</v>
      </c>
      <c r="K33" s="59">
        <f t="shared" si="6"/>
        <v>4</v>
      </c>
      <c r="L33" s="59">
        <f>IF(NOT(ISERROR(VLOOKUP(B33,Deflatores!G$42:H$64,2,FALSE))),VLOOKUP(B33,Deflatores!G$42:H$64,2,FALSE),IF(OR(ISBLANK(C33),ISBLANK(B33)),"",VLOOKUP(C33,Deflatores!G$4:H$38,2,FALSE)*H33+VLOOKUP(C33,Deflatores!G$4:I$38,3,FALSE)))</f>
        <v>4</v>
      </c>
      <c r="M33" s="60"/>
      <c r="N33" s="60"/>
      <c r="O33" s="61" t="s">
        <v>66</v>
      </c>
    </row>
    <row r="34" ht="12.75" customHeight="1">
      <c r="A34" s="52" t="s">
        <v>85</v>
      </c>
      <c r="B34" s="53" t="s">
        <v>65</v>
      </c>
      <c r="C34" s="53" t="s">
        <v>45</v>
      </c>
      <c r="D34" s="54">
        <v>2.0</v>
      </c>
      <c r="E34" s="54">
        <v>5.0</v>
      </c>
      <c r="F34" s="55" t="str">
        <f t="shared" si="1"/>
        <v>Média</v>
      </c>
      <c r="G34" s="56" t="str">
        <f t="shared" si="2"/>
        <v>EEA</v>
      </c>
      <c r="H34" s="57">
        <f t="shared" si="3"/>
        <v>4</v>
      </c>
      <c r="I34" s="58" t="str">
        <f t="shared" si="4"/>
        <v>A</v>
      </c>
      <c r="J34" s="56" t="str">
        <f t="shared" si="5"/>
        <v>EEI</v>
      </c>
      <c r="K34" s="59">
        <f t="shared" si="6"/>
        <v>4</v>
      </c>
      <c r="L34" s="59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60"/>
      <c r="N34" s="60"/>
      <c r="O34" s="61" t="s">
        <v>69</v>
      </c>
    </row>
    <row r="35" ht="12.75" customHeight="1">
      <c r="A35" s="52" t="s">
        <v>86</v>
      </c>
      <c r="B35" s="53" t="s">
        <v>65</v>
      </c>
      <c r="C35" s="53" t="s">
        <v>45</v>
      </c>
      <c r="D35" s="54">
        <v>5.0</v>
      </c>
      <c r="E35" s="54">
        <v>5.0</v>
      </c>
      <c r="F35" s="55" t="str">
        <f t="shared" si="1"/>
        <v>Alta</v>
      </c>
      <c r="G35" s="56" t="str">
        <f t="shared" si="2"/>
        <v>EEH</v>
      </c>
      <c r="H35" s="57">
        <f t="shared" si="3"/>
        <v>6</v>
      </c>
      <c r="I35" s="58" t="str">
        <f t="shared" si="4"/>
        <v>H</v>
      </c>
      <c r="J35" s="56" t="str">
        <f t="shared" si="5"/>
        <v>EEI</v>
      </c>
      <c r="K35" s="59">
        <f t="shared" si="6"/>
        <v>6</v>
      </c>
      <c r="L35" s="59">
        <f>IF(NOT(ISERROR(VLOOKUP(B35,Deflatores!G$42:H$64,2,FALSE))),VLOOKUP(B35,Deflatores!G$42:H$64,2,FALSE),IF(OR(ISBLANK(C35),ISBLANK(B35)),"",VLOOKUP(C35,Deflatores!G$4:H$38,2,FALSE)*H35+VLOOKUP(C35,Deflatores!G$4:I$38,3,FALSE)))</f>
        <v>6</v>
      </c>
      <c r="M35" s="60"/>
      <c r="N35" s="60"/>
      <c r="O35" s="62"/>
    </row>
    <row r="36" ht="12.75" customHeight="1">
      <c r="A36" s="52" t="s">
        <v>87</v>
      </c>
      <c r="B36" s="53" t="s">
        <v>65</v>
      </c>
      <c r="C36" s="53" t="s">
        <v>45</v>
      </c>
      <c r="D36" s="54">
        <v>6.0</v>
      </c>
      <c r="E36" s="54">
        <v>1.0</v>
      </c>
      <c r="F36" s="55" t="str">
        <f t="shared" si="1"/>
        <v>Baixa</v>
      </c>
      <c r="G36" s="56" t="str">
        <f t="shared" si="2"/>
        <v>EEL</v>
      </c>
      <c r="H36" s="57">
        <f t="shared" si="3"/>
        <v>3</v>
      </c>
      <c r="I36" s="58" t="str">
        <f t="shared" si="4"/>
        <v>L</v>
      </c>
      <c r="J36" s="56" t="str">
        <f t="shared" si="5"/>
        <v>EEI</v>
      </c>
      <c r="K36" s="59">
        <f t="shared" si="6"/>
        <v>3</v>
      </c>
      <c r="L36" s="59">
        <f>IF(NOT(ISERROR(VLOOKUP(B36,Deflatores!G$42:H$64,2,FALSE))),VLOOKUP(B36,Deflatores!G$42:H$64,2,FALSE),IF(OR(ISBLANK(C36),ISBLANK(B36)),"",VLOOKUP(C36,Deflatores!G$4:H$38,2,FALSE)*H36+VLOOKUP(C36,Deflatores!G$4:I$38,3,FALSE)))</f>
        <v>3</v>
      </c>
      <c r="M36" s="60"/>
      <c r="N36" s="60"/>
      <c r="O36" s="61" t="s">
        <v>66</v>
      </c>
    </row>
    <row r="37" ht="12.75" customHeight="1">
      <c r="A37" s="52" t="s">
        <v>88</v>
      </c>
      <c r="B37" s="53" t="s">
        <v>65</v>
      </c>
      <c r="C37" s="53" t="s">
        <v>45</v>
      </c>
      <c r="D37" s="54">
        <v>6.0</v>
      </c>
      <c r="E37" s="54">
        <v>1.0</v>
      </c>
      <c r="F37" s="55" t="str">
        <f t="shared" si="1"/>
        <v>Baixa</v>
      </c>
      <c r="G37" s="56" t="str">
        <f t="shared" si="2"/>
        <v>EEL</v>
      </c>
      <c r="H37" s="57">
        <f t="shared" si="3"/>
        <v>3</v>
      </c>
      <c r="I37" s="58" t="str">
        <f t="shared" si="4"/>
        <v>L</v>
      </c>
      <c r="J37" s="56" t="str">
        <f t="shared" si="5"/>
        <v>EEI</v>
      </c>
      <c r="K37" s="59">
        <f t="shared" si="6"/>
        <v>3</v>
      </c>
      <c r="L37" s="59">
        <f>IF(NOT(ISERROR(VLOOKUP(B37,Deflatores!G$42:H$64,2,FALSE))),VLOOKUP(B37,Deflatores!G$42:H$64,2,FALSE),IF(OR(ISBLANK(C37),ISBLANK(B37)),"",VLOOKUP(C37,Deflatores!G$4:H$38,2,FALSE)*H37+VLOOKUP(C37,Deflatores!G$4:I$38,3,FALSE)))</f>
        <v>3</v>
      </c>
      <c r="M37" s="60"/>
      <c r="N37" s="60"/>
      <c r="O37" s="61" t="s">
        <v>66</v>
      </c>
    </row>
    <row r="38" ht="12.75" customHeight="1">
      <c r="A38" s="52" t="s">
        <v>89</v>
      </c>
      <c r="B38" s="53" t="s">
        <v>65</v>
      </c>
      <c r="C38" s="53" t="s">
        <v>45</v>
      </c>
      <c r="D38" s="54">
        <v>2.0</v>
      </c>
      <c r="E38" s="54">
        <v>1.0</v>
      </c>
      <c r="F38" s="55" t="str">
        <f t="shared" si="1"/>
        <v>Baixa</v>
      </c>
      <c r="G38" s="56" t="str">
        <f t="shared" si="2"/>
        <v>EEL</v>
      </c>
      <c r="H38" s="57">
        <f t="shared" si="3"/>
        <v>3</v>
      </c>
      <c r="I38" s="58" t="str">
        <f t="shared" si="4"/>
        <v>L</v>
      </c>
      <c r="J38" s="56" t="str">
        <f t="shared" si="5"/>
        <v>EEI</v>
      </c>
      <c r="K38" s="59">
        <f t="shared" si="6"/>
        <v>3</v>
      </c>
      <c r="L38" s="59">
        <f>IF(NOT(ISERROR(VLOOKUP(B38,Deflatores!G$42:H$64,2,FALSE))),VLOOKUP(B38,Deflatores!G$42:H$64,2,FALSE),IF(OR(ISBLANK(C38),ISBLANK(B38)),"",VLOOKUP(C38,Deflatores!G$4:H$38,2,FALSE)*H38+VLOOKUP(C38,Deflatores!G$4:I$38,3,FALSE)))</f>
        <v>3</v>
      </c>
      <c r="M38" s="60"/>
      <c r="N38" s="60"/>
      <c r="O38" s="61" t="s">
        <v>69</v>
      </c>
    </row>
    <row r="39" ht="12.75" customHeight="1">
      <c r="A39" s="52" t="s">
        <v>90</v>
      </c>
      <c r="B39" s="53" t="s">
        <v>71</v>
      </c>
      <c r="C39" s="53" t="s">
        <v>45</v>
      </c>
      <c r="D39" s="54">
        <v>5.0</v>
      </c>
      <c r="E39" s="54">
        <v>1.0</v>
      </c>
      <c r="F39" s="55" t="str">
        <f t="shared" si="1"/>
        <v>Baixa</v>
      </c>
      <c r="G39" s="56" t="str">
        <f t="shared" si="2"/>
        <v>CEL</v>
      </c>
      <c r="H39" s="57">
        <f t="shared" si="3"/>
        <v>3</v>
      </c>
      <c r="I39" s="58" t="str">
        <f t="shared" si="4"/>
        <v>L</v>
      </c>
      <c r="J39" s="56" t="str">
        <f t="shared" si="5"/>
        <v>CEI</v>
      </c>
      <c r="K39" s="59">
        <f t="shared" si="6"/>
        <v>3</v>
      </c>
      <c r="L39" s="59">
        <f>IF(NOT(ISERROR(VLOOKUP(B39,Deflatores!G$42:H$64,2,FALSE))),VLOOKUP(B39,Deflatores!G$42:H$64,2,FALSE),IF(OR(ISBLANK(C39),ISBLANK(B39)),"",VLOOKUP(C39,Deflatores!G$4:H$38,2,FALSE)*H39+VLOOKUP(C39,Deflatores!G$4:I$38,3,FALSE)))</f>
        <v>3</v>
      </c>
      <c r="M39" s="60"/>
      <c r="N39" s="60"/>
      <c r="O39" s="63" t="s">
        <v>72</v>
      </c>
    </row>
    <row r="40" ht="12.75" customHeight="1">
      <c r="A40" s="52" t="s">
        <v>91</v>
      </c>
      <c r="B40" s="53" t="s">
        <v>65</v>
      </c>
      <c r="C40" s="53" t="s">
        <v>45</v>
      </c>
      <c r="D40" s="54">
        <v>8.0</v>
      </c>
      <c r="E40" s="54">
        <v>3.0</v>
      </c>
      <c r="F40" s="55" t="str">
        <f t="shared" si="1"/>
        <v>Alta</v>
      </c>
      <c r="G40" s="56" t="str">
        <f t="shared" si="2"/>
        <v>EEH</v>
      </c>
      <c r="H40" s="57">
        <f t="shared" si="3"/>
        <v>6</v>
      </c>
      <c r="I40" s="58" t="str">
        <f t="shared" si="4"/>
        <v>H</v>
      </c>
      <c r="J40" s="56" t="str">
        <f t="shared" si="5"/>
        <v>EEI</v>
      </c>
      <c r="K40" s="59">
        <f t="shared" si="6"/>
        <v>6</v>
      </c>
      <c r="L40" s="59">
        <f>IF(NOT(ISERROR(VLOOKUP(B40,Deflatores!G$42:H$64,2,FALSE))),VLOOKUP(B40,Deflatores!G$42:H$64,2,FALSE),IF(OR(ISBLANK(C40),ISBLANK(B40)),"",VLOOKUP(C40,Deflatores!G$4:H$38,2,FALSE)*H40+VLOOKUP(C40,Deflatores!G$4:I$38,3,FALSE)))</f>
        <v>6</v>
      </c>
      <c r="M40" s="60"/>
      <c r="N40" s="60"/>
      <c r="O40" s="61" t="s">
        <v>66</v>
      </c>
    </row>
    <row r="41" ht="12.75" customHeight="1">
      <c r="A41" s="52" t="s">
        <v>92</v>
      </c>
      <c r="B41" s="53" t="s">
        <v>65</v>
      </c>
      <c r="C41" s="53" t="s">
        <v>45</v>
      </c>
      <c r="D41" s="54">
        <v>8.0</v>
      </c>
      <c r="E41" s="54">
        <v>3.0</v>
      </c>
      <c r="F41" s="55" t="str">
        <f t="shared" si="1"/>
        <v>Alta</v>
      </c>
      <c r="G41" s="56" t="str">
        <f t="shared" si="2"/>
        <v>EEH</v>
      </c>
      <c r="H41" s="57">
        <f t="shared" si="3"/>
        <v>6</v>
      </c>
      <c r="I41" s="58" t="str">
        <f t="shared" si="4"/>
        <v>H</v>
      </c>
      <c r="J41" s="56" t="str">
        <f t="shared" si="5"/>
        <v>EEI</v>
      </c>
      <c r="K41" s="59">
        <f t="shared" si="6"/>
        <v>6</v>
      </c>
      <c r="L41" s="59">
        <f>IF(NOT(ISERROR(VLOOKUP(B41,Deflatores!G$42:H$64,2,FALSE))),VLOOKUP(B41,Deflatores!G$42:H$64,2,FALSE),IF(OR(ISBLANK(C41),ISBLANK(B41)),"",VLOOKUP(C41,Deflatores!G$4:H$38,2,FALSE)*H41+VLOOKUP(C41,Deflatores!G$4:I$38,3,FALSE)))</f>
        <v>6</v>
      </c>
      <c r="M41" s="60"/>
      <c r="N41" s="60"/>
      <c r="O41" s="61" t="s">
        <v>66</v>
      </c>
    </row>
    <row r="42" ht="12.75" customHeight="1">
      <c r="A42" s="52" t="s">
        <v>93</v>
      </c>
      <c r="B42" s="53" t="s">
        <v>65</v>
      </c>
      <c r="C42" s="53" t="s">
        <v>45</v>
      </c>
      <c r="D42" s="54">
        <v>2.0</v>
      </c>
      <c r="E42" s="54">
        <v>3.0</v>
      </c>
      <c r="F42" s="55" t="str">
        <f t="shared" si="1"/>
        <v>Média</v>
      </c>
      <c r="G42" s="56" t="str">
        <f t="shared" si="2"/>
        <v>EEA</v>
      </c>
      <c r="H42" s="57">
        <f t="shared" si="3"/>
        <v>4</v>
      </c>
      <c r="I42" s="58" t="str">
        <f t="shared" si="4"/>
        <v>A</v>
      </c>
      <c r="J42" s="56" t="str">
        <f t="shared" si="5"/>
        <v>EEI</v>
      </c>
      <c r="K42" s="59">
        <f t="shared" si="6"/>
        <v>4</v>
      </c>
      <c r="L42" s="59">
        <f>IF(NOT(ISERROR(VLOOKUP(B42,Deflatores!G$42:H$64,2,FALSE))),VLOOKUP(B42,Deflatores!G$42:H$64,2,FALSE),IF(OR(ISBLANK(C42),ISBLANK(B42)),"",VLOOKUP(C42,Deflatores!G$4:H$38,2,FALSE)*H42+VLOOKUP(C42,Deflatores!G$4:I$38,3,FALSE)))</f>
        <v>4</v>
      </c>
      <c r="M42" s="60"/>
      <c r="N42" s="60"/>
      <c r="O42" s="61" t="s">
        <v>69</v>
      </c>
    </row>
    <row r="43" ht="12.75" customHeight="1">
      <c r="A43" s="52" t="s">
        <v>94</v>
      </c>
      <c r="B43" s="53" t="s">
        <v>71</v>
      </c>
      <c r="C43" s="53" t="s">
        <v>45</v>
      </c>
      <c r="D43" s="54">
        <v>7.0</v>
      </c>
      <c r="E43" s="54">
        <v>3.0</v>
      </c>
      <c r="F43" s="55" t="str">
        <f t="shared" si="1"/>
        <v>Média</v>
      </c>
      <c r="G43" s="56" t="str">
        <f t="shared" si="2"/>
        <v>CEA</v>
      </c>
      <c r="H43" s="57">
        <f t="shared" si="3"/>
        <v>4</v>
      </c>
      <c r="I43" s="58" t="str">
        <f t="shared" si="4"/>
        <v>A</v>
      </c>
      <c r="J43" s="56" t="str">
        <f t="shared" si="5"/>
        <v>CEI</v>
      </c>
      <c r="K43" s="59">
        <f t="shared" si="6"/>
        <v>4</v>
      </c>
      <c r="L43" s="59">
        <f>IF(NOT(ISERROR(VLOOKUP(B43,Deflatores!G$42:H$64,2,FALSE))),VLOOKUP(B43,Deflatores!G$42:H$64,2,FALSE),IF(OR(ISBLANK(C43),ISBLANK(B43)),"",VLOOKUP(C43,Deflatores!G$4:H$38,2,FALSE)*H43+VLOOKUP(C43,Deflatores!G$4:I$38,3,FALSE)))</f>
        <v>4</v>
      </c>
      <c r="M43" s="60"/>
      <c r="N43" s="60"/>
      <c r="O43" s="63" t="s">
        <v>72</v>
      </c>
    </row>
    <row r="44" ht="12.75" customHeight="1">
      <c r="A44" s="52" t="s">
        <v>95</v>
      </c>
      <c r="B44" s="53" t="s">
        <v>71</v>
      </c>
      <c r="C44" s="53" t="s">
        <v>45</v>
      </c>
      <c r="D44" s="54">
        <v>8.0</v>
      </c>
      <c r="E44" s="54">
        <v>3.0</v>
      </c>
      <c r="F44" s="55" t="str">
        <f t="shared" si="1"/>
        <v>Média</v>
      </c>
      <c r="G44" s="56" t="str">
        <f t="shared" si="2"/>
        <v>CEA</v>
      </c>
      <c r="H44" s="57">
        <f t="shared" si="3"/>
        <v>4</v>
      </c>
      <c r="I44" s="58" t="str">
        <f t="shared" si="4"/>
        <v>A</v>
      </c>
      <c r="J44" s="56" t="str">
        <f t="shared" si="5"/>
        <v>CEI</v>
      </c>
      <c r="K44" s="59">
        <f t="shared" si="6"/>
        <v>4</v>
      </c>
      <c r="L44" s="59">
        <f>IF(NOT(ISERROR(VLOOKUP(B44,Deflatores!G$42:H$64,2,FALSE))),VLOOKUP(B44,Deflatores!G$42:H$64,2,FALSE),IF(OR(ISBLANK(C44),ISBLANK(B44)),"",VLOOKUP(C44,Deflatores!G$4:H$38,2,FALSE)*H44+VLOOKUP(C44,Deflatores!G$4:I$38,3,FALSE)))</f>
        <v>4</v>
      </c>
      <c r="M44" s="60"/>
      <c r="N44" s="60"/>
      <c r="O44" s="63" t="s">
        <v>74</v>
      </c>
    </row>
    <row r="45" ht="12.75" customHeight="1">
      <c r="A45" s="52" t="s">
        <v>96</v>
      </c>
      <c r="B45" s="53" t="s">
        <v>65</v>
      </c>
      <c r="C45" s="53" t="s">
        <v>45</v>
      </c>
      <c r="D45" s="54">
        <v>6.0</v>
      </c>
      <c r="E45" s="54">
        <v>4.0</v>
      </c>
      <c r="F45" s="55" t="str">
        <f t="shared" si="1"/>
        <v>Alta</v>
      </c>
      <c r="G45" s="56" t="str">
        <f t="shared" si="2"/>
        <v>EEH</v>
      </c>
      <c r="H45" s="57">
        <f t="shared" si="3"/>
        <v>6</v>
      </c>
      <c r="I45" s="58" t="str">
        <f t="shared" si="4"/>
        <v>H</v>
      </c>
      <c r="J45" s="56" t="str">
        <f t="shared" si="5"/>
        <v>EEI</v>
      </c>
      <c r="K45" s="59">
        <f t="shared" si="6"/>
        <v>6</v>
      </c>
      <c r="L45" s="59">
        <f>IF(NOT(ISERROR(VLOOKUP(B45,Deflatores!G$42:H$64,2,FALSE))),VLOOKUP(B45,Deflatores!G$42:H$64,2,FALSE),IF(OR(ISBLANK(C45),ISBLANK(B45)),"",VLOOKUP(C45,Deflatores!G$4:H$38,2,FALSE)*H45+VLOOKUP(C45,Deflatores!G$4:I$38,3,FALSE)))</f>
        <v>6</v>
      </c>
      <c r="M45" s="60"/>
      <c r="N45" s="60"/>
      <c r="O45" s="61" t="s">
        <v>66</v>
      </c>
    </row>
    <row r="46" ht="12.75" customHeight="1">
      <c r="A46" s="52" t="s">
        <v>97</v>
      </c>
      <c r="B46" s="53" t="s">
        <v>65</v>
      </c>
      <c r="C46" s="53" t="s">
        <v>45</v>
      </c>
      <c r="D46" s="54">
        <v>6.0</v>
      </c>
      <c r="E46" s="54">
        <v>4.0</v>
      </c>
      <c r="F46" s="55" t="str">
        <f t="shared" si="1"/>
        <v>Alta</v>
      </c>
      <c r="G46" s="56" t="str">
        <f t="shared" si="2"/>
        <v>EEH</v>
      </c>
      <c r="H46" s="57">
        <f t="shared" si="3"/>
        <v>6</v>
      </c>
      <c r="I46" s="58" t="str">
        <f t="shared" si="4"/>
        <v>H</v>
      </c>
      <c r="J46" s="56" t="str">
        <f t="shared" si="5"/>
        <v>EEI</v>
      </c>
      <c r="K46" s="59">
        <f t="shared" si="6"/>
        <v>6</v>
      </c>
      <c r="L46" s="59">
        <f>IF(NOT(ISERROR(VLOOKUP(B46,Deflatores!G$42:H$64,2,FALSE))),VLOOKUP(B46,Deflatores!G$42:H$64,2,FALSE),IF(OR(ISBLANK(C46),ISBLANK(B46)),"",VLOOKUP(C46,Deflatores!G$4:H$38,2,FALSE)*H46+VLOOKUP(C46,Deflatores!G$4:I$38,3,FALSE)))</f>
        <v>6</v>
      </c>
      <c r="M46" s="60"/>
      <c r="N46" s="60"/>
      <c r="O46" s="61" t="s">
        <v>66</v>
      </c>
    </row>
    <row r="47" ht="12.75" customHeight="1">
      <c r="A47" s="52" t="s">
        <v>98</v>
      </c>
      <c r="B47" s="53" t="s">
        <v>65</v>
      </c>
      <c r="C47" s="53" t="s">
        <v>45</v>
      </c>
      <c r="D47" s="54">
        <v>2.0</v>
      </c>
      <c r="E47" s="54">
        <v>4.0</v>
      </c>
      <c r="F47" s="55" t="str">
        <f t="shared" si="1"/>
        <v>Média</v>
      </c>
      <c r="G47" s="56" t="str">
        <f t="shared" si="2"/>
        <v>EEA</v>
      </c>
      <c r="H47" s="57">
        <f t="shared" si="3"/>
        <v>4</v>
      </c>
      <c r="I47" s="58" t="str">
        <f t="shared" si="4"/>
        <v>A</v>
      </c>
      <c r="J47" s="56" t="str">
        <f t="shared" si="5"/>
        <v>EEI</v>
      </c>
      <c r="K47" s="59">
        <f t="shared" si="6"/>
        <v>4</v>
      </c>
      <c r="L47" s="59">
        <f>IF(NOT(ISERROR(VLOOKUP(B47,Deflatores!G$42:H$64,2,FALSE))),VLOOKUP(B47,Deflatores!G$42:H$64,2,FALSE),IF(OR(ISBLANK(C47),ISBLANK(B47)),"",VLOOKUP(C47,Deflatores!G$4:H$38,2,FALSE)*H47+VLOOKUP(C47,Deflatores!G$4:I$38,3,FALSE)))</f>
        <v>4</v>
      </c>
      <c r="M47" s="60"/>
      <c r="N47" s="60"/>
      <c r="O47" s="61" t="s">
        <v>69</v>
      </c>
    </row>
    <row r="48" ht="12.75" customHeight="1">
      <c r="A48" s="52" t="s">
        <v>99</v>
      </c>
      <c r="B48" s="53" t="s">
        <v>71</v>
      </c>
      <c r="C48" s="53" t="s">
        <v>45</v>
      </c>
      <c r="D48" s="54">
        <v>5.0</v>
      </c>
      <c r="E48" s="54">
        <v>4.0</v>
      </c>
      <c r="F48" s="55" t="str">
        <f t="shared" si="1"/>
        <v>Média</v>
      </c>
      <c r="G48" s="56" t="str">
        <f t="shared" si="2"/>
        <v>CEA</v>
      </c>
      <c r="H48" s="57">
        <f t="shared" si="3"/>
        <v>4</v>
      </c>
      <c r="I48" s="58" t="str">
        <f t="shared" si="4"/>
        <v>A</v>
      </c>
      <c r="J48" s="56" t="str">
        <f t="shared" si="5"/>
        <v>CEI</v>
      </c>
      <c r="K48" s="59">
        <f t="shared" si="6"/>
        <v>4</v>
      </c>
      <c r="L48" s="59">
        <f>IF(NOT(ISERROR(VLOOKUP(B48,Deflatores!G$42:H$64,2,FALSE))),VLOOKUP(B48,Deflatores!G$42:H$64,2,FALSE),IF(OR(ISBLANK(C48),ISBLANK(B48)),"",VLOOKUP(C48,Deflatores!G$4:H$38,2,FALSE)*H48+VLOOKUP(C48,Deflatores!G$4:I$38,3,FALSE)))</f>
        <v>4</v>
      </c>
      <c r="M48" s="60"/>
      <c r="N48" s="60"/>
      <c r="O48" s="63" t="s">
        <v>72</v>
      </c>
    </row>
    <row r="49" ht="12.75" customHeight="1">
      <c r="A49" s="52" t="s">
        <v>100</v>
      </c>
      <c r="B49" s="53" t="s">
        <v>65</v>
      </c>
      <c r="C49" s="53" t="s">
        <v>45</v>
      </c>
      <c r="D49" s="54">
        <v>4.0</v>
      </c>
      <c r="E49" s="54">
        <v>5.0</v>
      </c>
      <c r="F49" s="55" t="str">
        <f t="shared" si="1"/>
        <v>Média</v>
      </c>
      <c r="G49" s="56" t="str">
        <f t="shared" si="2"/>
        <v>EEA</v>
      </c>
      <c r="H49" s="57">
        <f t="shared" si="3"/>
        <v>4</v>
      </c>
      <c r="I49" s="58" t="str">
        <f t="shared" si="4"/>
        <v>A</v>
      </c>
      <c r="J49" s="56" t="str">
        <f t="shared" si="5"/>
        <v>EEI</v>
      </c>
      <c r="K49" s="59">
        <f t="shared" si="6"/>
        <v>4</v>
      </c>
      <c r="L49" s="59">
        <f>IF(NOT(ISERROR(VLOOKUP(B49,Deflatores!G$42:H$64,2,FALSE))),VLOOKUP(B49,Deflatores!G$42:H$64,2,FALSE),IF(OR(ISBLANK(C49),ISBLANK(B49)),"",VLOOKUP(C49,Deflatores!G$4:H$38,2,FALSE)*H49+VLOOKUP(C49,Deflatores!G$4:I$38,3,FALSE)))</f>
        <v>4</v>
      </c>
      <c r="M49" s="60"/>
      <c r="N49" s="60"/>
      <c r="O49" s="61" t="s">
        <v>66</v>
      </c>
    </row>
    <row r="50" ht="12.75" customHeight="1">
      <c r="A50" s="52" t="s">
        <v>101</v>
      </c>
      <c r="B50" s="53" t="s">
        <v>65</v>
      </c>
      <c r="C50" s="53" t="s">
        <v>45</v>
      </c>
      <c r="D50" s="54">
        <v>4.0</v>
      </c>
      <c r="E50" s="54">
        <v>5.0</v>
      </c>
      <c r="F50" s="55" t="str">
        <f t="shared" si="1"/>
        <v>Média</v>
      </c>
      <c r="G50" s="56" t="str">
        <f t="shared" si="2"/>
        <v>EEA</v>
      </c>
      <c r="H50" s="57">
        <f t="shared" si="3"/>
        <v>4</v>
      </c>
      <c r="I50" s="58" t="str">
        <f t="shared" si="4"/>
        <v>A</v>
      </c>
      <c r="J50" s="56" t="str">
        <f t="shared" si="5"/>
        <v>EEI</v>
      </c>
      <c r="K50" s="59">
        <f t="shared" si="6"/>
        <v>4</v>
      </c>
      <c r="L50" s="59">
        <f>IF(NOT(ISERROR(VLOOKUP(B50,Deflatores!G$42:H$64,2,FALSE))),VLOOKUP(B50,Deflatores!G$42:H$64,2,FALSE),IF(OR(ISBLANK(C50),ISBLANK(B50)),"",VLOOKUP(C50,Deflatores!G$4:H$38,2,FALSE)*H50+VLOOKUP(C50,Deflatores!G$4:I$38,3,FALSE)))</f>
        <v>4</v>
      </c>
      <c r="M50" s="60"/>
      <c r="N50" s="60"/>
      <c r="O50" s="61" t="s">
        <v>66</v>
      </c>
    </row>
    <row r="51" ht="12.75" customHeight="1">
      <c r="A51" s="52" t="s">
        <v>102</v>
      </c>
      <c r="B51" s="53" t="s">
        <v>65</v>
      </c>
      <c r="C51" s="53" t="s">
        <v>45</v>
      </c>
      <c r="D51" s="54">
        <v>2.0</v>
      </c>
      <c r="E51" s="54">
        <v>5.0</v>
      </c>
      <c r="F51" s="55" t="str">
        <f t="shared" si="1"/>
        <v>Média</v>
      </c>
      <c r="G51" s="56" t="str">
        <f t="shared" si="2"/>
        <v>EEA</v>
      </c>
      <c r="H51" s="57">
        <f t="shared" si="3"/>
        <v>4</v>
      </c>
      <c r="I51" s="58" t="str">
        <f t="shared" si="4"/>
        <v>A</v>
      </c>
      <c r="J51" s="56" t="str">
        <f t="shared" si="5"/>
        <v>EEI</v>
      </c>
      <c r="K51" s="59">
        <f t="shared" si="6"/>
        <v>4</v>
      </c>
      <c r="L51" s="59">
        <f>IF(NOT(ISERROR(VLOOKUP(B51,Deflatores!G$42:H$64,2,FALSE))),VLOOKUP(B51,Deflatores!G$42:H$64,2,FALSE),IF(OR(ISBLANK(C51),ISBLANK(B51)),"",VLOOKUP(C51,Deflatores!G$4:H$38,2,FALSE)*H51+VLOOKUP(C51,Deflatores!G$4:I$38,3,FALSE)))</f>
        <v>4</v>
      </c>
      <c r="M51" s="60"/>
      <c r="N51" s="60"/>
      <c r="O51" s="61" t="s">
        <v>69</v>
      </c>
    </row>
    <row r="52" ht="12.75" customHeight="1">
      <c r="A52" s="52" t="s">
        <v>103</v>
      </c>
      <c r="B52" s="53" t="s">
        <v>71</v>
      </c>
      <c r="C52" s="53" t="s">
        <v>45</v>
      </c>
      <c r="D52" s="54">
        <v>3.0</v>
      </c>
      <c r="E52" s="54">
        <v>5.0</v>
      </c>
      <c r="F52" s="55" t="str">
        <f t="shared" si="1"/>
        <v>Média</v>
      </c>
      <c r="G52" s="56" t="str">
        <f t="shared" si="2"/>
        <v>CEA</v>
      </c>
      <c r="H52" s="57">
        <f t="shared" si="3"/>
        <v>4</v>
      </c>
      <c r="I52" s="58" t="str">
        <f t="shared" si="4"/>
        <v>A</v>
      </c>
      <c r="J52" s="56" t="str">
        <f t="shared" si="5"/>
        <v>CEI</v>
      </c>
      <c r="K52" s="59">
        <f t="shared" si="6"/>
        <v>4</v>
      </c>
      <c r="L52" s="59">
        <f>IF(NOT(ISERROR(VLOOKUP(B52,Deflatores!G$42:H$64,2,FALSE))),VLOOKUP(B52,Deflatores!G$42:H$64,2,FALSE),IF(OR(ISBLANK(C52),ISBLANK(B52)),"",VLOOKUP(C52,Deflatores!G$4:H$38,2,FALSE)*H52+VLOOKUP(C52,Deflatores!G$4:I$38,3,FALSE)))</f>
        <v>4</v>
      </c>
      <c r="M52" s="60"/>
      <c r="N52" s="60"/>
      <c r="O52" s="63" t="s">
        <v>72</v>
      </c>
    </row>
    <row r="53" ht="12.75" customHeight="1">
      <c r="A53" s="52" t="s">
        <v>104</v>
      </c>
      <c r="B53" s="53" t="s">
        <v>65</v>
      </c>
      <c r="C53" s="53" t="s">
        <v>45</v>
      </c>
      <c r="D53" s="54">
        <v>4.0</v>
      </c>
      <c r="E53" s="54">
        <v>1.0</v>
      </c>
      <c r="F53" s="55" t="str">
        <f t="shared" si="1"/>
        <v>Baixa</v>
      </c>
      <c r="G53" s="56" t="str">
        <f t="shared" si="2"/>
        <v>EEL</v>
      </c>
      <c r="H53" s="57">
        <f t="shared" si="3"/>
        <v>3</v>
      </c>
      <c r="I53" s="58" t="str">
        <f t="shared" si="4"/>
        <v>L</v>
      </c>
      <c r="J53" s="56" t="str">
        <f t="shared" si="5"/>
        <v>EEI</v>
      </c>
      <c r="K53" s="59">
        <f t="shared" si="6"/>
        <v>3</v>
      </c>
      <c r="L53" s="59">
        <f>IF(NOT(ISERROR(VLOOKUP(B53,Deflatores!G$42:H$64,2,FALSE))),VLOOKUP(B53,Deflatores!G$42:H$64,2,FALSE),IF(OR(ISBLANK(C53),ISBLANK(B53)),"",VLOOKUP(C53,Deflatores!G$4:H$38,2,FALSE)*H53+VLOOKUP(C53,Deflatores!G$4:I$38,3,FALSE)))</f>
        <v>3</v>
      </c>
      <c r="M53" s="60"/>
      <c r="N53" s="60"/>
      <c r="O53" s="61" t="s">
        <v>66</v>
      </c>
    </row>
    <row r="54" ht="12.75" customHeight="1">
      <c r="A54" s="52" t="s">
        <v>105</v>
      </c>
      <c r="B54" s="53" t="s">
        <v>65</v>
      </c>
      <c r="C54" s="53" t="s">
        <v>45</v>
      </c>
      <c r="D54" s="54">
        <v>4.0</v>
      </c>
      <c r="E54" s="54">
        <v>1.0</v>
      </c>
      <c r="F54" s="55" t="str">
        <f t="shared" si="1"/>
        <v>Baixa</v>
      </c>
      <c r="G54" s="56" t="str">
        <f t="shared" si="2"/>
        <v>EEL</v>
      </c>
      <c r="H54" s="57">
        <f t="shared" si="3"/>
        <v>3</v>
      </c>
      <c r="I54" s="58" t="str">
        <f t="shared" si="4"/>
        <v>L</v>
      </c>
      <c r="J54" s="56" t="str">
        <f t="shared" si="5"/>
        <v>EEI</v>
      </c>
      <c r="K54" s="59">
        <f t="shared" si="6"/>
        <v>3</v>
      </c>
      <c r="L54" s="59">
        <f>IF(NOT(ISERROR(VLOOKUP(B54,Deflatores!G$42:H$64,2,FALSE))),VLOOKUP(B54,Deflatores!G$42:H$64,2,FALSE),IF(OR(ISBLANK(C54),ISBLANK(B54)),"",VLOOKUP(C54,Deflatores!G$4:H$38,2,FALSE)*H54+VLOOKUP(C54,Deflatores!G$4:I$38,3,FALSE)))</f>
        <v>3</v>
      </c>
      <c r="M54" s="60"/>
      <c r="N54" s="60"/>
      <c r="O54" s="61" t="s">
        <v>66</v>
      </c>
    </row>
    <row r="55" ht="12.75" customHeight="1">
      <c r="A55" s="52" t="s">
        <v>106</v>
      </c>
      <c r="B55" s="53" t="s">
        <v>65</v>
      </c>
      <c r="C55" s="53" t="s">
        <v>45</v>
      </c>
      <c r="D55" s="54">
        <v>2.0</v>
      </c>
      <c r="E55" s="54">
        <v>1.0</v>
      </c>
      <c r="F55" s="55" t="str">
        <f t="shared" si="1"/>
        <v>Baixa</v>
      </c>
      <c r="G55" s="56" t="str">
        <f t="shared" si="2"/>
        <v>EEL</v>
      </c>
      <c r="H55" s="57">
        <f t="shared" si="3"/>
        <v>3</v>
      </c>
      <c r="I55" s="58" t="str">
        <f t="shared" si="4"/>
        <v>L</v>
      </c>
      <c r="J55" s="56" t="str">
        <f t="shared" si="5"/>
        <v>EEI</v>
      </c>
      <c r="K55" s="59">
        <f t="shared" si="6"/>
        <v>3</v>
      </c>
      <c r="L55" s="59">
        <f>IF(NOT(ISERROR(VLOOKUP(B55,Deflatores!G$42:H$64,2,FALSE))),VLOOKUP(B55,Deflatores!G$42:H$64,2,FALSE),IF(OR(ISBLANK(C55),ISBLANK(B55)),"",VLOOKUP(C55,Deflatores!G$4:H$38,2,FALSE)*H55+VLOOKUP(C55,Deflatores!G$4:I$38,3,FALSE)))</f>
        <v>3</v>
      </c>
      <c r="M55" s="60"/>
      <c r="N55" s="60"/>
      <c r="O55" s="61" t="s">
        <v>69</v>
      </c>
    </row>
    <row r="56" ht="12.75" customHeight="1">
      <c r="A56" s="52" t="s">
        <v>107</v>
      </c>
      <c r="B56" s="53" t="s">
        <v>71</v>
      </c>
      <c r="C56" s="53" t="s">
        <v>45</v>
      </c>
      <c r="D56" s="54">
        <v>3.0</v>
      </c>
      <c r="E56" s="54">
        <v>1.0</v>
      </c>
      <c r="F56" s="55" t="str">
        <f t="shared" si="1"/>
        <v>Baixa</v>
      </c>
      <c r="G56" s="56" t="str">
        <f t="shared" si="2"/>
        <v>CEL</v>
      </c>
      <c r="H56" s="57">
        <f t="shared" si="3"/>
        <v>3</v>
      </c>
      <c r="I56" s="58" t="str">
        <f t="shared" si="4"/>
        <v>L</v>
      </c>
      <c r="J56" s="56" t="str">
        <f t="shared" si="5"/>
        <v>CEI</v>
      </c>
      <c r="K56" s="59">
        <f t="shared" si="6"/>
        <v>3</v>
      </c>
      <c r="L56" s="59">
        <f>IF(NOT(ISERROR(VLOOKUP(B56,Deflatores!G$42:H$64,2,FALSE))),VLOOKUP(B56,Deflatores!G$42:H$64,2,FALSE),IF(OR(ISBLANK(C56),ISBLANK(B56)),"",VLOOKUP(C56,Deflatores!G$4:H$38,2,FALSE)*H56+VLOOKUP(C56,Deflatores!G$4:I$38,3,FALSE)))</f>
        <v>3</v>
      </c>
      <c r="M56" s="60"/>
      <c r="N56" s="60"/>
      <c r="O56" s="63" t="s">
        <v>72</v>
      </c>
    </row>
    <row r="57" ht="12.75" customHeight="1">
      <c r="A57" s="52" t="s">
        <v>108</v>
      </c>
      <c r="B57" s="53" t="s">
        <v>71</v>
      </c>
      <c r="C57" s="53" t="s">
        <v>45</v>
      </c>
      <c r="D57" s="54">
        <v>4.0</v>
      </c>
      <c r="E57" s="54">
        <v>1.0</v>
      </c>
      <c r="F57" s="55" t="str">
        <f t="shared" si="1"/>
        <v>Baixa</v>
      </c>
      <c r="G57" s="56" t="str">
        <f t="shared" si="2"/>
        <v>CEL</v>
      </c>
      <c r="H57" s="57">
        <f t="shared" si="3"/>
        <v>3</v>
      </c>
      <c r="I57" s="58" t="str">
        <f t="shared" si="4"/>
        <v>L</v>
      </c>
      <c r="J57" s="56" t="str">
        <f t="shared" si="5"/>
        <v>CEI</v>
      </c>
      <c r="K57" s="59">
        <f t="shared" si="6"/>
        <v>3</v>
      </c>
      <c r="L57" s="59">
        <f>IF(NOT(ISERROR(VLOOKUP(B57,Deflatores!G$42:H$64,2,FALSE))),VLOOKUP(B57,Deflatores!G$42:H$64,2,FALSE),IF(OR(ISBLANK(C57),ISBLANK(B57)),"",VLOOKUP(C57,Deflatores!G$4:H$38,2,FALSE)*H57+VLOOKUP(C57,Deflatores!G$4:I$38,3,FALSE)))</f>
        <v>3</v>
      </c>
      <c r="M57" s="60"/>
      <c r="N57" s="60"/>
      <c r="O57" s="63" t="s">
        <v>74</v>
      </c>
    </row>
    <row r="58" ht="12.75" customHeight="1">
      <c r="A58" s="52" t="s">
        <v>109</v>
      </c>
      <c r="B58" s="53" t="s">
        <v>65</v>
      </c>
      <c r="C58" s="53" t="s">
        <v>45</v>
      </c>
      <c r="D58" s="54">
        <v>8.0</v>
      </c>
      <c r="E58" s="54">
        <v>2.0</v>
      </c>
      <c r="F58" s="55" t="str">
        <f t="shared" si="1"/>
        <v>Média</v>
      </c>
      <c r="G58" s="56" t="str">
        <f t="shared" si="2"/>
        <v>EEA</v>
      </c>
      <c r="H58" s="57">
        <f t="shared" si="3"/>
        <v>4</v>
      </c>
      <c r="I58" s="58" t="str">
        <f t="shared" si="4"/>
        <v>A</v>
      </c>
      <c r="J58" s="56" t="str">
        <f t="shared" si="5"/>
        <v>EEI</v>
      </c>
      <c r="K58" s="59">
        <f t="shared" si="6"/>
        <v>4</v>
      </c>
      <c r="L58" s="59">
        <f>IF(NOT(ISERROR(VLOOKUP(B58,Deflatores!G$42:H$64,2,FALSE))),VLOOKUP(B58,Deflatores!G$42:H$64,2,FALSE),IF(OR(ISBLANK(C58),ISBLANK(B58)),"",VLOOKUP(C58,Deflatores!G$4:H$38,2,FALSE)*H58+VLOOKUP(C58,Deflatores!G$4:I$38,3,FALSE)))</f>
        <v>4</v>
      </c>
      <c r="M58" s="60"/>
      <c r="N58" s="60"/>
      <c r="O58" s="61" t="s">
        <v>66</v>
      </c>
    </row>
    <row r="59" ht="12.75" customHeight="1">
      <c r="A59" s="52" t="s">
        <v>110</v>
      </c>
      <c r="B59" s="53" t="s">
        <v>65</v>
      </c>
      <c r="C59" s="53" t="s">
        <v>45</v>
      </c>
      <c r="D59" s="54">
        <v>8.0</v>
      </c>
      <c r="E59" s="54">
        <v>2.0</v>
      </c>
      <c r="F59" s="55" t="str">
        <f t="shared" si="1"/>
        <v>Média</v>
      </c>
      <c r="G59" s="56" t="str">
        <f t="shared" si="2"/>
        <v>EEA</v>
      </c>
      <c r="H59" s="57">
        <f t="shared" si="3"/>
        <v>4</v>
      </c>
      <c r="I59" s="58" t="str">
        <f t="shared" si="4"/>
        <v>A</v>
      </c>
      <c r="J59" s="56" t="str">
        <f t="shared" si="5"/>
        <v>EEI</v>
      </c>
      <c r="K59" s="59">
        <f t="shared" si="6"/>
        <v>4</v>
      </c>
      <c r="L59" s="59">
        <f>IF(NOT(ISERROR(VLOOKUP(B59,Deflatores!G$42:H$64,2,FALSE))),VLOOKUP(B59,Deflatores!G$42:H$64,2,FALSE),IF(OR(ISBLANK(C59),ISBLANK(B59)),"",VLOOKUP(C59,Deflatores!G$4:H$38,2,FALSE)*H59+VLOOKUP(C59,Deflatores!G$4:I$38,3,FALSE)))</f>
        <v>4</v>
      </c>
      <c r="M59" s="60"/>
      <c r="N59" s="60"/>
      <c r="O59" s="61" t="s">
        <v>66</v>
      </c>
    </row>
    <row r="60" ht="12.75" customHeight="1">
      <c r="A60" s="52" t="s">
        <v>111</v>
      </c>
      <c r="B60" s="53" t="s">
        <v>65</v>
      </c>
      <c r="C60" s="53" t="s">
        <v>45</v>
      </c>
      <c r="D60" s="54">
        <v>2.0</v>
      </c>
      <c r="E60" s="54">
        <v>2.0</v>
      </c>
      <c r="F60" s="55" t="str">
        <f t="shared" si="1"/>
        <v>Baixa</v>
      </c>
      <c r="G60" s="56" t="str">
        <f t="shared" si="2"/>
        <v>EEL</v>
      </c>
      <c r="H60" s="57">
        <f t="shared" si="3"/>
        <v>3</v>
      </c>
      <c r="I60" s="58" t="str">
        <f t="shared" si="4"/>
        <v>L</v>
      </c>
      <c r="J60" s="56" t="str">
        <f t="shared" si="5"/>
        <v>EEI</v>
      </c>
      <c r="K60" s="59">
        <f t="shared" si="6"/>
        <v>3</v>
      </c>
      <c r="L60" s="59">
        <f>IF(NOT(ISERROR(VLOOKUP(B60,Deflatores!G$42:H$64,2,FALSE))),VLOOKUP(B60,Deflatores!G$42:H$64,2,FALSE),IF(OR(ISBLANK(C60),ISBLANK(B60)),"",VLOOKUP(C60,Deflatores!G$4:H$38,2,FALSE)*H60+VLOOKUP(C60,Deflatores!G$4:I$38,3,FALSE)))</f>
        <v>3</v>
      </c>
      <c r="M60" s="60"/>
      <c r="N60" s="60"/>
      <c r="O60" s="61" t="s">
        <v>69</v>
      </c>
    </row>
    <row r="61" ht="12.75" customHeight="1">
      <c r="A61" s="52" t="s">
        <v>112</v>
      </c>
      <c r="B61" s="53" t="s">
        <v>113</v>
      </c>
      <c r="C61" s="53" t="s">
        <v>45</v>
      </c>
      <c r="D61" s="54">
        <v>7.0</v>
      </c>
      <c r="E61" s="54">
        <v>2.0</v>
      </c>
      <c r="F61" s="55" t="str">
        <f t="shared" si="1"/>
        <v>Média</v>
      </c>
      <c r="G61" s="56" t="str">
        <f t="shared" si="2"/>
        <v>SEA</v>
      </c>
      <c r="H61" s="57">
        <f t="shared" si="3"/>
        <v>5</v>
      </c>
      <c r="I61" s="58" t="str">
        <f t="shared" si="4"/>
        <v>A</v>
      </c>
      <c r="J61" s="56" t="str">
        <f t="shared" si="5"/>
        <v>SEI</v>
      </c>
      <c r="K61" s="59">
        <f t="shared" si="6"/>
        <v>5</v>
      </c>
      <c r="L61" s="59">
        <f>IF(NOT(ISERROR(VLOOKUP(B61,Deflatores!G$42:H$64,2,FALSE))),VLOOKUP(B61,Deflatores!G$42:H$64,2,FALSE),IF(OR(ISBLANK(C61),ISBLANK(B61)),"",VLOOKUP(C61,Deflatores!G$4:H$38,2,FALSE)*H61+VLOOKUP(C61,Deflatores!G$4:I$38,3,FALSE)))</f>
        <v>5</v>
      </c>
      <c r="M61" s="60"/>
      <c r="N61" s="60"/>
      <c r="O61" s="63" t="s">
        <v>72</v>
      </c>
    </row>
    <row r="62" ht="12.75" customHeight="1">
      <c r="A62" s="52" t="s">
        <v>114</v>
      </c>
      <c r="B62" s="53" t="s">
        <v>71</v>
      </c>
      <c r="C62" s="53" t="s">
        <v>45</v>
      </c>
      <c r="D62" s="54">
        <v>8.0</v>
      </c>
      <c r="E62" s="54">
        <v>2.0</v>
      </c>
      <c r="F62" s="55" t="str">
        <f t="shared" si="1"/>
        <v>Média</v>
      </c>
      <c r="G62" s="56" t="str">
        <f t="shared" si="2"/>
        <v>CEA</v>
      </c>
      <c r="H62" s="57">
        <f t="shared" si="3"/>
        <v>4</v>
      </c>
      <c r="I62" s="58" t="str">
        <f t="shared" si="4"/>
        <v>A</v>
      </c>
      <c r="J62" s="56" t="str">
        <f t="shared" si="5"/>
        <v>CEI</v>
      </c>
      <c r="K62" s="59">
        <f t="shared" si="6"/>
        <v>4</v>
      </c>
      <c r="L62" s="59">
        <f>IF(NOT(ISERROR(VLOOKUP(B62,Deflatores!G$42:H$64,2,FALSE))),VLOOKUP(B62,Deflatores!G$42:H$64,2,FALSE),IF(OR(ISBLANK(C62),ISBLANK(B62)),"",VLOOKUP(C62,Deflatores!G$4:H$38,2,FALSE)*H62+VLOOKUP(C62,Deflatores!G$4:I$38,3,FALSE)))</f>
        <v>4</v>
      </c>
      <c r="M62" s="60"/>
      <c r="N62" s="60"/>
      <c r="O62" s="63" t="s">
        <v>74</v>
      </c>
    </row>
    <row r="63" ht="12.75" customHeight="1">
      <c r="A63" s="52" t="s">
        <v>115</v>
      </c>
      <c r="B63" s="53" t="s">
        <v>65</v>
      </c>
      <c r="C63" s="53" t="s">
        <v>45</v>
      </c>
      <c r="D63" s="54">
        <v>8.0</v>
      </c>
      <c r="E63" s="54">
        <v>1.0</v>
      </c>
      <c r="F63" s="55" t="str">
        <f t="shared" si="1"/>
        <v>Baixa</v>
      </c>
      <c r="G63" s="56" t="str">
        <f t="shared" si="2"/>
        <v>EEL</v>
      </c>
      <c r="H63" s="57">
        <f t="shared" si="3"/>
        <v>3</v>
      </c>
      <c r="I63" s="58" t="str">
        <f t="shared" si="4"/>
        <v>L</v>
      </c>
      <c r="J63" s="56" t="str">
        <f t="shared" si="5"/>
        <v>EEI</v>
      </c>
      <c r="K63" s="59">
        <f t="shared" si="6"/>
        <v>3</v>
      </c>
      <c r="L63" s="59">
        <f>IF(NOT(ISERROR(VLOOKUP(B63,Deflatores!G$42:H$64,2,FALSE))),VLOOKUP(B63,Deflatores!G$42:H$64,2,FALSE),IF(OR(ISBLANK(C63),ISBLANK(B63)),"",VLOOKUP(C63,Deflatores!G$4:H$38,2,FALSE)*H63+VLOOKUP(C63,Deflatores!G$4:I$38,3,FALSE)))</f>
        <v>3</v>
      </c>
      <c r="M63" s="60"/>
      <c r="N63" s="60"/>
      <c r="O63" s="61" t="s">
        <v>66</v>
      </c>
    </row>
    <row r="64" ht="12.75" customHeight="1">
      <c r="A64" s="52" t="s">
        <v>116</v>
      </c>
      <c r="B64" s="53" t="s">
        <v>65</v>
      </c>
      <c r="C64" s="53" t="s">
        <v>45</v>
      </c>
      <c r="D64" s="54">
        <v>8.0</v>
      </c>
      <c r="E64" s="54">
        <v>1.0</v>
      </c>
      <c r="F64" s="55" t="str">
        <f t="shared" si="1"/>
        <v>Baixa</v>
      </c>
      <c r="G64" s="56" t="str">
        <f t="shared" si="2"/>
        <v>EEL</v>
      </c>
      <c r="H64" s="57">
        <f t="shared" si="3"/>
        <v>3</v>
      </c>
      <c r="I64" s="58" t="str">
        <f t="shared" si="4"/>
        <v>L</v>
      </c>
      <c r="J64" s="56" t="str">
        <f t="shared" si="5"/>
        <v>EEI</v>
      </c>
      <c r="K64" s="59">
        <f t="shared" si="6"/>
        <v>3</v>
      </c>
      <c r="L64" s="59">
        <f>IF(NOT(ISERROR(VLOOKUP(B64,Deflatores!G$42:H$64,2,FALSE))),VLOOKUP(B64,Deflatores!G$42:H$64,2,FALSE),IF(OR(ISBLANK(C64),ISBLANK(B64)),"",VLOOKUP(C64,Deflatores!G$4:H$38,2,FALSE)*H64+VLOOKUP(C64,Deflatores!G$4:I$38,3,FALSE)))</f>
        <v>3</v>
      </c>
      <c r="M64" s="60"/>
      <c r="N64" s="60"/>
      <c r="O64" s="61" t="s">
        <v>66</v>
      </c>
    </row>
    <row r="65" ht="12.75" customHeight="1">
      <c r="A65" s="52" t="s">
        <v>117</v>
      </c>
      <c r="B65" s="53" t="s">
        <v>65</v>
      </c>
      <c r="C65" s="53" t="s">
        <v>45</v>
      </c>
      <c r="D65" s="54">
        <v>2.0</v>
      </c>
      <c r="E65" s="54">
        <v>1.0</v>
      </c>
      <c r="F65" s="55" t="str">
        <f t="shared" si="1"/>
        <v>Baixa</v>
      </c>
      <c r="G65" s="56" t="str">
        <f t="shared" si="2"/>
        <v>EEL</v>
      </c>
      <c r="H65" s="57">
        <f t="shared" si="3"/>
        <v>3</v>
      </c>
      <c r="I65" s="58" t="str">
        <f t="shared" si="4"/>
        <v>L</v>
      </c>
      <c r="J65" s="56" t="str">
        <f t="shared" si="5"/>
        <v>EEI</v>
      </c>
      <c r="K65" s="59">
        <f t="shared" si="6"/>
        <v>3</v>
      </c>
      <c r="L65" s="59">
        <f>IF(NOT(ISERROR(VLOOKUP(B65,Deflatores!G$42:H$64,2,FALSE))),VLOOKUP(B65,Deflatores!G$42:H$64,2,FALSE),IF(OR(ISBLANK(C65),ISBLANK(B65)),"",VLOOKUP(C65,Deflatores!G$4:H$38,2,FALSE)*H65+VLOOKUP(C65,Deflatores!G$4:I$38,3,FALSE)))</f>
        <v>3</v>
      </c>
      <c r="M65" s="60"/>
      <c r="N65" s="60"/>
      <c r="O65" s="61" t="s">
        <v>69</v>
      </c>
    </row>
    <row r="66" ht="12.75" customHeight="1">
      <c r="A66" s="52" t="s">
        <v>118</v>
      </c>
      <c r="B66" s="53" t="s">
        <v>71</v>
      </c>
      <c r="C66" s="53" t="s">
        <v>45</v>
      </c>
      <c r="D66" s="54">
        <v>7.0</v>
      </c>
      <c r="E66" s="54">
        <v>1.0</v>
      </c>
      <c r="F66" s="55" t="str">
        <f t="shared" si="1"/>
        <v>Baixa</v>
      </c>
      <c r="G66" s="56" t="str">
        <f t="shared" si="2"/>
        <v>CEL</v>
      </c>
      <c r="H66" s="57">
        <f t="shared" si="3"/>
        <v>3</v>
      </c>
      <c r="I66" s="58" t="str">
        <f t="shared" si="4"/>
        <v>L</v>
      </c>
      <c r="J66" s="56" t="str">
        <f t="shared" si="5"/>
        <v>CEI</v>
      </c>
      <c r="K66" s="59">
        <f t="shared" si="6"/>
        <v>3</v>
      </c>
      <c r="L66" s="59">
        <f>IF(NOT(ISERROR(VLOOKUP(B66,Deflatores!G$42:H$64,2,FALSE))),VLOOKUP(B66,Deflatores!G$42:H$64,2,FALSE),IF(OR(ISBLANK(C66),ISBLANK(B66)),"",VLOOKUP(C66,Deflatores!G$4:H$38,2,FALSE)*H66+VLOOKUP(C66,Deflatores!G$4:I$38,3,FALSE)))</f>
        <v>3</v>
      </c>
      <c r="M66" s="60"/>
      <c r="N66" s="60"/>
      <c r="O66" s="63" t="s">
        <v>72</v>
      </c>
    </row>
    <row r="67" ht="12.75" customHeight="1">
      <c r="A67" s="52" t="s">
        <v>119</v>
      </c>
      <c r="B67" s="53" t="s">
        <v>113</v>
      </c>
      <c r="C67" s="53" t="s">
        <v>45</v>
      </c>
      <c r="D67" s="54">
        <v>10.0</v>
      </c>
      <c r="E67" s="54">
        <v>3.0</v>
      </c>
      <c r="F67" s="55" t="str">
        <f t="shared" si="1"/>
        <v>Média</v>
      </c>
      <c r="G67" s="56" t="str">
        <f t="shared" si="2"/>
        <v>SEA</v>
      </c>
      <c r="H67" s="57">
        <f t="shared" si="3"/>
        <v>5</v>
      </c>
      <c r="I67" s="58" t="str">
        <f t="shared" si="4"/>
        <v>A</v>
      </c>
      <c r="J67" s="56" t="str">
        <f t="shared" si="5"/>
        <v>SEI</v>
      </c>
      <c r="K67" s="59">
        <f t="shared" si="6"/>
        <v>5</v>
      </c>
      <c r="L67" s="59">
        <f>IF(NOT(ISERROR(VLOOKUP(B67,Deflatores!G$42:H$64,2,FALSE))),VLOOKUP(B67,Deflatores!G$42:H$64,2,FALSE),IF(OR(ISBLANK(C67),ISBLANK(B67)),"",VLOOKUP(C67,Deflatores!G$4:H$38,2,FALSE)*H67+VLOOKUP(C67,Deflatores!G$4:I$38,3,FALSE)))</f>
        <v>5</v>
      </c>
      <c r="M67" s="60"/>
      <c r="N67" s="60"/>
      <c r="O67" s="61" t="s">
        <v>120</v>
      </c>
    </row>
    <row r="68" ht="12.75" customHeight="1">
      <c r="A68" s="52" t="s">
        <v>121</v>
      </c>
      <c r="B68" s="53" t="s">
        <v>113</v>
      </c>
      <c r="C68" s="53" t="s">
        <v>45</v>
      </c>
      <c r="D68" s="54">
        <v>11.0</v>
      </c>
      <c r="E68" s="54">
        <v>3.0</v>
      </c>
      <c r="F68" s="55" t="str">
        <f t="shared" si="1"/>
        <v>Média</v>
      </c>
      <c r="G68" s="56" t="str">
        <f t="shared" si="2"/>
        <v>SEA</v>
      </c>
      <c r="H68" s="57">
        <f t="shared" si="3"/>
        <v>5</v>
      </c>
      <c r="I68" s="58" t="str">
        <f t="shared" si="4"/>
        <v>A</v>
      </c>
      <c r="J68" s="56" t="str">
        <f t="shared" si="5"/>
        <v>SEI</v>
      </c>
      <c r="K68" s="59">
        <f t="shared" si="6"/>
        <v>5</v>
      </c>
      <c r="L68" s="59">
        <f>IF(NOT(ISERROR(VLOOKUP(B68,Deflatores!G$42:H$64,2,FALSE))),VLOOKUP(B68,Deflatores!G$42:H$64,2,FALSE),IF(OR(ISBLANK(C68),ISBLANK(B68)),"",VLOOKUP(C68,Deflatores!G$4:H$38,2,FALSE)*H68+VLOOKUP(C68,Deflatores!G$4:I$38,3,FALSE)))</f>
        <v>5</v>
      </c>
      <c r="M68" s="60"/>
      <c r="N68" s="60"/>
      <c r="O68" s="61" t="s">
        <v>120</v>
      </c>
    </row>
    <row r="69" ht="12.75" customHeight="1">
      <c r="A69" s="52" t="s">
        <v>122</v>
      </c>
      <c r="B69" s="53" t="s">
        <v>113</v>
      </c>
      <c r="C69" s="53" t="s">
        <v>45</v>
      </c>
      <c r="D69" s="54">
        <v>6.0</v>
      </c>
      <c r="E69" s="54">
        <v>3.0</v>
      </c>
      <c r="F69" s="55" t="str">
        <f t="shared" si="1"/>
        <v>Média</v>
      </c>
      <c r="G69" s="56" t="str">
        <f t="shared" si="2"/>
        <v>SEA</v>
      </c>
      <c r="H69" s="57">
        <f t="shared" si="3"/>
        <v>5</v>
      </c>
      <c r="I69" s="58" t="str">
        <f t="shared" si="4"/>
        <v>A</v>
      </c>
      <c r="J69" s="56" t="str">
        <f t="shared" si="5"/>
        <v>SEI</v>
      </c>
      <c r="K69" s="59">
        <f t="shared" si="6"/>
        <v>5</v>
      </c>
      <c r="L69" s="59">
        <f>IF(NOT(ISERROR(VLOOKUP(B69,Deflatores!G$42:H$64,2,FALSE))),VLOOKUP(B69,Deflatores!G$42:H$64,2,FALSE),IF(OR(ISBLANK(C69),ISBLANK(B69)),"",VLOOKUP(C69,Deflatores!G$4:H$38,2,FALSE)*H69+VLOOKUP(C69,Deflatores!G$4:I$38,3,FALSE)))</f>
        <v>5</v>
      </c>
      <c r="M69" s="60"/>
      <c r="N69" s="60"/>
      <c r="O69" s="61" t="s">
        <v>120</v>
      </c>
    </row>
    <row r="70" ht="12.75" customHeight="1">
      <c r="A70" s="52" t="s">
        <v>123</v>
      </c>
      <c r="B70" s="53" t="s">
        <v>113</v>
      </c>
      <c r="C70" s="53" t="s">
        <v>45</v>
      </c>
      <c r="D70" s="54">
        <v>4.0</v>
      </c>
      <c r="E70" s="54">
        <v>1.0</v>
      </c>
      <c r="F70" s="55" t="str">
        <f t="shared" si="1"/>
        <v>Baixa</v>
      </c>
      <c r="G70" s="56" t="str">
        <f t="shared" si="2"/>
        <v>SEL</v>
      </c>
      <c r="H70" s="57">
        <f t="shared" si="3"/>
        <v>4</v>
      </c>
      <c r="I70" s="58" t="str">
        <f t="shared" si="4"/>
        <v>L</v>
      </c>
      <c r="J70" s="56" t="str">
        <f t="shared" si="5"/>
        <v>SEI</v>
      </c>
      <c r="K70" s="59">
        <f t="shared" si="6"/>
        <v>4</v>
      </c>
      <c r="L70" s="59">
        <f>IF(NOT(ISERROR(VLOOKUP(B70,Deflatores!G$42:H$64,2,FALSE))),VLOOKUP(B70,Deflatores!G$42:H$64,2,FALSE),IF(OR(ISBLANK(C70),ISBLANK(B70)),"",VLOOKUP(C70,Deflatores!G$4:H$38,2,FALSE)*H70+VLOOKUP(C70,Deflatores!G$4:I$38,3,FALSE)))</f>
        <v>4</v>
      </c>
      <c r="M70" s="60"/>
      <c r="N70" s="60"/>
      <c r="O70" s="63" t="s">
        <v>124</v>
      </c>
    </row>
    <row r="71" ht="12.75" customHeight="1">
      <c r="A71" s="52" t="s">
        <v>125</v>
      </c>
      <c r="B71" s="53" t="s">
        <v>113</v>
      </c>
      <c r="C71" s="53" t="s">
        <v>45</v>
      </c>
      <c r="D71" s="54">
        <v>1.0</v>
      </c>
      <c r="E71" s="54">
        <v>1.0</v>
      </c>
      <c r="F71" s="55" t="str">
        <f t="shared" si="1"/>
        <v>Baixa</v>
      </c>
      <c r="G71" s="56" t="str">
        <f t="shared" si="2"/>
        <v>SEL</v>
      </c>
      <c r="H71" s="57">
        <f t="shared" si="3"/>
        <v>4</v>
      </c>
      <c r="I71" s="58" t="str">
        <f t="shared" si="4"/>
        <v>L</v>
      </c>
      <c r="J71" s="56" t="str">
        <f t="shared" si="5"/>
        <v>SEI</v>
      </c>
      <c r="K71" s="59">
        <f t="shared" si="6"/>
        <v>4</v>
      </c>
      <c r="L71" s="59">
        <f>IF(NOT(ISERROR(VLOOKUP(B71,Deflatores!G$42:H$64,2,FALSE))),VLOOKUP(B71,Deflatores!G$42:H$64,2,FALSE),IF(OR(ISBLANK(C71),ISBLANK(B71)),"",VLOOKUP(C71,Deflatores!G$4:H$38,2,FALSE)*H71+VLOOKUP(C71,Deflatores!G$4:I$38,3,FALSE)))</f>
        <v>4</v>
      </c>
      <c r="M71" s="60"/>
      <c r="N71" s="60"/>
      <c r="O71" s="63" t="s">
        <v>124</v>
      </c>
    </row>
    <row r="72" ht="12.75" customHeight="1">
      <c r="A72" s="52" t="s">
        <v>126</v>
      </c>
      <c r="B72" s="53" t="s">
        <v>71</v>
      </c>
      <c r="C72" s="53" t="s">
        <v>45</v>
      </c>
      <c r="D72" s="54">
        <v>4.0</v>
      </c>
      <c r="E72" s="54">
        <v>1.0</v>
      </c>
      <c r="F72" s="55" t="str">
        <f t="shared" si="1"/>
        <v>Baixa</v>
      </c>
      <c r="G72" s="56" t="str">
        <f t="shared" si="2"/>
        <v>CEL</v>
      </c>
      <c r="H72" s="57">
        <f t="shared" si="3"/>
        <v>3</v>
      </c>
      <c r="I72" s="58" t="str">
        <f t="shared" si="4"/>
        <v>L</v>
      </c>
      <c r="J72" s="56" t="str">
        <f t="shared" si="5"/>
        <v>CEI</v>
      </c>
      <c r="K72" s="59">
        <f t="shared" si="6"/>
        <v>3</v>
      </c>
      <c r="L72" s="59">
        <f>IF(NOT(ISERROR(VLOOKUP(B72,Deflatores!G$42:H$64,2,FALSE))),VLOOKUP(B72,Deflatores!G$42:H$64,2,FALSE),IF(OR(ISBLANK(C72),ISBLANK(B72)),"",VLOOKUP(C72,Deflatores!G$4:H$38,2,FALSE)*H72+VLOOKUP(C72,Deflatores!G$4:I$38,3,FALSE)))</f>
        <v>3</v>
      </c>
      <c r="M72" s="60"/>
      <c r="N72" s="60"/>
      <c r="O72" s="63" t="s">
        <v>127</v>
      </c>
    </row>
    <row r="73" ht="12.75" customHeight="1">
      <c r="A73" s="64"/>
      <c r="B73" s="65"/>
      <c r="C73" s="65"/>
      <c r="D73" s="56"/>
      <c r="E73" s="56"/>
      <c r="F73" s="55" t="str">
        <f t="shared" si="1"/>
        <v/>
      </c>
      <c r="G73" s="56" t="str">
        <f t="shared" si="2"/>
        <v/>
      </c>
      <c r="H73" s="57" t="str">
        <f t="shared" si="3"/>
        <v/>
      </c>
      <c r="I73" s="58" t="str">
        <f t="shared" si="4"/>
        <v/>
      </c>
      <c r="J73" s="56" t="str">
        <f t="shared" si="5"/>
        <v/>
      </c>
      <c r="K73" s="59" t="str">
        <f t="shared" si="6"/>
        <v/>
      </c>
      <c r="L73" s="5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60"/>
      <c r="N73" s="60"/>
      <c r="O73" s="62"/>
    </row>
    <row r="74" ht="12.75" customHeight="1">
      <c r="A74" s="64"/>
      <c r="B74" s="65"/>
      <c r="C74" s="65"/>
      <c r="D74" s="56"/>
      <c r="E74" s="56"/>
      <c r="F74" s="55" t="str">
        <f t="shared" si="1"/>
        <v/>
      </c>
      <c r="G74" s="56" t="str">
        <f t="shared" si="2"/>
        <v/>
      </c>
      <c r="H74" s="57" t="str">
        <f t="shared" si="3"/>
        <v/>
      </c>
      <c r="I74" s="58" t="str">
        <f t="shared" si="4"/>
        <v/>
      </c>
      <c r="J74" s="56" t="str">
        <f t="shared" si="5"/>
        <v/>
      </c>
      <c r="K74" s="59" t="str">
        <f t="shared" si="6"/>
        <v/>
      </c>
      <c r="L74" s="5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60"/>
      <c r="N74" s="60"/>
      <c r="O74" s="62"/>
    </row>
    <row r="75" ht="12.75" customHeight="1">
      <c r="A75" s="64"/>
      <c r="B75" s="65"/>
      <c r="C75" s="65"/>
      <c r="D75" s="56"/>
      <c r="E75" s="56"/>
      <c r="F75" s="55" t="str">
        <f t="shared" si="1"/>
        <v/>
      </c>
      <c r="G75" s="56" t="str">
        <f t="shared" si="2"/>
        <v/>
      </c>
      <c r="H75" s="57" t="str">
        <f t="shared" si="3"/>
        <v/>
      </c>
      <c r="I75" s="58" t="str">
        <f t="shared" si="4"/>
        <v/>
      </c>
      <c r="J75" s="56" t="str">
        <f t="shared" si="5"/>
        <v/>
      </c>
      <c r="K75" s="59" t="str">
        <f t="shared" si="6"/>
        <v/>
      </c>
      <c r="L75" s="5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60"/>
      <c r="N75" s="60"/>
      <c r="O75" s="62"/>
    </row>
    <row r="76" ht="12.75" customHeight="1">
      <c r="A76" s="64"/>
      <c r="B76" s="65"/>
      <c r="C76" s="65"/>
      <c r="D76" s="56"/>
      <c r="E76" s="56"/>
      <c r="F76" s="55" t="str">
        <f t="shared" si="1"/>
        <v/>
      </c>
      <c r="G76" s="56" t="str">
        <f t="shared" si="2"/>
        <v/>
      </c>
      <c r="H76" s="57" t="str">
        <f t="shared" si="3"/>
        <v/>
      </c>
      <c r="I76" s="58" t="str">
        <f t="shared" si="4"/>
        <v/>
      </c>
      <c r="J76" s="56" t="str">
        <f t="shared" si="5"/>
        <v/>
      </c>
      <c r="K76" s="59" t="str">
        <f t="shared" si="6"/>
        <v/>
      </c>
      <c r="L76" s="5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60"/>
      <c r="N76" s="60"/>
      <c r="O76" s="62"/>
    </row>
    <row r="77" ht="12.75" customHeight="1">
      <c r="A77" s="64"/>
      <c r="B77" s="65"/>
      <c r="C77" s="65"/>
      <c r="D77" s="56"/>
      <c r="E77" s="56"/>
      <c r="F77" s="55" t="str">
        <f t="shared" si="1"/>
        <v/>
      </c>
      <c r="G77" s="56" t="str">
        <f t="shared" si="2"/>
        <v/>
      </c>
      <c r="H77" s="57" t="str">
        <f t="shared" si="3"/>
        <v/>
      </c>
      <c r="I77" s="58" t="str">
        <f t="shared" si="4"/>
        <v/>
      </c>
      <c r="J77" s="56" t="str">
        <f t="shared" si="5"/>
        <v/>
      </c>
      <c r="K77" s="59" t="str">
        <f t="shared" si="6"/>
        <v/>
      </c>
      <c r="L77" s="5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60"/>
      <c r="N77" s="60"/>
      <c r="O77" s="62"/>
    </row>
    <row r="78" ht="12.75" customHeight="1">
      <c r="A78" s="64"/>
      <c r="B78" s="65"/>
      <c r="C78" s="65"/>
      <c r="D78" s="56"/>
      <c r="E78" s="56"/>
      <c r="F78" s="55" t="str">
        <f t="shared" si="1"/>
        <v/>
      </c>
      <c r="G78" s="56" t="str">
        <f t="shared" si="2"/>
        <v/>
      </c>
      <c r="H78" s="57" t="str">
        <f t="shared" si="3"/>
        <v/>
      </c>
      <c r="I78" s="58" t="str">
        <f t="shared" si="4"/>
        <v/>
      </c>
      <c r="J78" s="56" t="str">
        <f t="shared" si="5"/>
        <v/>
      </c>
      <c r="K78" s="59" t="str">
        <f t="shared" si="6"/>
        <v/>
      </c>
      <c r="L78" s="5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60"/>
      <c r="N78" s="60"/>
      <c r="O78" s="62"/>
    </row>
    <row r="79" ht="12.75" customHeight="1">
      <c r="A79" s="64"/>
      <c r="B79" s="65"/>
      <c r="C79" s="65"/>
      <c r="D79" s="56"/>
      <c r="E79" s="56"/>
      <c r="F79" s="55" t="str">
        <f t="shared" si="1"/>
        <v/>
      </c>
      <c r="G79" s="56" t="str">
        <f t="shared" si="2"/>
        <v/>
      </c>
      <c r="H79" s="57" t="str">
        <f t="shared" si="3"/>
        <v/>
      </c>
      <c r="I79" s="58" t="str">
        <f t="shared" si="4"/>
        <v/>
      </c>
      <c r="J79" s="56" t="str">
        <f t="shared" si="5"/>
        <v/>
      </c>
      <c r="K79" s="59" t="str">
        <f t="shared" si="6"/>
        <v/>
      </c>
      <c r="L79" s="5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60"/>
      <c r="N79" s="60"/>
      <c r="O79" s="62"/>
    </row>
    <row r="80" ht="12.75" customHeight="1">
      <c r="A80" s="64"/>
      <c r="B80" s="65"/>
      <c r="C80" s="65"/>
      <c r="D80" s="56"/>
      <c r="E80" s="56"/>
      <c r="F80" s="55" t="str">
        <f t="shared" si="1"/>
        <v/>
      </c>
      <c r="G80" s="56" t="str">
        <f t="shared" si="2"/>
        <v/>
      </c>
      <c r="H80" s="57" t="str">
        <f t="shared" si="3"/>
        <v/>
      </c>
      <c r="I80" s="58" t="str">
        <f t="shared" si="4"/>
        <v/>
      </c>
      <c r="J80" s="56" t="str">
        <f t="shared" si="5"/>
        <v/>
      </c>
      <c r="K80" s="59" t="str">
        <f t="shared" si="6"/>
        <v/>
      </c>
      <c r="L80" s="5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60"/>
      <c r="N80" s="60"/>
      <c r="O80" s="62"/>
    </row>
    <row r="81" ht="12.75" customHeight="1">
      <c r="A81" s="64"/>
      <c r="B81" s="65"/>
      <c r="C81" s="65"/>
      <c r="D81" s="56"/>
      <c r="E81" s="56"/>
      <c r="F81" s="55" t="str">
        <f t="shared" si="1"/>
        <v/>
      </c>
      <c r="G81" s="56" t="str">
        <f t="shared" si="2"/>
        <v/>
      </c>
      <c r="H81" s="57" t="str">
        <f t="shared" si="3"/>
        <v/>
      </c>
      <c r="I81" s="58" t="str">
        <f t="shared" si="4"/>
        <v/>
      </c>
      <c r="J81" s="56" t="str">
        <f t="shared" si="5"/>
        <v/>
      </c>
      <c r="K81" s="59" t="str">
        <f t="shared" si="6"/>
        <v/>
      </c>
      <c r="L81" s="5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60"/>
      <c r="N81" s="60"/>
      <c r="O81" s="62"/>
    </row>
    <row r="82" ht="12.75" customHeight="1">
      <c r="A82" s="64"/>
      <c r="B82" s="65"/>
      <c r="C82" s="65"/>
      <c r="D82" s="56"/>
      <c r="E82" s="56"/>
      <c r="F82" s="55" t="str">
        <f t="shared" si="1"/>
        <v/>
      </c>
      <c r="G82" s="56" t="str">
        <f t="shared" si="2"/>
        <v/>
      </c>
      <c r="H82" s="57" t="str">
        <f t="shared" si="3"/>
        <v/>
      </c>
      <c r="I82" s="58" t="str">
        <f t="shared" si="4"/>
        <v/>
      </c>
      <c r="J82" s="56" t="str">
        <f t="shared" si="5"/>
        <v/>
      </c>
      <c r="K82" s="59" t="str">
        <f t="shared" si="6"/>
        <v/>
      </c>
      <c r="L82" s="5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60"/>
      <c r="N82" s="60"/>
      <c r="O82" s="62"/>
    </row>
    <row r="83" ht="12.75" customHeight="1">
      <c r="A83" s="64"/>
      <c r="B83" s="65"/>
      <c r="C83" s="65"/>
      <c r="D83" s="56"/>
      <c r="E83" s="56"/>
      <c r="F83" s="55" t="str">
        <f t="shared" si="1"/>
        <v/>
      </c>
      <c r="G83" s="56" t="str">
        <f t="shared" si="2"/>
        <v/>
      </c>
      <c r="H83" s="57" t="str">
        <f t="shared" si="3"/>
        <v/>
      </c>
      <c r="I83" s="58" t="str">
        <f t="shared" si="4"/>
        <v/>
      </c>
      <c r="J83" s="56" t="str">
        <f t="shared" si="5"/>
        <v/>
      </c>
      <c r="K83" s="59" t="str">
        <f t="shared" si="6"/>
        <v/>
      </c>
      <c r="L83" s="5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60"/>
      <c r="N83" s="60"/>
      <c r="O83" s="62"/>
    </row>
    <row r="84" ht="12.75" customHeight="1">
      <c r="A84" s="64"/>
      <c r="B84" s="65"/>
      <c r="C84" s="65"/>
      <c r="D84" s="56"/>
      <c r="E84" s="56"/>
      <c r="F84" s="55" t="str">
        <f t="shared" si="1"/>
        <v/>
      </c>
      <c r="G84" s="56" t="str">
        <f t="shared" si="2"/>
        <v/>
      </c>
      <c r="H84" s="57" t="str">
        <f t="shared" si="3"/>
        <v/>
      </c>
      <c r="I84" s="58" t="str">
        <f t="shared" si="4"/>
        <v/>
      </c>
      <c r="J84" s="56" t="str">
        <f t="shared" si="5"/>
        <v/>
      </c>
      <c r="K84" s="59" t="str">
        <f t="shared" si="6"/>
        <v/>
      </c>
      <c r="L84" s="5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60"/>
      <c r="N84" s="60"/>
      <c r="O84" s="62"/>
    </row>
    <row r="85" ht="12.75" customHeight="1">
      <c r="A85" s="64"/>
      <c r="B85" s="65"/>
      <c r="C85" s="65"/>
      <c r="D85" s="56"/>
      <c r="E85" s="56"/>
      <c r="F85" s="55" t="str">
        <f t="shared" si="1"/>
        <v/>
      </c>
      <c r="G85" s="56" t="str">
        <f t="shared" si="2"/>
        <v/>
      </c>
      <c r="H85" s="57" t="str">
        <f t="shared" si="3"/>
        <v/>
      </c>
      <c r="I85" s="58" t="str">
        <f t="shared" si="4"/>
        <v/>
      </c>
      <c r="J85" s="56" t="str">
        <f t="shared" si="5"/>
        <v/>
      </c>
      <c r="K85" s="59" t="str">
        <f t="shared" si="6"/>
        <v/>
      </c>
      <c r="L85" s="5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60"/>
      <c r="N85" s="60"/>
      <c r="O85" s="62"/>
    </row>
    <row r="86" ht="12.75" customHeight="1">
      <c r="A86" s="64"/>
      <c r="B86" s="65"/>
      <c r="C86" s="65"/>
      <c r="D86" s="56"/>
      <c r="E86" s="56"/>
      <c r="F86" s="55" t="str">
        <f t="shared" si="1"/>
        <v/>
      </c>
      <c r="G86" s="56" t="str">
        <f t="shared" si="2"/>
        <v/>
      </c>
      <c r="H86" s="57" t="str">
        <f t="shared" si="3"/>
        <v/>
      </c>
      <c r="I86" s="58" t="str">
        <f t="shared" si="4"/>
        <v/>
      </c>
      <c r="J86" s="56" t="str">
        <f t="shared" si="5"/>
        <v/>
      </c>
      <c r="K86" s="59" t="str">
        <f t="shared" si="6"/>
        <v/>
      </c>
      <c r="L86" s="5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60"/>
      <c r="N86" s="60"/>
      <c r="O86" s="62"/>
    </row>
    <row r="87" ht="12.75" customHeight="1">
      <c r="A87" s="64"/>
      <c r="B87" s="65"/>
      <c r="C87" s="65"/>
      <c r="D87" s="56"/>
      <c r="E87" s="56"/>
      <c r="F87" s="55" t="str">
        <f t="shared" si="1"/>
        <v/>
      </c>
      <c r="G87" s="56" t="str">
        <f t="shared" si="2"/>
        <v/>
      </c>
      <c r="H87" s="57" t="str">
        <f t="shared" si="3"/>
        <v/>
      </c>
      <c r="I87" s="58" t="str">
        <f t="shared" si="4"/>
        <v/>
      </c>
      <c r="J87" s="56" t="str">
        <f t="shared" si="5"/>
        <v/>
      </c>
      <c r="K87" s="59" t="str">
        <f t="shared" si="6"/>
        <v/>
      </c>
      <c r="L87" s="5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60"/>
      <c r="N87" s="60"/>
      <c r="O87" s="62"/>
    </row>
    <row r="88" ht="12.75" customHeight="1">
      <c r="A88" s="64"/>
      <c r="B88" s="65"/>
      <c r="C88" s="65"/>
      <c r="D88" s="56"/>
      <c r="E88" s="56"/>
      <c r="F88" s="55" t="str">
        <f t="shared" si="1"/>
        <v/>
      </c>
      <c r="G88" s="56" t="str">
        <f t="shared" si="2"/>
        <v/>
      </c>
      <c r="H88" s="57" t="str">
        <f t="shared" si="3"/>
        <v/>
      </c>
      <c r="I88" s="58" t="str">
        <f t="shared" si="4"/>
        <v/>
      </c>
      <c r="J88" s="56" t="str">
        <f t="shared" si="5"/>
        <v/>
      </c>
      <c r="K88" s="59" t="str">
        <f t="shared" si="6"/>
        <v/>
      </c>
      <c r="L88" s="5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60"/>
      <c r="N88" s="60"/>
      <c r="O88" s="62"/>
    </row>
    <row r="89" ht="12.75" customHeight="1">
      <c r="A89" s="64"/>
      <c r="B89" s="65"/>
      <c r="C89" s="65"/>
      <c r="D89" s="56"/>
      <c r="E89" s="56"/>
      <c r="F89" s="55" t="str">
        <f t="shared" si="1"/>
        <v/>
      </c>
      <c r="G89" s="56" t="str">
        <f t="shared" si="2"/>
        <v/>
      </c>
      <c r="H89" s="57" t="str">
        <f t="shared" si="3"/>
        <v/>
      </c>
      <c r="I89" s="58" t="str">
        <f t="shared" si="4"/>
        <v/>
      </c>
      <c r="J89" s="56" t="str">
        <f t="shared" si="5"/>
        <v/>
      </c>
      <c r="K89" s="59" t="str">
        <f t="shared" si="6"/>
        <v/>
      </c>
      <c r="L89" s="5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60"/>
      <c r="N89" s="60"/>
      <c r="O89" s="62"/>
    </row>
    <row r="90" ht="12.75" customHeight="1">
      <c r="A90" s="64"/>
      <c r="B90" s="65"/>
      <c r="C90" s="65"/>
      <c r="D90" s="56"/>
      <c r="E90" s="56"/>
      <c r="F90" s="55" t="str">
        <f t="shared" si="1"/>
        <v/>
      </c>
      <c r="G90" s="56" t="str">
        <f t="shared" si="2"/>
        <v/>
      </c>
      <c r="H90" s="57" t="str">
        <f t="shared" si="3"/>
        <v/>
      </c>
      <c r="I90" s="58" t="str">
        <f t="shared" si="4"/>
        <v/>
      </c>
      <c r="J90" s="56" t="str">
        <f t="shared" si="5"/>
        <v/>
      </c>
      <c r="K90" s="59" t="str">
        <f t="shared" si="6"/>
        <v/>
      </c>
      <c r="L90" s="5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60"/>
      <c r="N90" s="60"/>
      <c r="O90" s="62"/>
    </row>
    <row r="91" ht="12.75" customHeight="1">
      <c r="A91" s="64"/>
      <c r="B91" s="65"/>
      <c r="C91" s="65"/>
      <c r="D91" s="56"/>
      <c r="E91" s="56"/>
      <c r="F91" s="55" t="str">
        <f t="shared" si="1"/>
        <v/>
      </c>
      <c r="G91" s="56" t="str">
        <f t="shared" si="2"/>
        <v/>
      </c>
      <c r="H91" s="57" t="str">
        <f t="shared" si="3"/>
        <v/>
      </c>
      <c r="I91" s="58" t="str">
        <f t="shared" si="4"/>
        <v/>
      </c>
      <c r="J91" s="56" t="str">
        <f t="shared" si="5"/>
        <v/>
      </c>
      <c r="K91" s="59" t="str">
        <f t="shared" si="6"/>
        <v/>
      </c>
      <c r="L91" s="5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60"/>
      <c r="N91" s="60"/>
      <c r="O91" s="62"/>
    </row>
    <row r="92" ht="12.75" customHeight="1">
      <c r="A92" s="64"/>
      <c r="B92" s="65"/>
      <c r="C92" s="65"/>
      <c r="D92" s="56"/>
      <c r="E92" s="56"/>
      <c r="F92" s="55" t="str">
        <f t="shared" si="1"/>
        <v/>
      </c>
      <c r="G92" s="56" t="str">
        <f t="shared" si="2"/>
        <v/>
      </c>
      <c r="H92" s="57" t="str">
        <f t="shared" si="3"/>
        <v/>
      </c>
      <c r="I92" s="58" t="str">
        <f t="shared" si="4"/>
        <v/>
      </c>
      <c r="J92" s="56" t="str">
        <f t="shared" si="5"/>
        <v/>
      </c>
      <c r="K92" s="59" t="str">
        <f t="shared" si="6"/>
        <v/>
      </c>
      <c r="L92" s="5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60"/>
      <c r="N92" s="60"/>
      <c r="O92" s="62"/>
    </row>
    <row r="93" ht="12.75" customHeight="1">
      <c r="A93" s="64"/>
      <c r="B93" s="65"/>
      <c r="C93" s="65"/>
      <c r="D93" s="56"/>
      <c r="E93" s="56"/>
      <c r="F93" s="55" t="str">
        <f t="shared" si="1"/>
        <v/>
      </c>
      <c r="G93" s="56" t="str">
        <f t="shared" si="2"/>
        <v/>
      </c>
      <c r="H93" s="57" t="str">
        <f t="shared" si="3"/>
        <v/>
      </c>
      <c r="I93" s="58" t="str">
        <f t="shared" si="4"/>
        <v/>
      </c>
      <c r="J93" s="56" t="str">
        <f t="shared" si="5"/>
        <v/>
      </c>
      <c r="K93" s="59" t="str">
        <f t="shared" si="6"/>
        <v/>
      </c>
      <c r="L93" s="5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60"/>
      <c r="N93" s="60"/>
      <c r="O93" s="62"/>
    </row>
    <row r="94" ht="12.75" customHeight="1">
      <c r="A94" s="64"/>
      <c r="B94" s="65"/>
      <c r="C94" s="65"/>
      <c r="D94" s="56"/>
      <c r="E94" s="56"/>
      <c r="F94" s="55" t="str">
        <f t="shared" si="1"/>
        <v/>
      </c>
      <c r="G94" s="56" t="str">
        <f t="shared" si="2"/>
        <v/>
      </c>
      <c r="H94" s="57" t="str">
        <f t="shared" si="3"/>
        <v/>
      </c>
      <c r="I94" s="58" t="str">
        <f t="shared" si="4"/>
        <v/>
      </c>
      <c r="J94" s="56" t="str">
        <f t="shared" si="5"/>
        <v/>
      </c>
      <c r="K94" s="59" t="str">
        <f t="shared" si="6"/>
        <v/>
      </c>
      <c r="L94" s="5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60"/>
      <c r="N94" s="60"/>
      <c r="O94" s="62"/>
    </row>
    <row r="95" ht="12.75" customHeight="1">
      <c r="A95" s="64"/>
      <c r="B95" s="65"/>
      <c r="C95" s="65"/>
      <c r="D95" s="56"/>
      <c r="E95" s="56"/>
      <c r="F95" s="55" t="str">
        <f t="shared" si="1"/>
        <v/>
      </c>
      <c r="G95" s="56" t="str">
        <f t="shared" si="2"/>
        <v/>
      </c>
      <c r="H95" s="57" t="str">
        <f t="shared" si="3"/>
        <v/>
      </c>
      <c r="I95" s="58" t="str">
        <f t="shared" si="4"/>
        <v/>
      </c>
      <c r="J95" s="56" t="str">
        <f t="shared" si="5"/>
        <v/>
      </c>
      <c r="K95" s="59" t="str">
        <f t="shared" si="6"/>
        <v/>
      </c>
      <c r="L95" s="5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60"/>
      <c r="N95" s="60"/>
      <c r="O95" s="62"/>
    </row>
    <row r="96" ht="12.75" customHeight="1">
      <c r="A96" s="64"/>
      <c r="B96" s="65"/>
      <c r="C96" s="65"/>
      <c r="D96" s="56"/>
      <c r="E96" s="56"/>
      <c r="F96" s="55" t="str">
        <f t="shared" si="1"/>
        <v/>
      </c>
      <c r="G96" s="56" t="str">
        <f t="shared" si="2"/>
        <v/>
      </c>
      <c r="H96" s="57" t="str">
        <f t="shared" si="3"/>
        <v/>
      </c>
      <c r="I96" s="58" t="str">
        <f t="shared" si="4"/>
        <v/>
      </c>
      <c r="J96" s="56" t="str">
        <f t="shared" si="5"/>
        <v/>
      </c>
      <c r="K96" s="59" t="str">
        <f t="shared" si="6"/>
        <v/>
      </c>
      <c r="L96" s="5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60"/>
      <c r="N96" s="60"/>
      <c r="O96" s="62"/>
    </row>
    <row r="97" ht="12.75" customHeight="1">
      <c r="A97" s="64"/>
      <c r="B97" s="65"/>
      <c r="C97" s="65"/>
      <c r="D97" s="56"/>
      <c r="E97" s="56"/>
      <c r="F97" s="55" t="str">
        <f t="shared" si="1"/>
        <v/>
      </c>
      <c r="G97" s="56" t="str">
        <f t="shared" si="2"/>
        <v/>
      </c>
      <c r="H97" s="57" t="str">
        <f t="shared" si="3"/>
        <v/>
      </c>
      <c r="I97" s="58" t="str">
        <f t="shared" si="4"/>
        <v/>
      </c>
      <c r="J97" s="56" t="str">
        <f t="shared" si="5"/>
        <v/>
      </c>
      <c r="K97" s="59" t="str">
        <f t="shared" si="6"/>
        <v/>
      </c>
      <c r="L97" s="5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60"/>
      <c r="N97" s="60"/>
      <c r="O97" s="62"/>
    </row>
    <row r="98" ht="12.75" customHeight="1">
      <c r="A98" s="64"/>
      <c r="B98" s="65"/>
      <c r="C98" s="65"/>
      <c r="D98" s="56"/>
      <c r="E98" s="56"/>
      <c r="F98" s="55" t="str">
        <f t="shared" si="1"/>
        <v/>
      </c>
      <c r="G98" s="56" t="str">
        <f t="shared" si="2"/>
        <v/>
      </c>
      <c r="H98" s="57" t="str">
        <f t="shared" si="3"/>
        <v/>
      </c>
      <c r="I98" s="58" t="str">
        <f t="shared" si="4"/>
        <v/>
      </c>
      <c r="J98" s="56" t="str">
        <f t="shared" si="5"/>
        <v/>
      </c>
      <c r="K98" s="59" t="str">
        <f t="shared" si="6"/>
        <v/>
      </c>
      <c r="L98" s="5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60"/>
      <c r="N98" s="60"/>
      <c r="O98" s="62"/>
    </row>
    <row r="99" ht="12.75" customHeight="1">
      <c r="A99" s="64"/>
      <c r="B99" s="65"/>
      <c r="C99" s="65"/>
      <c r="D99" s="56"/>
      <c r="E99" s="56"/>
      <c r="F99" s="55" t="str">
        <f t="shared" si="1"/>
        <v/>
      </c>
      <c r="G99" s="56" t="str">
        <f t="shared" si="2"/>
        <v/>
      </c>
      <c r="H99" s="57" t="str">
        <f t="shared" si="3"/>
        <v/>
      </c>
      <c r="I99" s="58" t="str">
        <f t="shared" si="4"/>
        <v/>
      </c>
      <c r="J99" s="56" t="str">
        <f t="shared" si="5"/>
        <v/>
      </c>
      <c r="K99" s="59" t="str">
        <f t="shared" si="6"/>
        <v/>
      </c>
      <c r="L99" s="5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60"/>
      <c r="N99" s="60"/>
      <c r="O99" s="62"/>
    </row>
    <row r="100" ht="12.75" customHeight="1">
      <c r="A100" s="64"/>
      <c r="B100" s="65"/>
      <c r="C100" s="65"/>
      <c r="D100" s="56"/>
      <c r="E100" s="56"/>
      <c r="F100" s="55" t="str">
        <f t="shared" si="1"/>
        <v/>
      </c>
      <c r="G100" s="56" t="str">
        <f t="shared" si="2"/>
        <v/>
      </c>
      <c r="H100" s="57" t="str">
        <f t="shared" si="3"/>
        <v/>
      </c>
      <c r="I100" s="58" t="str">
        <f t="shared" si="4"/>
        <v/>
      </c>
      <c r="J100" s="56" t="str">
        <f t="shared" si="5"/>
        <v/>
      </c>
      <c r="K100" s="59" t="str">
        <f t="shared" si="6"/>
        <v/>
      </c>
      <c r="L100" s="5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60"/>
      <c r="N100" s="60"/>
      <c r="O100" s="62"/>
    </row>
    <row r="101" ht="12.75" customHeight="1">
      <c r="A101" s="64"/>
      <c r="B101" s="65"/>
      <c r="C101" s="65"/>
      <c r="D101" s="56"/>
      <c r="E101" s="56"/>
      <c r="F101" s="55" t="str">
        <f t="shared" si="1"/>
        <v/>
      </c>
      <c r="G101" s="56" t="str">
        <f t="shared" si="2"/>
        <v/>
      </c>
      <c r="H101" s="57" t="str">
        <f t="shared" si="3"/>
        <v/>
      </c>
      <c r="I101" s="58" t="str">
        <f t="shared" si="4"/>
        <v/>
      </c>
      <c r="J101" s="56" t="str">
        <f t="shared" si="5"/>
        <v/>
      </c>
      <c r="K101" s="59" t="str">
        <f t="shared" si="6"/>
        <v/>
      </c>
      <c r="L101" s="5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60"/>
      <c r="N101" s="60"/>
      <c r="O101" s="62"/>
    </row>
    <row r="102" ht="12.75" customHeight="1">
      <c r="A102" s="64"/>
      <c r="B102" s="65"/>
      <c r="C102" s="65"/>
      <c r="D102" s="56"/>
      <c r="E102" s="56"/>
      <c r="F102" s="55" t="str">
        <f t="shared" si="1"/>
        <v/>
      </c>
      <c r="G102" s="56" t="str">
        <f t="shared" si="2"/>
        <v/>
      </c>
      <c r="H102" s="57" t="str">
        <f t="shared" si="3"/>
        <v/>
      </c>
      <c r="I102" s="58" t="str">
        <f t="shared" si="4"/>
        <v/>
      </c>
      <c r="J102" s="56" t="str">
        <f t="shared" si="5"/>
        <v/>
      </c>
      <c r="K102" s="59" t="str">
        <f t="shared" si="6"/>
        <v/>
      </c>
      <c r="L102" s="5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60"/>
      <c r="N102" s="60"/>
      <c r="O102" s="62"/>
    </row>
    <row r="103" ht="12.75" customHeight="1">
      <c r="A103" s="64"/>
      <c r="B103" s="65"/>
      <c r="C103" s="65"/>
      <c r="D103" s="56"/>
      <c r="E103" s="56"/>
      <c r="F103" s="55" t="str">
        <f t="shared" si="1"/>
        <v/>
      </c>
      <c r="G103" s="56" t="str">
        <f t="shared" si="2"/>
        <v/>
      </c>
      <c r="H103" s="57" t="str">
        <f t="shared" si="3"/>
        <v/>
      </c>
      <c r="I103" s="58" t="str">
        <f t="shared" si="4"/>
        <v/>
      </c>
      <c r="J103" s="56" t="str">
        <f t="shared" si="5"/>
        <v/>
      </c>
      <c r="K103" s="59" t="str">
        <f t="shared" si="6"/>
        <v/>
      </c>
      <c r="L103" s="5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60"/>
      <c r="N103" s="60"/>
      <c r="O103" s="62"/>
    </row>
    <row r="104" ht="12.75" customHeight="1">
      <c r="A104" s="64"/>
      <c r="B104" s="65"/>
      <c r="C104" s="65"/>
      <c r="D104" s="56"/>
      <c r="E104" s="56"/>
      <c r="F104" s="55" t="str">
        <f t="shared" si="1"/>
        <v/>
      </c>
      <c r="G104" s="56" t="str">
        <f t="shared" si="2"/>
        <v/>
      </c>
      <c r="H104" s="57" t="str">
        <f t="shared" si="3"/>
        <v/>
      </c>
      <c r="I104" s="58" t="str">
        <f t="shared" si="4"/>
        <v/>
      </c>
      <c r="J104" s="56" t="str">
        <f t="shared" si="5"/>
        <v/>
      </c>
      <c r="K104" s="59" t="str">
        <f t="shared" si="6"/>
        <v/>
      </c>
      <c r="L104" s="5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60"/>
      <c r="N104" s="60"/>
      <c r="O104" s="62"/>
    </row>
    <row r="105" ht="12.75" customHeight="1">
      <c r="A105" s="64"/>
      <c r="B105" s="65"/>
      <c r="C105" s="65"/>
      <c r="D105" s="56"/>
      <c r="E105" s="56"/>
      <c r="F105" s="55" t="str">
        <f t="shared" si="1"/>
        <v/>
      </c>
      <c r="G105" s="56" t="str">
        <f t="shared" si="2"/>
        <v/>
      </c>
      <c r="H105" s="57" t="str">
        <f t="shared" si="3"/>
        <v/>
      </c>
      <c r="I105" s="58" t="str">
        <f t="shared" si="4"/>
        <v/>
      </c>
      <c r="J105" s="56" t="str">
        <f t="shared" si="5"/>
        <v/>
      </c>
      <c r="K105" s="59" t="str">
        <f t="shared" si="6"/>
        <v/>
      </c>
      <c r="L105" s="5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60"/>
      <c r="N105" s="60"/>
      <c r="O105" s="62"/>
    </row>
    <row r="106" ht="12.75" customHeight="1">
      <c r="A106" s="64"/>
      <c r="B106" s="65"/>
      <c r="C106" s="65"/>
      <c r="D106" s="56"/>
      <c r="E106" s="56"/>
      <c r="F106" s="55" t="str">
        <f t="shared" si="1"/>
        <v/>
      </c>
      <c r="G106" s="56" t="str">
        <f t="shared" si="2"/>
        <v/>
      </c>
      <c r="H106" s="57" t="str">
        <f t="shared" si="3"/>
        <v/>
      </c>
      <c r="I106" s="58" t="str">
        <f t="shared" si="4"/>
        <v/>
      </c>
      <c r="J106" s="56" t="str">
        <f t="shared" si="5"/>
        <v/>
      </c>
      <c r="K106" s="59" t="str">
        <f t="shared" si="6"/>
        <v/>
      </c>
      <c r="L106" s="5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60"/>
      <c r="N106" s="60"/>
      <c r="O106" s="62"/>
    </row>
    <row r="107" ht="12.75" customHeight="1">
      <c r="A107" s="64"/>
      <c r="B107" s="65"/>
      <c r="C107" s="65"/>
      <c r="D107" s="56"/>
      <c r="E107" s="56"/>
      <c r="F107" s="55" t="str">
        <f t="shared" si="1"/>
        <v/>
      </c>
      <c r="G107" s="56" t="str">
        <f t="shared" si="2"/>
        <v/>
      </c>
      <c r="H107" s="57" t="str">
        <f t="shared" si="3"/>
        <v/>
      </c>
      <c r="I107" s="58" t="str">
        <f t="shared" si="4"/>
        <v/>
      </c>
      <c r="J107" s="56" t="str">
        <f t="shared" si="5"/>
        <v/>
      </c>
      <c r="K107" s="59" t="str">
        <f t="shared" si="6"/>
        <v/>
      </c>
      <c r="L107" s="5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60"/>
      <c r="N107" s="60"/>
      <c r="O107" s="62"/>
    </row>
    <row r="108" ht="12.75" customHeight="1">
      <c r="A108" s="64"/>
      <c r="B108" s="65"/>
      <c r="C108" s="65"/>
      <c r="D108" s="56"/>
      <c r="E108" s="56"/>
      <c r="F108" s="55" t="str">
        <f t="shared" si="1"/>
        <v/>
      </c>
      <c r="G108" s="56" t="str">
        <f t="shared" si="2"/>
        <v/>
      </c>
      <c r="H108" s="57" t="str">
        <f t="shared" si="3"/>
        <v/>
      </c>
      <c r="I108" s="58" t="str">
        <f t="shared" si="4"/>
        <v/>
      </c>
      <c r="J108" s="56" t="str">
        <f t="shared" si="5"/>
        <v/>
      </c>
      <c r="K108" s="59" t="str">
        <f t="shared" si="6"/>
        <v/>
      </c>
      <c r="L108" s="5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60"/>
      <c r="N108" s="60"/>
      <c r="O108" s="62"/>
    </row>
    <row r="109" ht="12.75" customHeight="1">
      <c r="A109" s="64"/>
      <c r="B109" s="65"/>
      <c r="C109" s="65"/>
      <c r="D109" s="56"/>
      <c r="E109" s="56"/>
      <c r="F109" s="55" t="str">
        <f t="shared" si="1"/>
        <v/>
      </c>
      <c r="G109" s="56" t="str">
        <f t="shared" si="2"/>
        <v/>
      </c>
      <c r="H109" s="57" t="str">
        <f t="shared" si="3"/>
        <v/>
      </c>
      <c r="I109" s="58" t="str">
        <f t="shared" si="4"/>
        <v/>
      </c>
      <c r="J109" s="56" t="str">
        <f t="shared" si="5"/>
        <v/>
      </c>
      <c r="K109" s="59" t="str">
        <f t="shared" si="6"/>
        <v/>
      </c>
      <c r="L109" s="5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60"/>
      <c r="N109" s="60"/>
      <c r="O109" s="62"/>
    </row>
    <row r="110" ht="12.75" customHeight="1">
      <c r="A110" s="64"/>
      <c r="B110" s="65"/>
      <c r="C110" s="65"/>
      <c r="D110" s="56"/>
      <c r="E110" s="56"/>
      <c r="F110" s="55" t="str">
        <f t="shared" si="1"/>
        <v/>
      </c>
      <c r="G110" s="56" t="str">
        <f t="shared" si="2"/>
        <v/>
      </c>
      <c r="H110" s="57" t="str">
        <f t="shared" si="3"/>
        <v/>
      </c>
      <c r="I110" s="58" t="str">
        <f t="shared" si="4"/>
        <v/>
      </c>
      <c r="J110" s="56" t="str">
        <f t="shared" si="5"/>
        <v/>
      </c>
      <c r="K110" s="59" t="str">
        <f t="shared" si="6"/>
        <v/>
      </c>
      <c r="L110" s="5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60"/>
      <c r="N110" s="60"/>
      <c r="O110" s="62"/>
    </row>
    <row r="111" ht="12.75" customHeight="1">
      <c r="A111" s="64"/>
      <c r="B111" s="65"/>
      <c r="C111" s="65"/>
      <c r="D111" s="56"/>
      <c r="E111" s="56"/>
      <c r="F111" s="55" t="str">
        <f t="shared" si="1"/>
        <v/>
      </c>
      <c r="G111" s="56" t="str">
        <f t="shared" si="2"/>
        <v/>
      </c>
      <c r="H111" s="57" t="str">
        <f t="shared" si="3"/>
        <v/>
      </c>
      <c r="I111" s="58" t="str">
        <f t="shared" si="4"/>
        <v/>
      </c>
      <c r="J111" s="56" t="str">
        <f t="shared" si="5"/>
        <v/>
      </c>
      <c r="K111" s="59" t="str">
        <f t="shared" si="6"/>
        <v/>
      </c>
      <c r="L111" s="5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60"/>
      <c r="N111" s="60"/>
      <c r="O111" s="62"/>
    </row>
    <row r="112" ht="12.75" customHeight="1">
      <c r="A112" s="64"/>
      <c r="B112" s="65"/>
      <c r="C112" s="65"/>
      <c r="D112" s="56"/>
      <c r="E112" s="56"/>
      <c r="F112" s="55" t="str">
        <f t="shared" si="1"/>
        <v/>
      </c>
      <c r="G112" s="56" t="str">
        <f t="shared" si="2"/>
        <v/>
      </c>
      <c r="H112" s="57" t="str">
        <f t="shared" si="3"/>
        <v/>
      </c>
      <c r="I112" s="58" t="str">
        <f t="shared" si="4"/>
        <v/>
      </c>
      <c r="J112" s="56" t="str">
        <f t="shared" si="5"/>
        <v/>
      </c>
      <c r="K112" s="59" t="str">
        <f t="shared" si="6"/>
        <v/>
      </c>
      <c r="L112" s="5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60"/>
      <c r="N112" s="60"/>
      <c r="O112" s="62"/>
    </row>
    <row r="113" ht="12.75" customHeight="1">
      <c r="A113" s="64"/>
      <c r="B113" s="65"/>
      <c r="C113" s="65"/>
      <c r="D113" s="56"/>
      <c r="E113" s="56"/>
      <c r="F113" s="55" t="str">
        <f t="shared" si="1"/>
        <v/>
      </c>
      <c r="G113" s="56" t="str">
        <f t="shared" si="2"/>
        <v/>
      </c>
      <c r="H113" s="57" t="str">
        <f t="shared" si="3"/>
        <v/>
      </c>
      <c r="I113" s="58" t="str">
        <f t="shared" si="4"/>
        <v/>
      </c>
      <c r="J113" s="56" t="str">
        <f t="shared" si="5"/>
        <v/>
      </c>
      <c r="K113" s="59" t="str">
        <f t="shared" si="6"/>
        <v/>
      </c>
      <c r="L113" s="5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60"/>
      <c r="N113" s="60"/>
      <c r="O113" s="62"/>
    </row>
    <row r="114" ht="12.75" customHeight="1">
      <c r="A114" s="64"/>
      <c r="B114" s="65"/>
      <c r="C114" s="65"/>
      <c r="D114" s="56"/>
      <c r="E114" s="56"/>
      <c r="F114" s="55" t="str">
        <f t="shared" si="1"/>
        <v/>
      </c>
      <c r="G114" s="56" t="str">
        <f t="shared" si="2"/>
        <v/>
      </c>
      <c r="H114" s="57" t="str">
        <f t="shared" si="3"/>
        <v/>
      </c>
      <c r="I114" s="58" t="str">
        <f t="shared" si="4"/>
        <v/>
      </c>
      <c r="J114" s="56" t="str">
        <f t="shared" si="5"/>
        <v/>
      </c>
      <c r="K114" s="59" t="str">
        <f t="shared" si="6"/>
        <v/>
      </c>
      <c r="L114" s="5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60"/>
      <c r="N114" s="60"/>
      <c r="O114" s="62"/>
    </row>
    <row r="115" ht="12.75" customHeight="1">
      <c r="A115" s="64"/>
      <c r="B115" s="65"/>
      <c r="C115" s="65"/>
      <c r="D115" s="56"/>
      <c r="E115" s="56"/>
      <c r="F115" s="55" t="str">
        <f t="shared" si="1"/>
        <v/>
      </c>
      <c r="G115" s="56" t="str">
        <f t="shared" si="2"/>
        <v/>
      </c>
      <c r="H115" s="57" t="str">
        <f t="shared" si="3"/>
        <v/>
      </c>
      <c r="I115" s="58" t="str">
        <f t="shared" si="4"/>
        <v/>
      </c>
      <c r="J115" s="56" t="str">
        <f t="shared" si="5"/>
        <v/>
      </c>
      <c r="K115" s="59" t="str">
        <f t="shared" si="6"/>
        <v/>
      </c>
      <c r="L115" s="5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60"/>
      <c r="N115" s="60"/>
      <c r="O115" s="62"/>
    </row>
    <row r="116" ht="12.75" customHeight="1">
      <c r="A116" s="64"/>
      <c r="B116" s="65"/>
      <c r="C116" s="65"/>
      <c r="D116" s="56"/>
      <c r="E116" s="56"/>
      <c r="F116" s="55" t="str">
        <f t="shared" si="1"/>
        <v/>
      </c>
      <c r="G116" s="56" t="str">
        <f t="shared" si="2"/>
        <v/>
      </c>
      <c r="H116" s="57" t="str">
        <f t="shared" si="3"/>
        <v/>
      </c>
      <c r="I116" s="58" t="str">
        <f t="shared" si="4"/>
        <v/>
      </c>
      <c r="J116" s="56" t="str">
        <f t="shared" si="5"/>
        <v/>
      </c>
      <c r="K116" s="59" t="str">
        <f t="shared" si="6"/>
        <v/>
      </c>
      <c r="L116" s="5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60"/>
      <c r="N116" s="60"/>
      <c r="O116" s="62"/>
    </row>
    <row r="117" ht="12.75" customHeight="1">
      <c r="A117" s="64"/>
      <c r="B117" s="65"/>
      <c r="C117" s="65"/>
      <c r="D117" s="56"/>
      <c r="E117" s="56"/>
      <c r="F117" s="55" t="str">
        <f t="shared" si="1"/>
        <v/>
      </c>
      <c r="G117" s="56" t="str">
        <f t="shared" si="2"/>
        <v/>
      </c>
      <c r="H117" s="57" t="str">
        <f t="shared" si="3"/>
        <v/>
      </c>
      <c r="I117" s="58" t="str">
        <f t="shared" si="4"/>
        <v/>
      </c>
      <c r="J117" s="56" t="str">
        <f t="shared" si="5"/>
        <v/>
      </c>
      <c r="K117" s="59" t="str">
        <f t="shared" si="6"/>
        <v/>
      </c>
      <c r="L117" s="5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60"/>
      <c r="N117" s="60"/>
      <c r="O117" s="62"/>
    </row>
    <row r="118" ht="12.75" customHeight="1">
      <c r="A118" s="64"/>
      <c r="B118" s="65"/>
      <c r="C118" s="65"/>
      <c r="D118" s="56"/>
      <c r="E118" s="56"/>
      <c r="F118" s="55" t="str">
        <f t="shared" si="1"/>
        <v/>
      </c>
      <c r="G118" s="56" t="str">
        <f t="shared" si="2"/>
        <v/>
      </c>
      <c r="H118" s="57" t="str">
        <f t="shared" si="3"/>
        <v/>
      </c>
      <c r="I118" s="58" t="str">
        <f t="shared" si="4"/>
        <v/>
      </c>
      <c r="J118" s="56" t="str">
        <f t="shared" si="5"/>
        <v/>
      </c>
      <c r="K118" s="59" t="str">
        <f t="shared" si="6"/>
        <v/>
      </c>
      <c r="L118" s="5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60"/>
      <c r="N118" s="60"/>
      <c r="O118" s="62"/>
    </row>
    <row r="119" ht="12.75" customHeight="1">
      <c r="A119" s="64"/>
      <c r="B119" s="65"/>
      <c r="C119" s="65"/>
      <c r="D119" s="56"/>
      <c r="E119" s="56"/>
      <c r="F119" s="55" t="str">
        <f t="shared" si="1"/>
        <v/>
      </c>
      <c r="G119" s="56" t="str">
        <f t="shared" si="2"/>
        <v/>
      </c>
      <c r="H119" s="57" t="str">
        <f t="shared" si="3"/>
        <v/>
      </c>
      <c r="I119" s="58" t="str">
        <f t="shared" si="4"/>
        <v/>
      </c>
      <c r="J119" s="56" t="str">
        <f t="shared" si="5"/>
        <v/>
      </c>
      <c r="K119" s="59" t="str">
        <f t="shared" si="6"/>
        <v/>
      </c>
      <c r="L119" s="5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60"/>
      <c r="N119" s="60"/>
      <c r="O119" s="62"/>
    </row>
    <row r="120" ht="12.75" customHeight="1">
      <c r="A120" s="64"/>
      <c r="B120" s="65"/>
      <c r="C120" s="65"/>
      <c r="D120" s="56"/>
      <c r="E120" s="56"/>
      <c r="F120" s="55" t="str">
        <f t="shared" si="1"/>
        <v/>
      </c>
      <c r="G120" s="56" t="str">
        <f t="shared" si="2"/>
        <v/>
      </c>
      <c r="H120" s="57" t="str">
        <f t="shared" si="3"/>
        <v/>
      </c>
      <c r="I120" s="58" t="str">
        <f t="shared" si="4"/>
        <v/>
      </c>
      <c r="J120" s="56" t="str">
        <f t="shared" si="5"/>
        <v/>
      </c>
      <c r="K120" s="59" t="str">
        <f t="shared" si="6"/>
        <v/>
      </c>
      <c r="L120" s="5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60"/>
      <c r="N120" s="60"/>
      <c r="O120" s="62"/>
    </row>
    <row r="121" ht="12.75" customHeight="1">
      <c r="A121" s="64"/>
      <c r="B121" s="65"/>
      <c r="C121" s="65"/>
      <c r="D121" s="56"/>
      <c r="E121" s="56"/>
      <c r="F121" s="55" t="str">
        <f t="shared" si="1"/>
        <v/>
      </c>
      <c r="G121" s="56" t="str">
        <f t="shared" si="2"/>
        <v/>
      </c>
      <c r="H121" s="57" t="str">
        <f t="shared" si="3"/>
        <v/>
      </c>
      <c r="I121" s="58" t="str">
        <f t="shared" si="4"/>
        <v/>
      </c>
      <c r="J121" s="56" t="str">
        <f t="shared" si="5"/>
        <v/>
      </c>
      <c r="K121" s="59" t="str">
        <f t="shared" si="6"/>
        <v/>
      </c>
      <c r="L121" s="5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60"/>
      <c r="N121" s="60"/>
      <c r="O121" s="62"/>
    </row>
    <row r="122" ht="12.75" customHeight="1">
      <c r="A122" s="64"/>
      <c r="B122" s="65"/>
      <c r="C122" s="65"/>
      <c r="D122" s="56"/>
      <c r="E122" s="56"/>
      <c r="F122" s="55" t="str">
        <f t="shared" si="1"/>
        <v/>
      </c>
      <c r="G122" s="56" t="str">
        <f t="shared" si="2"/>
        <v/>
      </c>
      <c r="H122" s="57" t="str">
        <f t="shared" si="3"/>
        <v/>
      </c>
      <c r="I122" s="58" t="str">
        <f t="shared" si="4"/>
        <v/>
      </c>
      <c r="J122" s="56" t="str">
        <f t="shared" si="5"/>
        <v/>
      </c>
      <c r="K122" s="59" t="str">
        <f t="shared" si="6"/>
        <v/>
      </c>
      <c r="L122" s="5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60"/>
      <c r="N122" s="60"/>
      <c r="O122" s="62"/>
    </row>
    <row r="123" ht="12.75" customHeight="1">
      <c r="A123" s="64"/>
      <c r="B123" s="65"/>
      <c r="C123" s="65"/>
      <c r="D123" s="56"/>
      <c r="E123" s="56"/>
      <c r="F123" s="55" t="str">
        <f t="shared" si="1"/>
        <v/>
      </c>
      <c r="G123" s="56" t="str">
        <f t="shared" si="2"/>
        <v/>
      </c>
      <c r="H123" s="57" t="str">
        <f t="shared" si="3"/>
        <v/>
      </c>
      <c r="I123" s="58" t="str">
        <f t="shared" si="4"/>
        <v/>
      </c>
      <c r="J123" s="56" t="str">
        <f t="shared" si="5"/>
        <v/>
      </c>
      <c r="K123" s="59" t="str">
        <f t="shared" si="6"/>
        <v/>
      </c>
      <c r="L123" s="5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60"/>
      <c r="N123" s="60"/>
      <c r="O123" s="62"/>
    </row>
    <row r="124" ht="12.75" customHeight="1">
      <c r="A124" s="64"/>
      <c r="B124" s="65"/>
      <c r="C124" s="65"/>
      <c r="D124" s="56"/>
      <c r="E124" s="56"/>
      <c r="F124" s="55" t="str">
        <f t="shared" si="1"/>
        <v/>
      </c>
      <c r="G124" s="56" t="str">
        <f t="shared" si="2"/>
        <v/>
      </c>
      <c r="H124" s="57" t="str">
        <f t="shared" si="3"/>
        <v/>
      </c>
      <c r="I124" s="58" t="str">
        <f t="shared" si="4"/>
        <v/>
      </c>
      <c r="J124" s="56" t="str">
        <f t="shared" si="5"/>
        <v/>
      </c>
      <c r="K124" s="59" t="str">
        <f t="shared" si="6"/>
        <v/>
      </c>
      <c r="L124" s="5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60"/>
      <c r="N124" s="60"/>
      <c r="O124" s="62"/>
    </row>
    <row r="125" ht="12.75" customHeight="1">
      <c r="A125" s="64"/>
      <c r="B125" s="65"/>
      <c r="C125" s="65"/>
      <c r="D125" s="56"/>
      <c r="E125" s="56"/>
      <c r="F125" s="55" t="str">
        <f t="shared" si="1"/>
        <v/>
      </c>
      <c r="G125" s="56" t="str">
        <f t="shared" si="2"/>
        <v/>
      </c>
      <c r="H125" s="57" t="str">
        <f t="shared" si="3"/>
        <v/>
      </c>
      <c r="I125" s="58" t="str">
        <f t="shared" si="4"/>
        <v/>
      </c>
      <c r="J125" s="56" t="str">
        <f t="shared" si="5"/>
        <v/>
      </c>
      <c r="K125" s="59" t="str">
        <f t="shared" si="6"/>
        <v/>
      </c>
      <c r="L125" s="5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60"/>
      <c r="N125" s="60"/>
      <c r="O125" s="62"/>
    </row>
    <row r="126" ht="12.75" customHeight="1">
      <c r="A126" s="64"/>
      <c r="B126" s="65"/>
      <c r="C126" s="65"/>
      <c r="D126" s="56"/>
      <c r="E126" s="56"/>
      <c r="F126" s="55" t="str">
        <f t="shared" si="1"/>
        <v/>
      </c>
      <c r="G126" s="56" t="str">
        <f t="shared" si="2"/>
        <v/>
      </c>
      <c r="H126" s="57" t="str">
        <f t="shared" si="3"/>
        <v/>
      </c>
      <c r="I126" s="58" t="str">
        <f t="shared" si="4"/>
        <v/>
      </c>
      <c r="J126" s="56" t="str">
        <f t="shared" si="5"/>
        <v/>
      </c>
      <c r="K126" s="59" t="str">
        <f t="shared" si="6"/>
        <v/>
      </c>
      <c r="L126" s="5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60"/>
      <c r="N126" s="60"/>
      <c r="O126" s="62"/>
    </row>
    <row r="127" ht="12.75" customHeight="1">
      <c r="A127" s="64"/>
      <c r="B127" s="65"/>
      <c r="C127" s="65"/>
      <c r="D127" s="56"/>
      <c r="E127" s="56"/>
      <c r="F127" s="55" t="str">
        <f t="shared" si="1"/>
        <v/>
      </c>
      <c r="G127" s="56" t="str">
        <f t="shared" si="2"/>
        <v/>
      </c>
      <c r="H127" s="57" t="str">
        <f t="shared" si="3"/>
        <v/>
      </c>
      <c r="I127" s="58" t="str">
        <f t="shared" si="4"/>
        <v/>
      </c>
      <c r="J127" s="56" t="str">
        <f t="shared" si="5"/>
        <v/>
      </c>
      <c r="K127" s="59" t="str">
        <f t="shared" si="6"/>
        <v/>
      </c>
      <c r="L127" s="5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60"/>
      <c r="N127" s="60"/>
      <c r="O127" s="62"/>
    </row>
    <row r="128" ht="12.75" customHeight="1">
      <c r="A128" s="64"/>
      <c r="B128" s="65"/>
      <c r="C128" s="65"/>
      <c r="D128" s="56"/>
      <c r="E128" s="56"/>
      <c r="F128" s="55" t="str">
        <f t="shared" si="1"/>
        <v/>
      </c>
      <c r="G128" s="56" t="str">
        <f t="shared" si="2"/>
        <v/>
      </c>
      <c r="H128" s="57" t="str">
        <f t="shared" si="3"/>
        <v/>
      </c>
      <c r="I128" s="58" t="str">
        <f t="shared" si="4"/>
        <v/>
      </c>
      <c r="J128" s="56" t="str">
        <f t="shared" si="5"/>
        <v/>
      </c>
      <c r="K128" s="59" t="str">
        <f t="shared" si="6"/>
        <v/>
      </c>
      <c r="L128" s="5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60"/>
      <c r="N128" s="60"/>
      <c r="O128" s="62"/>
    </row>
    <row r="129" ht="12.75" customHeight="1">
      <c r="A129" s="64"/>
      <c r="B129" s="65"/>
      <c r="C129" s="65"/>
      <c r="D129" s="56"/>
      <c r="E129" s="56"/>
      <c r="F129" s="55" t="str">
        <f t="shared" si="1"/>
        <v/>
      </c>
      <c r="G129" s="56" t="str">
        <f t="shared" si="2"/>
        <v/>
      </c>
      <c r="H129" s="57" t="str">
        <f t="shared" si="3"/>
        <v/>
      </c>
      <c r="I129" s="58" t="str">
        <f t="shared" si="4"/>
        <v/>
      </c>
      <c r="J129" s="56" t="str">
        <f t="shared" si="5"/>
        <v/>
      </c>
      <c r="K129" s="59" t="str">
        <f t="shared" si="6"/>
        <v/>
      </c>
      <c r="L129" s="5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60"/>
      <c r="N129" s="60"/>
      <c r="O129" s="62"/>
    </row>
    <row r="130" ht="12.75" customHeight="1">
      <c r="A130" s="64"/>
      <c r="B130" s="65"/>
      <c r="C130" s="65"/>
      <c r="D130" s="56"/>
      <c r="E130" s="56"/>
      <c r="F130" s="55" t="str">
        <f t="shared" si="1"/>
        <v/>
      </c>
      <c r="G130" s="56" t="str">
        <f t="shared" si="2"/>
        <v/>
      </c>
      <c r="H130" s="57" t="str">
        <f t="shared" si="3"/>
        <v/>
      </c>
      <c r="I130" s="58" t="str">
        <f t="shared" si="4"/>
        <v/>
      </c>
      <c r="J130" s="56" t="str">
        <f t="shared" si="5"/>
        <v/>
      </c>
      <c r="K130" s="59" t="str">
        <f t="shared" si="6"/>
        <v/>
      </c>
      <c r="L130" s="5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60"/>
      <c r="N130" s="60"/>
      <c r="O130" s="62"/>
    </row>
    <row r="131" ht="12.75" customHeight="1">
      <c r="A131" s="64"/>
      <c r="B131" s="65"/>
      <c r="C131" s="65"/>
      <c r="D131" s="56"/>
      <c r="E131" s="56"/>
      <c r="F131" s="55" t="str">
        <f t="shared" si="1"/>
        <v/>
      </c>
      <c r="G131" s="56" t="str">
        <f t="shared" si="2"/>
        <v/>
      </c>
      <c r="H131" s="57" t="str">
        <f t="shared" si="3"/>
        <v/>
      </c>
      <c r="I131" s="58" t="str">
        <f t="shared" si="4"/>
        <v/>
      </c>
      <c r="J131" s="56" t="str">
        <f t="shared" si="5"/>
        <v/>
      </c>
      <c r="K131" s="59" t="str">
        <f t="shared" si="6"/>
        <v/>
      </c>
      <c r="L131" s="5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60"/>
      <c r="N131" s="60"/>
      <c r="O131" s="62"/>
    </row>
    <row r="132" ht="12.75" customHeight="1">
      <c r="A132" s="64"/>
      <c r="B132" s="65"/>
      <c r="C132" s="65"/>
      <c r="D132" s="56"/>
      <c r="E132" s="56"/>
      <c r="F132" s="55" t="str">
        <f t="shared" si="1"/>
        <v/>
      </c>
      <c r="G132" s="56" t="str">
        <f t="shared" si="2"/>
        <v/>
      </c>
      <c r="H132" s="57" t="str">
        <f t="shared" si="3"/>
        <v/>
      </c>
      <c r="I132" s="58" t="str">
        <f t="shared" si="4"/>
        <v/>
      </c>
      <c r="J132" s="56" t="str">
        <f t="shared" si="5"/>
        <v/>
      </c>
      <c r="K132" s="59" t="str">
        <f t="shared" si="6"/>
        <v/>
      </c>
      <c r="L132" s="5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60"/>
      <c r="N132" s="60"/>
      <c r="O132" s="62"/>
    </row>
    <row r="133" ht="12.75" customHeight="1">
      <c r="A133" s="64"/>
      <c r="B133" s="65"/>
      <c r="C133" s="65"/>
      <c r="D133" s="56"/>
      <c r="E133" s="56"/>
      <c r="F133" s="55" t="str">
        <f t="shared" si="1"/>
        <v/>
      </c>
      <c r="G133" s="56" t="str">
        <f t="shared" si="2"/>
        <v/>
      </c>
      <c r="H133" s="57" t="str">
        <f t="shared" si="3"/>
        <v/>
      </c>
      <c r="I133" s="58" t="str">
        <f t="shared" si="4"/>
        <v/>
      </c>
      <c r="J133" s="56" t="str">
        <f t="shared" si="5"/>
        <v/>
      </c>
      <c r="K133" s="59" t="str">
        <f t="shared" si="6"/>
        <v/>
      </c>
      <c r="L133" s="5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60"/>
      <c r="N133" s="60"/>
      <c r="O133" s="62"/>
    </row>
    <row r="134" ht="12.75" customHeight="1">
      <c r="A134" s="64"/>
      <c r="B134" s="65"/>
      <c r="C134" s="65"/>
      <c r="D134" s="56"/>
      <c r="E134" s="56"/>
      <c r="F134" s="55" t="str">
        <f t="shared" si="1"/>
        <v/>
      </c>
      <c r="G134" s="56" t="str">
        <f t="shared" si="2"/>
        <v/>
      </c>
      <c r="H134" s="57" t="str">
        <f t="shared" si="3"/>
        <v/>
      </c>
      <c r="I134" s="58" t="str">
        <f t="shared" si="4"/>
        <v/>
      </c>
      <c r="J134" s="56" t="str">
        <f t="shared" si="5"/>
        <v/>
      </c>
      <c r="K134" s="59" t="str">
        <f t="shared" si="6"/>
        <v/>
      </c>
      <c r="L134" s="5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60"/>
      <c r="N134" s="60"/>
      <c r="O134" s="62"/>
    </row>
    <row r="135" ht="12.75" customHeight="1">
      <c r="A135" s="64"/>
      <c r="B135" s="65"/>
      <c r="C135" s="65"/>
      <c r="D135" s="56"/>
      <c r="E135" s="56"/>
      <c r="F135" s="55" t="str">
        <f t="shared" si="1"/>
        <v/>
      </c>
      <c r="G135" s="56" t="str">
        <f t="shared" si="2"/>
        <v/>
      </c>
      <c r="H135" s="57" t="str">
        <f t="shared" si="3"/>
        <v/>
      </c>
      <c r="I135" s="58" t="str">
        <f t="shared" si="4"/>
        <v/>
      </c>
      <c r="J135" s="56" t="str">
        <f t="shared" si="5"/>
        <v/>
      </c>
      <c r="K135" s="59" t="str">
        <f t="shared" si="6"/>
        <v/>
      </c>
      <c r="L135" s="5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60"/>
      <c r="N135" s="60"/>
      <c r="O135" s="62"/>
    </row>
    <row r="136" ht="12.75" customHeight="1">
      <c r="A136" s="64"/>
      <c r="B136" s="65"/>
      <c r="C136" s="65"/>
      <c r="D136" s="56"/>
      <c r="E136" s="56"/>
      <c r="F136" s="55" t="str">
        <f t="shared" si="1"/>
        <v/>
      </c>
      <c r="G136" s="56" t="str">
        <f t="shared" si="2"/>
        <v/>
      </c>
      <c r="H136" s="57" t="str">
        <f t="shared" si="3"/>
        <v/>
      </c>
      <c r="I136" s="58" t="str">
        <f t="shared" si="4"/>
        <v/>
      </c>
      <c r="J136" s="56" t="str">
        <f t="shared" si="5"/>
        <v/>
      </c>
      <c r="K136" s="59" t="str">
        <f t="shared" si="6"/>
        <v/>
      </c>
      <c r="L136" s="5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60"/>
      <c r="N136" s="60"/>
      <c r="O136" s="62"/>
    </row>
    <row r="137" ht="12.75" customHeight="1">
      <c r="A137" s="64"/>
      <c r="B137" s="65"/>
      <c r="C137" s="65"/>
      <c r="D137" s="56"/>
      <c r="E137" s="56"/>
      <c r="F137" s="55" t="str">
        <f t="shared" si="1"/>
        <v/>
      </c>
      <c r="G137" s="56" t="str">
        <f t="shared" si="2"/>
        <v/>
      </c>
      <c r="H137" s="57" t="str">
        <f t="shared" si="3"/>
        <v/>
      </c>
      <c r="I137" s="58" t="str">
        <f t="shared" si="4"/>
        <v/>
      </c>
      <c r="J137" s="56" t="str">
        <f t="shared" si="5"/>
        <v/>
      </c>
      <c r="K137" s="59" t="str">
        <f t="shared" si="6"/>
        <v/>
      </c>
      <c r="L137" s="5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60"/>
      <c r="N137" s="60"/>
      <c r="O137" s="62"/>
    </row>
    <row r="138" ht="12.75" customHeight="1">
      <c r="A138" s="64"/>
      <c r="B138" s="65"/>
      <c r="C138" s="65"/>
      <c r="D138" s="56"/>
      <c r="E138" s="56"/>
      <c r="F138" s="55" t="str">
        <f t="shared" si="1"/>
        <v/>
      </c>
      <c r="G138" s="56" t="str">
        <f t="shared" si="2"/>
        <v/>
      </c>
      <c r="H138" s="57" t="str">
        <f t="shared" si="3"/>
        <v/>
      </c>
      <c r="I138" s="58" t="str">
        <f t="shared" si="4"/>
        <v/>
      </c>
      <c r="J138" s="56" t="str">
        <f t="shared" si="5"/>
        <v/>
      </c>
      <c r="K138" s="59" t="str">
        <f t="shared" si="6"/>
        <v/>
      </c>
      <c r="L138" s="5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60"/>
      <c r="N138" s="60"/>
      <c r="O138" s="62"/>
    </row>
    <row r="139" ht="12.75" customHeight="1">
      <c r="A139" s="64"/>
      <c r="B139" s="65"/>
      <c r="C139" s="65"/>
      <c r="D139" s="56"/>
      <c r="E139" s="56"/>
      <c r="F139" s="55" t="str">
        <f t="shared" si="1"/>
        <v/>
      </c>
      <c r="G139" s="56" t="str">
        <f t="shared" si="2"/>
        <v/>
      </c>
      <c r="H139" s="57" t="str">
        <f t="shared" si="3"/>
        <v/>
      </c>
      <c r="I139" s="58" t="str">
        <f t="shared" si="4"/>
        <v/>
      </c>
      <c r="J139" s="56" t="str">
        <f t="shared" si="5"/>
        <v/>
      </c>
      <c r="K139" s="59" t="str">
        <f t="shared" si="6"/>
        <v/>
      </c>
      <c r="L139" s="5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60"/>
      <c r="N139" s="60"/>
      <c r="O139" s="62"/>
    </row>
    <row r="140" ht="12.75" customHeight="1">
      <c r="A140" s="64"/>
      <c r="B140" s="65"/>
      <c r="C140" s="65"/>
      <c r="D140" s="56"/>
      <c r="E140" s="56"/>
      <c r="F140" s="55" t="str">
        <f t="shared" si="1"/>
        <v/>
      </c>
      <c r="G140" s="56" t="str">
        <f t="shared" si="2"/>
        <v/>
      </c>
      <c r="H140" s="57" t="str">
        <f t="shared" si="3"/>
        <v/>
      </c>
      <c r="I140" s="58" t="str">
        <f t="shared" si="4"/>
        <v/>
      </c>
      <c r="J140" s="56" t="str">
        <f t="shared" si="5"/>
        <v/>
      </c>
      <c r="K140" s="59" t="str">
        <f t="shared" si="6"/>
        <v/>
      </c>
      <c r="L140" s="5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60"/>
      <c r="N140" s="60"/>
      <c r="O140" s="62"/>
    </row>
    <row r="141" ht="12.75" customHeight="1">
      <c r="A141" s="64"/>
      <c r="B141" s="65"/>
      <c r="C141" s="65"/>
      <c r="D141" s="56"/>
      <c r="E141" s="56"/>
      <c r="F141" s="55" t="str">
        <f t="shared" si="1"/>
        <v/>
      </c>
      <c r="G141" s="56" t="str">
        <f t="shared" si="2"/>
        <v/>
      </c>
      <c r="H141" s="57" t="str">
        <f t="shared" si="3"/>
        <v/>
      </c>
      <c r="I141" s="58" t="str">
        <f t="shared" si="4"/>
        <v/>
      </c>
      <c r="J141" s="56" t="str">
        <f t="shared" si="5"/>
        <v/>
      </c>
      <c r="K141" s="59" t="str">
        <f t="shared" si="6"/>
        <v/>
      </c>
      <c r="L141" s="5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60"/>
      <c r="N141" s="60"/>
      <c r="O141" s="62"/>
    </row>
    <row r="142" ht="12.75" customHeight="1">
      <c r="A142" s="64"/>
      <c r="B142" s="65"/>
      <c r="C142" s="65"/>
      <c r="D142" s="56"/>
      <c r="E142" s="56"/>
      <c r="F142" s="55" t="str">
        <f t="shared" si="1"/>
        <v/>
      </c>
      <c r="G142" s="56" t="str">
        <f t="shared" si="2"/>
        <v/>
      </c>
      <c r="H142" s="57" t="str">
        <f t="shared" si="3"/>
        <v/>
      </c>
      <c r="I142" s="58" t="str">
        <f t="shared" si="4"/>
        <v/>
      </c>
      <c r="J142" s="56" t="str">
        <f t="shared" si="5"/>
        <v/>
      </c>
      <c r="K142" s="59" t="str">
        <f t="shared" si="6"/>
        <v/>
      </c>
      <c r="L142" s="5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60"/>
      <c r="N142" s="60"/>
      <c r="O142" s="62"/>
    </row>
    <row r="143" ht="12.75" customHeight="1">
      <c r="A143" s="64"/>
      <c r="B143" s="65"/>
      <c r="C143" s="65"/>
      <c r="D143" s="56"/>
      <c r="E143" s="56"/>
      <c r="F143" s="55" t="str">
        <f t="shared" si="1"/>
        <v/>
      </c>
      <c r="G143" s="56" t="str">
        <f t="shared" si="2"/>
        <v/>
      </c>
      <c r="H143" s="57" t="str">
        <f t="shared" si="3"/>
        <v/>
      </c>
      <c r="I143" s="58" t="str">
        <f t="shared" si="4"/>
        <v/>
      </c>
      <c r="J143" s="56" t="str">
        <f t="shared" si="5"/>
        <v/>
      </c>
      <c r="K143" s="59" t="str">
        <f t="shared" si="6"/>
        <v/>
      </c>
      <c r="L143" s="5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60"/>
      <c r="N143" s="60"/>
      <c r="O143" s="62"/>
    </row>
    <row r="144" ht="12.75" customHeight="1">
      <c r="A144" s="64"/>
      <c r="B144" s="65"/>
      <c r="C144" s="65"/>
      <c r="D144" s="56"/>
      <c r="E144" s="56"/>
      <c r="F144" s="55" t="str">
        <f t="shared" si="1"/>
        <v/>
      </c>
      <c r="G144" s="56" t="str">
        <f t="shared" si="2"/>
        <v/>
      </c>
      <c r="H144" s="57" t="str">
        <f t="shared" si="3"/>
        <v/>
      </c>
      <c r="I144" s="58" t="str">
        <f t="shared" si="4"/>
        <v/>
      </c>
      <c r="J144" s="56" t="str">
        <f t="shared" si="5"/>
        <v/>
      </c>
      <c r="K144" s="59" t="str">
        <f t="shared" si="6"/>
        <v/>
      </c>
      <c r="L144" s="5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60"/>
      <c r="N144" s="60"/>
      <c r="O144" s="62"/>
    </row>
    <row r="145" ht="12.75" customHeight="1">
      <c r="A145" s="64"/>
      <c r="B145" s="65"/>
      <c r="C145" s="65"/>
      <c r="D145" s="56"/>
      <c r="E145" s="56"/>
      <c r="F145" s="55" t="str">
        <f t="shared" si="1"/>
        <v/>
      </c>
      <c r="G145" s="56" t="str">
        <f t="shared" si="2"/>
        <v/>
      </c>
      <c r="H145" s="57" t="str">
        <f t="shared" si="3"/>
        <v/>
      </c>
      <c r="I145" s="58" t="str">
        <f t="shared" si="4"/>
        <v/>
      </c>
      <c r="J145" s="56" t="str">
        <f t="shared" si="5"/>
        <v/>
      </c>
      <c r="K145" s="59" t="str">
        <f t="shared" si="6"/>
        <v/>
      </c>
      <c r="L145" s="5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60"/>
      <c r="N145" s="60"/>
      <c r="O145" s="62"/>
    </row>
    <row r="146" ht="12.75" customHeight="1">
      <c r="A146" s="64"/>
      <c r="B146" s="65"/>
      <c r="C146" s="65"/>
      <c r="D146" s="56"/>
      <c r="E146" s="56"/>
      <c r="F146" s="55" t="str">
        <f t="shared" si="1"/>
        <v/>
      </c>
      <c r="G146" s="56" t="str">
        <f t="shared" si="2"/>
        <v/>
      </c>
      <c r="H146" s="57" t="str">
        <f t="shared" si="3"/>
        <v/>
      </c>
      <c r="I146" s="58" t="str">
        <f t="shared" si="4"/>
        <v/>
      </c>
      <c r="J146" s="56" t="str">
        <f t="shared" si="5"/>
        <v/>
      </c>
      <c r="K146" s="59" t="str">
        <f t="shared" si="6"/>
        <v/>
      </c>
      <c r="L146" s="5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60"/>
      <c r="N146" s="60"/>
      <c r="O146" s="62"/>
    </row>
    <row r="147" ht="12.75" customHeight="1">
      <c r="A147" s="64"/>
      <c r="B147" s="65"/>
      <c r="C147" s="65"/>
      <c r="D147" s="56"/>
      <c r="E147" s="56"/>
      <c r="F147" s="55" t="str">
        <f t="shared" si="1"/>
        <v/>
      </c>
      <c r="G147" s="56" t="str">
        <f t="shared" si="2"/>
        <v/>
      </c>
      <c r="H147" s="57" t="str">
        <f t="shared" si="3"/>
        <v/>
      </c>
      <c r="I147" s="58" t="str">
        <f t="shared" si="4"/>
        <v/>
      </c>
      <c r="J147" s="56" t="str">
        <f t="shared" si="5"/>
        <v/>
      </c>
      <c r="K147" s="59" t="str">
        <f t="shared" si="6"/>
        <v/>
      </c>
      <c r="L147" s="5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60"/>
      <c r="N147" s="60"/>
      <c r="O147" s="62"/>
    </row>
    <row r="148" ht="12.75" customHeight="1">
      <c r="A148" s="64"/>
      <c r="B148" s="65"/>
      <c r="C148" s="65"/>
      <c r="D148" s="56"/>
      <c r="E148" s="56"/>
      <c r="F148" s="55" t="str">
        <f t="shared" si="1"/>
        <v/>
      </c>
      <c r="G148" s="56" t="str">
        <f t="shared" si="2"/>
        <v/>
      </c>
      <c r="H148" s="57" t="str">
        <f t="shared" si="3"/>
        <v/>
      </c>
      <c r="I148" s="58" t="str">
        <f t="shared" si="4"/>
        <v/>
      </c>
      <c r="J148" s="56" t="str">
        <f t="shared" si="5"/>
        <v/>
      </c>
      <c r="K148" s="59" t="str">
        <f t="shared" si="6"/>
        <v/>
      </c>
      <c r="L148" s="5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60"/>
      <c r="N148" s="60"/>
      <c r="O148" s="62"/>
    </row>
    <row r="149" ht="12.75" customHeight="1">
      <c r="A149" s="64"/>
      <c r="B149" s="65"/>
      <c r="C149" s="65"/>
      <c r="D149" s="56"/>
      <c r="E149" s="56"/>
      <c r="F149" s="55" t="str">
        <f t="shared" si="1"/>
        <v/>
      </c>
      <c r="G149" s="56" t="str">
        <f t="shared" si="2"/>
        <v/>
      </c>
      <c r="H149" s="57" t="str">
        <f t="shared" si="3"/>
        <v/>
      </c>
      <c r="I149" s="58" t="str">
        <f t="shared" si="4"/>
        <v/>
      </c>
      <c r="J149" s="56" t="str">
        <f t="shared" si="5"/>
        <v/>
      </c>
      <c r="K149" s="59" t="str">
        <f t="shared" si="6"/>
        <v/>
      </c>
      <c r="L149" s="5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60"/>
      <c r="N149" s="60"/>
      <c r="O149" s="62"/>
    </row>
    <row r="150" ht="12.75" customHeight="1">
      <c r="A150" s="64"/>
      <c r="B150" s="65"/>
      <c r="C150" s="65"/>
      <c r="D150" s="56"/>
      <c r="E150" s="56"/>
      <c r="F150" s="55" t="str">
        <f t="shared" si="1"/>
        <v/>
      </c>
      <c r="G150" s="56" t="str">
        <f t="shared" si="2"/>
        <v/>
      </c>
      <c r="H150" s="57" t="str">
        <f t="shared" si="3"/>
        <v/>
      </c>
      <c r="I150" s="58" t="str">
        <f t="shared" si="4"/>
        <v/>
      </c>
      <c r="J150" s="56" t="str">
        <f t="shared" si="5"/>
        <v/>
      </c>
      <c r="K150" s="59" t="str">
        <f t="shared" si="6"/>
        <v/>
      </c>
      <c r="L150" s="5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60"/>
      <c r="N150" s="60"/>
      <c r="O150" s="62"/>
    </row>
    <row r="151" ht="12.75" customHeight="1">
      <c r="A151" s="64"/>
      <c r="B151" s="65"/>
      <c r="C151" s="65"/>
      <c r="D151" s="56"/>
      <c r="E151" s="56"/>
      <c r="F151" s="55" t="str">
        <f t="shared" si="1"/>
        <v/>
      </c>
      <c r="G151" s="56" t="str">
        <f t="shared" si="2"/>
        <v/>
      </c>
      <c r="H151" s="57" t="str">
        <f t="shared" si="3"/>
        <v/>
      </c>
      <c r="I151" s="58" t="str">
        <f t="shared" si="4"/>
        <v/>
      </c>
      <c r="J151" s="56" t="str">
        <f t="shared" si="5"/>
        <v/>
      </c>
      <c r="K151" s="59" t="str">
        <f t="shared" si="6"/>
        <v/>
      </c>
      <c r="L151" s="5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60"/>
      <c r="N151" s="60"/>
      <c r="O151" s="62"/>
    </row>
    <row r="152" ht="12.75" customHeight="1">
      <c r="A152" s="64"/>
      <c r="B152" s="65"/>
      <c r="C152" s="65"/>
      <c r="D152" s="56"/>
      <c r="E152" s="56"/>
      <c r="F152" s="55" t="str">
        <f t="shared" si="1"/>
        <v/>
      </c>
      <c r="G152" s="56" t="str">
        <f t="shared" si="2"/>
        <v/>
      </c>
      <c r="H152" s="57" t="str">
        <f t="shared" si="3"/>
        <v/>
      </c>
      <c r="I152" s="58" t="str">
        <f t="shared" si="4"/>
        <v/>
      </c>
      <c r="J152" s="56" t="str">
        <f t="shared" si="5"/>
        <v/>
      </c>
      <c r="K152" s="59" t="str">
        <f t="shared" si="6"/>
        <v/>
      </c>
      <c r="L152" s="5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60"/>
      <c r="N152" s="60"/>
      <c r="O152" s="62"/>
    </row>
    <row r="153" ht="12.75" customHeight="1">
      <c r="A153" s="64"/>
      <c r="B153" s="65"/>
      <c r="C153" s="65"/>
      <c r="D153" s="56"/>
      <c r="E153" s="56"/>
      <c r="F153" s="55" t="str">
        <f t="shared" si="1"/>
        <v/>
      </c>
      <c r="G153" s="56" t="str">
        <f t="shared" si="2"/>
        <v/>
      </c>
      <c r="H153" s="57" t="str">
        <f t="shared" si="3"/>
        <v/>
      </c>
      <c r="I153" s="58" t="str">
        <f t="shared" si="4"/>
        <v/>
      </c>
      <c r="J153" s="56" t="str">
        <f t="shared" si="5"/>
        <v/>
      </c>
      <c r="K153" s="59" t="str">
        <f t="shared" si="6"/>
        <v/>
      </c>
      <c r="L153" s="5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60"/>
      <c r="N153" s="60"/>
      <c r="O153" s="62"/>
    </row>
    <row r="154" ht="12.75" customHeight="1">
      <c r="A154" s="64"/>
      <c r="B154" s="65"/>
      <c r="C154" s="65"/>
      <c r="D154" s="56"/>
      <c r="E154" s="56"/>
      <c r="F154" s="55" t="str">
        <f t="shared" si="1"/>
        <v/>
      </c>
      <c r="G154" s="56" t="str">
        <f t="shared" si="2"/>
        <v/>
      </c>
      <c r="H154" s="57" t="str">
        <f t="shared" si="3"/>
        <v/>
      </c>
      <c r="I154" s="58" t="str">
        <f t="shared" si="4"/>
        <v/>
      </c>
      <c r="J154" s="56" t="str">
        <f t="shared" si="5"/>
        <v/>
      </c>
      <c r="K154" s="59" t="str">
        <f t="shared" si="6"/>
        <v/>
      </c>
      <c r="L154" s="5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60"/>
      <c r="N154" s="60"/>
      <c r="O154" s="62"/>
    </row>
    <row r="155" ht="12.75" customHeight="1">
      <c r="A155" s="64"/>
      <c r="B155" s="65"/>
      <c r="C155" s="65"/>
      <c r="D155" s="56"/>
      <c r="E155" s="56"/>
      <c r="F155" s="55" t="str">
        <f t="shared" si="1"/>
        <v/>
      </c>
      <c r="G155" s="56" t="str">
        <f t="shared" si="2"/>
        <v/>
      </c>
      <c r="H155" s="57" t="str">
        <f t="shared" si="3"/>
        <v/>
      </c>
      <c r="I155" s="58" t="str">
        <f t="shared" si="4"/>
        <v/>
      </c>
      <c r="J155" s="56" t="str">
        <f t="shared" si="5"/>
        <v/>
      </c>
      <c r="K155" s="59" t="str">
        <f t="shared" si="6"/>
        <v/>
      </c>
      <c r="L155" s="5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60"/>
      <c r="N155" s="60"/>
      <c r="O155" s="62"/>
    </row>
    <row r="156" ht="12.75" customHeight="1">
      <c r="A156" s="64"/>
      <c r="B156" s="65"/>
      <c r="C156" s="65"/>
      <c r="D156" s="56"/>
      <c r="E156" s="56"/>
      <c r="F156" s="55" t="str">
        <f t="shared" si="1"/>
        <v/>
      </c>
      <c r="G156" s="56" t="str">
        <f t="shared" si="2"/>
        <v/>
      </c>
      <c r="H156" s="57" t="str">
        <f t="shared" si="3"/>
        <v/>
      </c>
      <c r="I156" s="58" t="str">
        <f t="shared" si="4"/>
        <v/>
      </c>
      <c r="J156" s="56" t="str">
        <f t="shared" si="5"/>
        <v/>
      </c>
      <c r="K156" s="59" t="str">
        <f t="shared" si="6"/>
        <v/>
      </c>
      <c r="L156" s="5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60"/>
      <c r="N156" s="60"/>
      <c r="O156" s="62"/>
    </row>
    <row r="157" ht="12.75" customHeight="1">
      <c r="A157" s="64"/>
      <c r="B157" s="65"/>
      <c r="C157" s="65"/>
      <c r="D157" s="56"/>
      <c r="E157" s="56"/>
      <c r="F157" s="55" t="str">
        <f t="shared" si="1"/>
        <v/>
      </c>
      <c r="G157" s="56" t="str">
        <f t="shared" si="2"/>
        <v/>
      </c>
      <c r="H157" s="57" t="str">
        <f t="shared" si="3"/>
        <v/>
      </c>
      <c r="I157" s="58" t="str">
        <f t="shared" si="4"/>
        <v/>
      </c>
      <c r="J157" s="56" t="str">
        <f t="shared" si="5"/>
        <v/>
      </c>
      <c r="K157" s="59" t="str">
        <f t="shared" si="6"/>
        <v/>
      </c>
      <c r="L157" s="5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60"/>
      <c r="N157" s="60"/>
      <c r="O157" s="62"/>
    </row>
    <row r="158" ht="12.75" customHeight="1">
      <c r="A158" s="64"/>
      <c r="B158" s="65"/>
      <c r="C158" s="65"/>
      <c r="D158" s="56"/>
      <c r="E158" s="56"/>
      <c r="F158" s="55" t="str">
        <f t="shared" si="1"/>
        <v/>
      </c>
      <c r="G158" s="56" t="str">
        <f t="shared" si="2"/>
        <v/>
      </c>
      <c r="H158" s="57" t="str">
        <f t="shared" si="3"/>
        <v/>
      </c>
      <c r="I158" s="58" t="str">
        <f t="shared" si="4"/>
        <v/>
      </c>
      <c r="J158" s="56" t="str">
        <f t="shared" si="5"/>
        <v/>
      </c>
      <c r="K158" s="59" t="str">
        <f t="shared" si="6"/>
        <v/>
      </c>
      <c r="L158" s="5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60"/>
      <c r="N158" s="60"/>
      <c r="O158" s="62"/>
    </row>
    <row r="159" ht="12.75" customHeight="1">
      <c r="A159" s="64"/>
      <c r="B159" s="65"/>
      <c r="C159" s="65"/>
      <c r="D159" s="56"/>
      <c r="E159" s="56"/>
      <c r="F159" s="55" t="str">
        <f t="shared" si="1"/>
        <v/>
      </c>
      <c r="G159" s="56" t="str">
        <f t="shared" si="2"/>
        <v/>
      </c>
      <c r="H159" s="57" t="str">
        <f t="shared" si="3"/>
        <v/>
      </c>
      <c r="I159" s="58" t="str">
        <f t="shared" si="4"/>
        <v/>
      </c>
      <c r="J159" s="56" t="str">
        <f t="shared" si="5"/>
        <v/>
      </c>
      <c r="K159" s="59" t="str">
        <f t="shared" si="6"/>
        <v/>
      </c>
      <c r="L159" s="5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60"/>
      <c r="N159" s="60"/>
      <c r="O159" s="62"/>
    </row>
    <row r="160" ht="12.75" customHeight="1">
      <c r="A160" s="64"/>
      <c r="B160" s="65"/>
      <c r="C160" s="65"/>
      <c r="D160" s="56"/>
      <c r="E160" s="56"/>
      <c r="F160" s="55" t="str">
        <f t="shared" si="1"/>
        <v/>
      </c>
      <c r="G160" s="56" t="str">
        <f t="shared" si="2"/>
        <v/>
      </c>
      <c r="H160" s="57" t="str">
        <f t="shared" si="3"/>
        <v/>
      </c>
      <c r="I160" s="58" t="str">
        <f t="shared" si="4"/>
        <v/>
      </c>
      <c r="J160" s="56" t="str">
        <f t="shared" si="5"/>
        <v/>
      </c>
      <c r="K160" s="59" t="str">
        <f t="shared" si="6"/>
        <v/>
      </c>
      <c r="L160" s="5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60"/>
      <c r="N160" s="60"/>
      <c r="O160" s="62"/>
    </row>
    <row r="161" ht="12.75" customHeight="1">
      <c r="A161" s="64"/>
      <c r="B161" s="65"/>
      <c r="C161" s="65"/>
      <c r="D161" s="56"/>
      <c r="E161" s="56"/>
      <c r="F161" s="55" t="str">
        <f t="shared" si="1"/>
        <v/>
      </c>
      <c r="G161" s="56" t="str">
        <f t="shared" si="2"/>
        <v/>
      </c>
      <c r="H161" s="57" t="str">
        <f t="shared" si="3"/>
        <v/>
      </c>
      <c r="I161" s="58" t="str">
        <f t="shared" si="4"/>
        <v/>
      </c>
      <c r="J161" s="56" t="str">
        <f t="shared" si="5"/>
        <v/>
      </c>
      <c r="K161" s="59" t="str">
        <f t="shared" si="6"/>
        <v/>
      </c>
      <c r="L161" s="5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60"/>
      <c r="N161" s="60"/>
      <c r="O161" s="62"/>
    </row>
    <row r="162" ht="12.75" customHeight="1">
      <c r="A162" s="64"/>
      <c r="B162" s="65"/>
      <c r="C162" s="65"/>
      <c r="D162" s="56"/>
      <c r="E162" s="56"/>
      <c r="F162" s="55" t="str">
        <f t="shared" si="1"/>
        <v/>
      </c>
      <c r="G162" s="56" t="str">
        <f t="shared" si="2"/>
        <v/>
      </c>
      <c r="H162" s="57" t="str">
        <f t="shared" si="3"/>
        <v/>
      </c>
      <c r="I162" s="58" t="str">
        <f t="shared" si="4"/>
        <v/>
      </c>
      <c r="J162" s="56" t="str">
        <f t="shared" si="5"/>
        <v/>
      </c>
      <c r="K162" s="59" t="str">
        <f t="shared" si="6"/>
        <v/>
      </c>
      <c r="L162" s="5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60"/>
      <c r="N162" s="60"/>
      <c r="O162" s="62"/>
    </row>
    <row r="163" ht="12.75" customHeight="1">
      <c r="A163" s="64"/>
      <c r="B163" s="65"/>
      <c r="C163" s="65"/>
      <c r="D163" s="56"/>
      <c r="E163" s="56"/>
      <c r="F163" s="55" t="str">
        <f t="shared" si="1"/>
        <v/>
      </c>
      <c r="G163" s="56" t="str">
        <f t="shared" si="2"/>
        <v/>
      </c>
      <c r="H163" s="57" t="str">
        <f t="shared" si="3"/>
        <v/>
      </c>
      <c r="I163" s="58" t="str">
        <f t="shared" si="4"/>
        <v/>
      </c>
      <c r="J163" s="56" t="str">
        <f t="shared" si="5"/>
        <v/>
      </c>
      <c r="K163" s="59" t="str">
        <f t="shared" si="6"/>
        <v/>
      </c>
      <c r="L163" s="5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60"/>
      <c r="N163" s="60"/>
      <c r="O163" s="62"/>
    </row>
    <row r="164" ht="12.75" customHeight="1">
      <c r="A164" s="64"/>
      <c r="B164" s="65"/>
      <c r="C164" s="65"/>
      <c r="D164" s="56"/>
      <c r="E164" s="56"/>
      <c r="F164" s="55" t="str">
        <f t="shared" si="1"/>
        <v/>
      </c>
      <c r="G164" s="56" t="str">
        <f t="shared" si="2"/>
        <v/>
      </c>
      <c r="H164" s="57" t="str">
        <f t="shared" si="3"/>
        <v/>
      </c>
      <c r="I164" s="58" t="str">
        <f t="shared" si="4"/>
        <v/>
      </c>
      <c r="J164" s="56" t="str">
        <f t="shared" si="5"/>
        <v/>
      </c>
      <c r="K164" s="59" t="str">
        <f t="shared" si="6"/>
        <v/>
      </c>
      <c r="L164" s="5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60"/>
      <c r="N164" s="60"/>
      <c r="O164" s="62"/>
    </row>
    <row r="165" ht="12.75" customHeight="1">
      <c r="A165" s="64"/>
      <c r="B165" s="65"/>
      <c r="C165" s="65"/>
      <c r="D165" s="56"/>
      <c r="E165" s="56"/>
      <c r="F165" s="55" t="str">
        <f t="shared" si="1"/>
        <v/>
      </c>
      <c r="G165" s="56" t="str">
        <f t="shared" si="2"/>
        <v/>
      </c>
      <c r="H165" s="57" t="str">
        <f t="shared" si="3"/>
        <v/>
      </c>
      <c r="I165" s="58" t="str">
        <f t="shared" si="4"/>
        <v/>
      </c>
      <c r="J165" s="56" t="str">
        <f t="shared" si="5"/>
        <v/>
      </c>
      <c r="K165" s="59" t="str">
        <f t="shared" si="6"/>
        <v/>
      </c>
      <c r="L165" s="5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60"/>
      <c r="N165" s="60"/>
      <c r="O165" s="62"/>
    </row>
    <row r="166" ht="12.75" customHeight="1">
      <c r="A166" s="64"/>
      <c r="B166" s="65"/>
      <c r="C166" s="65"/>
      <c r="D166" s="56"/>
      <c r="E166" s="56"/>
      <c r="F166" s="55" t="str">
        <f t="shared" si="1"/>
        <v/>
      </c>
      <c r="G166" s="56" t="str">
        <f t="shared" si="2"/>
        <v/>
      </c>
      <c r="H166" s="57" t="str">
        <f t="shared" si="3"/>
        <v/>
      </c>
      <c r="I166" s="58" t="str">
        <f t="shared" si="4"/>
        <v/>
      </c>
      <c r="J166" s="56" t="str">
        <f t="shared" si="5"/>
        <v/>
      </c>
      <c r="K166" s="59" t="str">
        <f t="shared" si="6"/>
        <v/>
      </c>
      <c r="L166" s="5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60"/>
      <c r="N166" s="60"/>
      <c r="O166" s="62"/>
    </row>
    <row r="167" ht="12.75" customHeight="1">
      <c r="A167" s="64"/>
      <c r="B167" s="65"/>
      <c r="C167" s="65"/>
      <c r="D167" s="56"/>
      <c r="E167" s="56"/>
      <c r="F167" s="55" t="str">
        <f t="shared" si="1"/>
        <v/>
      </c>
      <c r="G167" s="56" t="str">
        <f t="shared" si="2"/>
        <v/>
      </c>
      <c r="H167" s="57" t="str">
        <f t="shared" si="3"/>
        <v/>
      </c>
      <c r="I167" s="58" t="str">
        <f t="shared" si="4"/>
        <v/>
      </c>
      <c r="J167" s="56" t="str">
        <f t="shared" si="5"/>
        <v/>
      </c>
      <c r="K167" s="59" t="str">
        <f t="shared" si="6"/>
        <v/>
      </c>
      <c r="L167" s="5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60"/>
      <c r="N167" s="60"/>
      <c r="O167" s="62"/>
    </row>
    <row r="168" ht="12.75" customHeight="1">
      <c r="A168" s="64"/>
      <c r="B168" s="65"/>
      <c r="C168" s="65"/>
      <c r="D168" s="56"/>
      <c r="E168" s="56"/>
      <c r="F168" s="55" t="str">
        <f t="shared" si="1"/>
        <v/>
      </c>
      <c r="G168" s="56" t="str">
        <f t="shared" si="2"/>
        <v/>
      </c>
      <c r="H168" s="57" t="str">
        <f t="shared" si="3"/>
        <v/>
      </c>
      <c r="I168" s="58" t="str">
        <f t="shared" si="4"/>
        <v/>
      </c>
      <c r="J168" s="56" t="str">
        <f t="shared" si="5"/>
        <v/>
      </c>
      <c r="K168" s="59" t="str">
        <f t="shared" si="6"/>
        <v/>
      </c>
      <c r="L168" s="5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60"/>
      <c r="N168" s="60"/>
      <c r="O168" s="62"/>
    </row>
    <row r="169" ht="12.75" customHeight="1">
      <c r="A169" s="64"/>
      <c r="B169" s="65"/>
      <c r="C169" s="65"/>
      <c r="D169" s="56"/>
      <c r="E169" s="56"/>
      <c r="F169" s="55" t="str">
        <f t="shared" si="1"/>
        <v/>
      </c>
      <c r="G169" s="56" t="str">
        <f t="shared" si="2"/>
        <v/>
      </c>
      <c r="H169" s="57" t="str">
        <f t="shared" si="3"/>
        <v/>
      </c>
      <c r="I169" s="58" t="str">
        <f t="shared" si="4"/>
        <v/>
      </c>
      <c r="J169" s="56" t="str">
        <f t="shared" si="5"/>
        <v/>
      </c>
      <c r="K169" s="59" t="str">
        <f t="shared" si="6"/>
        <v/>
      </c>
      <c r="L169" s="5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60"/>
      <c r="N169" s="60"/>
      <c r="O169" s="62"/>
    </row>
    <row r="170" ht="12.75" customHeight="1">
      <c r="A170" s="64"/>
      <c r="B170" s="65"/>
      <c r="C170" s="65"/>
      <c r="D170" s="56"/>
      <c r="E170" s="56"/>
      <c r="F170" s="55" t="str">
        <f t="shared" si="1"/>
        <v/>
      </c>
      <c r="G170" s="56" t="str">
        <f t="shared" si="2"/>
        <v/>
      </c>
      <c r="H170" s="57" t="str">
        <f t="shared" si="3"/>
        <v/>
      </c>
      <c r="I170" s="58" t="str">
        <f t="shared" si="4"/>
        <v/>
      </c>
      <c r="J170" s="56" t="str">
        <f t="shared" si="5"/>
        <v/>
      </c>
      <c r="K170" s="59" t="str">
        <f t="shared" si="6"/>
        <v/>
      </c>
      <c r="L170" s="5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60"/>
      <c r="N170" s="60"/>
      <c r="O170" s="62"/>
    </row>
    <row r="171" ht="12.75" customHeight="1">
      <c r="A171" s="64"/>
      <c r="B171" s="65"/>
      <c r="C171" s="65"/>
      <c r="D171" s="56"/>
      <c r="E171" s="56"/>
      <c r="F171" s="55" t="str">
        <f t="shared" si="1"/>
        <v/>
      </c>
      <c r="G171" s="56" t="str">
        <f t="shared" si="2"/>
        <v/>
      </c>
      <c r="H171" s="57" t="str">
        <f t="shared" si="3"/>
        <v/>
      </c>
      <c r="I171" s="58" t="str">
        <f t="shared" si="4"/>
        <v/>
      </c>
      <c r="J171" s="56" t="str">
        <f t="shared" si="5"/>
        <v/>
      </c>
      <c r="K171" s="59" t="str">
        <f t="shared" si="6"/>
        <v/>
      </c>
      <c r="L171" s="5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60"/>
      <c r="N171" s="60"/>
      <c r="O171" s="62"/>
    </row>
    <row r="172" ht="12.75" customHeight="1">
      <c r="A172" s="64"/>
      <c r="B172" s="65"/>
      <c r="C172" s="65"/>
      <c r="D172" s="56"/>
      <c r="E172" s="56"/>
      <c r="F172" s="55" t="str">
        <f t="shared" si="1"/>
        <v/>
      </c>
      <c r="G172" s="56" t="str">
        <f t="shared" si="2"/>
        <v/>
      </c>
      <c r="H172" s="57" t="str">
        <f t="shared" si="3"/>
        <v/>
      </c>
      <c r="I172" s="58" t="str">
        <f t="shared" si="4"/>
        <v/>
      </c>
      <c r="J172" s="56" t="str">
        <f t="shared" si="5"/>
        <v/>
      </c>
      <c r="K172" s="59" t="str">
        <f t="shared" si="6"/>
        <v/>
      </c>
      <c r="L172" s="5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60"/>
      <c r="N172" s="60"/>
      <c r="O172" s="62"/>
    </row>
    <row r="173" ht="12.75" customHeight="1">
      <c r="A173" s="64"/>
      <c r="B173" s="65"/>
      <c r="C173" s="65"/>
      <c r="D173" s="56"/>
      <c r="E173" s="56"/>
      <c r="F173" s="55" t="str">
        <f t="shared" si="1"/>
        <v/>
      </c>
      <c r="G173" s="56" t="str">
        <f t="shared" si="2"/>
        <v/>
      </c>
      <c r="H173" s="57" t="str">
        <f t="shared" si="3"/>
        <v/>
      </c>
      <c r="I173" s="58" t="str">
        <f t="shared" si="4"/>
        <v/>
      </c>
      <c r="J173" s="56" t="str">
        <f t="shared" si="5"/>
        <v/>
      </c>
      <c r="K173" s="59" t="str">
        <f t="shared" si="6"/>
        <v/>
      </c>
      <c r="L173" s="5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60"/>
      <c r="N173" s="60"/>
      <c r="O173" s="62"/>
    </row>
    <row r="174" ht="12.75" customHeight="1">
      <c r="A174" s="64"/>
      <c r="B174" s="65"/>
      <c r="C174" s="65"/>
      <c r="D174" s="56"/>
      <c r="E174" s="56"/>
      <c r="F174" s="55" t="str">
        <f t="shared" si="1"/>
        <v/>
      </c>
      <c r="G174" s="56" t="str">
        <f t="shared" si="2"/>
        <v/>
      </c>
      <c r="H174" s="57" t="str">
        <f t="shared" si="3"/>
        <v/>
      </c>
      <c r="I174" s="58" t="str">
        <f t="shared" si="4"/>
        <v/>
      </c>
      <c r="J174" s="56" t="str">
        <f t="shared" si="5"/>
        <v/>
      </c>
      <c r="K174" s="59" t="str">
        <f t="shared" si="6"/>
        <v/>
      </c>
      <c r="L174" s="5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60"/>
      <c r="N174" s="60"/>
      <c r="O174" s="62"/>
    </row>
    <row r="175" ht="12.75" customHeight="1">
      <c r="A175" s="64"/>
      <c r="B175" s="65"/>
      <c r="C175" s="65"/>
      <c r="D175" s="56"/>
      <c r="E175" s="56"/>
      <c r="F175" s="55" t="str">
        <f t="shared" si="1"/>
        <v/>
      </c>
      <c r="G175" s="56" t="str">
        <f t="shared" si="2"/>
        <v/>
      </c>
      <c r="H175" s="57" t="str">
        <f t="shared" si="3"/>
        <v/>
      </c>
      <c r="I175" s="58" t="str">
        <f t="shared" si="4"/>
        <v/>
      </c>
      <c r="J175" s="56" t="str">
        <f t="shared" si="5"/>
        <v/>
      </c>
      <c r="K175" s="59" t="str">
        <f t="shared" si="6"/>
        <v/>
      </c>
      <c r="L175" s="5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60"/>
      <c r="N175" s="60"/>
      <c r="O175" s="62"/>
    </row>
    <row r="176" ht="12.75" customHeight="1">
      <c r="A176" s="64"/>
      <c r="B176" s="65"/>
      <c r="C176" s="65"/>
      <c r="D176" s="56"/>
      <c r="E176" s="56"/>
      <c r="F176" s="55" t="str">
        <f t="shared" si="1"/>
        <v/>
      </c>
      <c r="G176" s="56" t="str">
        <f t="shared" si="2"/>
        <v/>
      </c>
      <c r="H176" s="57" t="str">
        <f t="shared" si="3"/>
        <v/>
      </c>
      <c r="I176" s="58" t="str">
        <f t="shared" si="4"/>
        <v/>
      </c>
      <c r="J176" s="56" t="str">
        <f t="shared" si="5"/>
        <v/>
      </c>
      <c r="K176" s="59" t="str">
        <f t="shared" si="6"/>
        <v/>
      </c>
      <c r="L176" s="5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60"/>
      <c r="N176" s="60"/>
      <c r="O176" s="62"/>
    </row>
    <row r="177" ht="12.75" customHeight="1">
      <c r="A177" s="64"/>
      <c r="B177" s="65"/>
      <c r="C177" s="65"/>
      <c r="D177" s="56"/>
      <c r="E177" s="56"/>
      <c r="F177" s="55" t="str">
        <f t="shared" si="1"/>
        <v/>
      </c>
      <c r="G177" s="56" t="str">
        <f t="shared" si="2"/>
        <v/>
      </c>
      <c r="H177" s="57" t="str">
        <f t="shared" si="3"/>
        <v/>
      </c>
      <c r="I177" s="58" t="str">
        <f t="shared" si="4"/>
        <v/>
      </c>
      <c r="J177" s="56" t="str">
        <f t="shared" si="5"/>
        <v/>
      </c>
      <c r="K177" s="59" t="str">
        <f t="shared" si="6"/>
        <v/>
      </c>
      <c r="L177" s="5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60"/>
      <c r="N177" s="60"/>
      <c r="O177" s="62"/>
    </row>
    <row r="178" ht="12.75" customHeight="1">
      <c r="A178" s="64"/>
      <c r="B178" s="65"/>
      <c r="C178" s="65"/>
      <c r="D178" s="56"/>
      <c r="E178" s="56"/>
      <c r="F178" s="55" t="str">
        <f t="shared" si="1"/>
        <v/>
      </c>
      <c r="G178" s="56" t="str">
        <f t="shared" si="2"/>
        <v/>
      </c>
      <c r="H178" s="57" t="str">
        <f t="shared" si="3"/>
        <v/>
      </c>
      <c r="I178" s="58" t="str">
        <f t="shared" si="4"/>
        <v/>
      </c>
      <c r="J178" s="56" t="str">
        <f t="shared" si="5"/>
        <v/>
      </c>
      <c r="K178" s="59" t="str">
        <f t="shared" si="6"/>
        <v/>
      </c>
      <c r="L178" s="5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60"/>
      <c r="N178" s="60"/>
      <c r="O178" s="62"/>
    </row>
    <row r="179" ht="12.75" customHeight="1">
      <c r="A179" s="64"/>
      <c r="B179" s="65"/>
      <c r="C179" s="65"/>
      <c r="D179" s="56"/>
      <c r="E179" s="56"/>
      <c r="F179" s="55" t="str">
        <f t="shared" si="1"/>
        <v/>
      </c>
      <c r="G179" s="56" t="str">
        <f t="shared" si="2"/>
        <v/>
      </c>
      <c r="H179" s="57" t="str">
        <f t="shared" si="3"/>
        <v/>
      </c>
      <c r="I179" s="58" t="str">
        <f t="shared" si="4"/>
        <v/>
      </c>
      <c r="J179" s="56" t="str">
        <f t="shared" si="5"/>
        <v/>
      </c>
      <c r="K179" s="59" t="str">
        <f t="shared" si="6"/>
        <v/>
      </c>
      <c r="L179" s="5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60"/>
      <c r="N179" s="60"/>
      <c r="O179" s="62"/>
    </row>
    <row r="180" ht="12.75" customHeight="1">
      <c r="A180" s="64"/>
      <c r="B180" s="65"/>
      <c r="C180" s="65"/>
      <c r="D180" s="56"/>
      <c r="E180" s="56"/>
      <c r="F180" s="55" t="str">
        <f t="shared" si="1"/>
        <v/>
      </c>
      <c r="G180" s="56" t="str">
        <f t="shared" si="2"/>
        <v/>
      </c>
      <c r="H180" s="57" t="str">
        <f t="shared" si="3"/>
        <v/>
      </c>
      <c r="I180" s="58" t="str">
        <f t="shared" si="4"/>
        <v/>
      </c>
      <c r="J180" s="56" t="str">
        <f t="shared" si="5"/>
        <v/>
      </c>
      <c r="K180" s="59" t="str">
        <f t="shared" si="6"/>
        <v/>
      </c>
      <c r="L180" s="5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60"/>
      <c r="N180" s="60"/>
      <c r="O180" s="62"/>
    </row>
    <row r="181" ht="12.75" customHeight="1">
      <c r="A181" s="64"/>
      <c r="B181" s="65"/>
      <c r="C181" s="65"/>
      <c r="D181" s="56"/>
      <c r="E181" s="56"/>
      <c r="F181" s="55" t="str">
        <f t="shared" si="1"/>
        <v/>
      </c>
      <c r="G181" s="56" t="str">
        <f t="shared" si="2"/>
        <v/>
      </c>
      <c r="H181" s="57" t="str">
        <f t="shared" si="3"/>
        <v/>
      </c>
      <c r="I181" s="58" t="str">
        <f t="shared" si="4"/>
        <v/>
      </c>
      <c r="J181" s="56" t="str">
        <f t="shared" si="5"/>
        <v/>
      </c>
      <c r="K181" s="59" t="str">
        <f t="shared" si="6"/>
        <v/>
      </c>
      <c r="L181" s="5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60"/>
      <c r="N181" s="60"/>
      <c r="O181" s="62"/>
    </row>
    <row r="182" ht="12.75" customHeight="1">
      <c r="A182" s="64"/>
      <c r="B182" s="65"/>
      <c r="C182" s="65"/>
      <c r="D182" s="56"/>
      <c r="E182" s="56"/>
      <c r="F182" s="55" t="str">
        <f t="shared" si="1"/>
        <v/>
      </c>
      <c r="G182" s="56" t="str">
        <f t="shared" si="2"/>
        <v/>
      </c>
      <c r="H182" s="57" t="str">
        <f t="shared" si="3"/>
        <v/>
      </c>
      <c r="I182" s="58" t="str">
        <f t="shared" si="4"/>
        <v/>
      </c>
      <c r="J182" s="56" t="str">
        <f t="shared" si="5"/>
        <v/>
      </c>
      <c r="K182" s="59" t="str">
        <f t="shared" si="6"/>
        <v/>
      </c>
      <c r="L182" s="5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60"/>
      <c r="N182" s="60"/>
      <c r="O182" s="62"/>
    </row>
    <row r="183" ht="12.75" customHeight="1">
      <c r="A183" s="64"/>
      <c r="B183" s="65"/>
      <c r="C183" s="65"/>
      <c r="D183" s="56"/>
      <c r="E183" s="56"/>
      <c r="F183" s="55" t="str">
        <f t="shared" si="1"/>
        <v/>
      </c>
      <c r="G183" s="56" t="str">
        <f t="shared" si="2"/>
        <v/>
      </c>
      <c r="H183" s="57" t="str">
        <f t="shared" si="3"/>
        <v/>
      </c>
      <c r="I183" s="58" t="str">
        <f t="shared" si="4"/>
        <v/>
      </c>
      <c r="J183" s="56" t="str">
        <f t="shared" si="5"/>
        <v/>
      </c>
      <c r="K183" s="59" t="str">
        <f t="shared" si="6"/>
        <v/>
      </c>
      <c r="L183" s="5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60"/>
      <c r="N183" s="60"/>
      <c r="O183" s="62"/>
    </row>
    <row r="184" ht="12.75" customHeight="1">
      <c r="A184" s="64"/>
      <c r="B184" s="65"/>
      <c r="C184" s="65"/>
      <c r="D184" s="56"/>
      <c r="E184" s="56"/>
      <c r="F184" s="55" t="str">
        <f t="shared" si="1"/>
        <v/>
      </c>
      <c r="G184" s="56" t="str">
        <f t="shared" si="2"/>
        <v/>
      </c>
      <c r="H184" s="57" t="str">
        <f t="shared" si="3"/>
        <v/>
      </c>
      <c r="I184" s="58" t="str">
        <f t="shared" si="4"/>
        <v/>
      </c>
      <c r="J184" s="56" t="str">
        <f t="shared" si="5"/>
        <v/>
      </c>
      <c r="K184" s="59" t="str">
        <f t="shared" si="6"/>
        <v/>
      </c>
      <c r="L184" s="5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60"/>
      <c r="N184" s="60"/>
      <c r="O184" s="62"/>
    </row>
    <row r="185" ht="12.75" customHeight="1">
      <c r="A185" s="64"/>
      <c r="B185" s="65"/>
      <c r="C185" s="65"/>
      <c r="D185" s="56"/>
      <c r="E185" s="56"/>
      <c r="F185" s="55" t="str">
        <f t="shared" si="1"/>
        <v/>
      </c>
      <c r="G185" s="56" t="str">
        <f t="shared" si="2"/>
        <v/>
      </c>
      <c r="H185" s="57" t="str">
        <f t="shared" si="3"/>
        <v/>
      </c>
      <c r="I185" s="58" t="str">
        <f t="shared" si="4"/>
        <v/>
      </c>
      <c r="J185" s="56" t="str">
        <f t="shared" si="5"/>
        <v/>
      </c>
      <c r="K185" s="59" t="str">
        <f t="shared" si="6"/>
        <v/>
      </c>
      <c r="L185" s="5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60"/>
      <c r="N185" s="60"/>
      <c r="O185" s="62"/>
    </row>
    <row r="186" ht="12.75" customHeight="1">
      <c r="A186" s="64"/>
      <c r="B186" s="65"/>
      <c r="C186" s="65"/>
      <c r="D186" s="56"/>
      <c r="E186" s="56"/>
      <c r="F186" s="55" t="str">
        <f t="shared" si="1"/>
        <v/>
      </c>
      <c r="G186" s="56" t="str">
        <f t="shared" si="2"/>
        <v/>
      </c>
      <c r="H186" s="57" t="str">
        <f t="shared" si="3"/>
        <v/>
      </c>
      <c r="I186" s="58" t="str">
        <f t="shared" si="4"/>
        <v/>
      </c>
      <c r="J186" s="56" t="str">
        <f t="shared" si="5"/>
        <v/>
      </c>
      <c r="K186" s="59" t="str">
        <f t="shared" si="6"/>
        <v/>
      </c>
      <c r="L186" s="5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60"/>
      <c r="N186" s="60"/>
      <c r="O186" s="62"/>
    </row>
    <row r="187" ht="12.75" customHeight="1">
      <c r="A187" s="64"/>
      <c r="B187" s="65"/>
      <c r="C187" s="65"/>
      <c r="D187" s="56"/>
      <c r="E187" s="56"/>
      <c r="F187" s="55" t="str">
        <f t="shared" si="1"/>
        <v/>
      </c>
      <c r="G187" s="56" t="str">
        <f t="shared" si="2"/>
        <v/>
      </c>
      <c r="H187" s="57" t="str">
        <f t="shared" si="3"/>
        <v/>
      </c>
      <c r="I187" s="58" t="str">
        <f t="shared" si="4"/>
        <v/>
      </c>
      <c r="J187" s="56" t="str">
        <f t="shared" si="5"/>
        <v/>
      </c>
      <c r="K187" s="59" t="str">
        <f t="shared" si="6"/>
        <v/>
      </c>
      <c r="L187" s="5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60"/>
      <c r="N187" s="60"/>
      <c r="O187" s="62"/>
    </row>
    <row r="188" ht="12.75" customHeight="1">
      <c r="A188" s="64"/>
      <c r="B188" s="65"/>
      <c r="C188" s="65"/>
      <c r="D188" s="56"/>
      <c r="E188" s="56"/>
      <c r="F188" s="55" t="str">
        <f t="shared" si="1"/>
        <v/>
      </c>
      <c r="G188" s="56" t="str">
        <f t="shared" si="2"/>
        <v/>
      </c>
      <c r="H188" s="57" t="str">
        <f t="shared" si="3"/>
        <v/>
      </c>
      <c r="I188" s="58" t="str">
        <f t="shared" si="4"/>
        <v/>
      </c>
      <c r="J188" s="56" t="str">
        <f t="shared" si="5"/>
        <v/>
      </c>
      <c r="K188" s="59" t="str">
        <f t="shared" si="6"/>
        <v/>
      </c>
      <c r="L188" s="5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60"/>
      <c r="N188" s="60"/>
      <c r="O188" s="62"/>
    </row>
    <row r="189" ht="12.75" customHeight="1">
      <c r="A189" s="64"/>
      <c r="B189" s="65"/>
      <c r="C189" s="65"/>
      <c r="D189" s="56"/>
      <c r="E189" s="56"/>
      <c r="F189" s="55" t="str">
        <f t="shared" si="1"/>
        <v/>
      </c>
      <c r="G189" s="56" t="str">
        <f t="shared" si="2"/>
        <v/>
      </c>
      <c r="H189" s="57" t="str">
        <f t="shared" si="3"/>
        <v/>
      </c>
      <c r="I189" s="58" t="str">
        <f t="shared" si="4"/>
        <v/>
      </c>
      <c r="J189" s="56" t="str">
        <f t="shared" si="5"/>
        <v/>
      </c>
      <c r="K189" s="59" t="str">
        <f t="shared" si="6"/>
        <v/>
      </c>
      <c r="L189" s="5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60"/>
      <c r="N189" s="60"/>
      <c r="O189" s="62"/>
    </row>
    <row r="190" ht="12.75" customHeight="1">
      <c r="A190" s="64"/>
      <c r="B190" s="65"/>
      <c r="C190" s="65"/>
      <c r="D190" s="56"/>
      <c r="E190" s="56"/>
      <c r="F190" s="55" t="str">
        <f t="shared" si="1"/>
        <v/>
      </c>
      <c r="G190" s="56" t="str">
        <f t="shared" si="2"/>
        <v/>
      </c>
      <c r="H190" s="57" t="str">
        <f t="shared" si="3"/>
        <v/>
      </c>
      <c r="I190" s="58" t="str">
        <f t="shared" si="4"/>
        <v/>
      </c>
      <c r="J190" s="56" t="str">
        <f t="shared" si="5"/>
        <v/>
      </c>
      <c r="K190" s="59" t="str">
        <f t="shared" si="6"/>
        <v/>
      </c>
      <c r="L190" s="5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60"/>
      <c r="N190" s="60"/>
      <c r="O190" s="62"/>
    </row>
    <row r="191" ht="12.75" customHeight="1">
      <c r="A191" s="64"/>
      <c r="B191" s="65"/>
      <c r="C191" s="65"/>
      <c r="D191" s="56"/>
      <c r="E191" s="56"/>
      <c r="F191" s="55" t="str">
        <f t="shared" si="1"/>
        <v/>
      </c>
      <c r="G191" s="56" t="str">
        <f t="shared" si="2"/>
        <v/>
      </c>
      <c r="H191" s="57" t="str">
        <f t="shared" si="3"/>
        <v/>
      </c>
      <c r="I191" s="58" t="str">
        <f t="shared" si="4"/>
        <v/>
      </c>
      <c r="J191" s="56" t="str">
        <f t="shared" si="5"/>
        <v/>
      </c>
      <c r="K191" s="59" t="str">
        <f t="shared" si="6"/>
        <v/>
      </c>
      <c r="L191" s="5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60"/>
      <c r="N191" s="60"/>
      <c r="O191" s="62"/>
    </row>
    <row r="192" ht="12.75" customHeight="1">
      <c r="A192" s="64"/>
      <c r="B192" s="65"/>
      <c r="C192" s="65"/>
      <c r="D192" s="56"/>
      <c r="E192" s="56"/>
      <c r="F192" s="55" t="str">
        <f t="shared" si="1"/>
        <v/>
      </c>
      <c r="G192" s="56" t="str">
        <f t="shared" si="2"/>
        <v/>
      </c>
      <c r="H192" s="57" t="str">
        <f t="shared" si="3"/>
        <v/>
      </c>
      <c r="I192" s="58" t="str">
        <f t="shared" si="4"/>
        <v/>
      </c>
      <c r="J192" s="56" t="str">
        <f t="shared" si="5"/>
        <v/>
      </c>
      <c r="K192" s="59" t="str">
        <f t="shared" si="6"/>
        <v/>
      </c>
      <c r="L192" s="5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60"/>
      <c r="N192" s="60"/>
      <c r="O192" s="62"/>
    </row>
    <row r="193" ht="12.75" customHeight="1">
      <c r="A193" s="64"/>
      <c r="B193" s="65"/>
      <c r="C193" s="65"/>
      <c r="D193" s="56"/>
      <c r="E193" s="56"/>
      <c r="F193" s="55" t="str">
        <f t="shared" si="1"/>
        <v/>
      </c>
      <c r="G193" s="56" t="str">
        <f t="shared" si="2"/>
        <v/>
      </c>
      <c r="H193" s="57" t="str">
        <f t="shared" si="3"/>
        <v/>
      </c>
      <c r="I193" s="58" t="str">
        <f t="shared" si="4"/>
        <v/>
      </c>
      <c r="J193" s="56" t="str">
        <f t="shared" si="5"/>
        <v/>
      </c>
      <c r="K193" s="59" t="str">
        <f t="shared" si="6"/>
        <v/>
      </c>
      <c r="L193" s="5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60"/>
      <c r="N193" s="60"/>
      <c r="O193" s="62"/>
    </row>
    <row r="194" ht="12.75" customHeight="1">
      <c r="A194" s="64"/>
      <c r="B194" s="65"/>
      <c r="C194" s="65"/>
      <c r="D194" s="56"/>
      <c r="E194" s="56"/>
      <c r="F194" s="55" t="str">
        <f t="shared" si="1"/>
        <v/>
      </c>
      <c r="G194" s="56" t="str">
        <f t="shared" si="2"/>
        <v/>
      </c>
      <c r="H194" s="57" t="str">
        <f t="shared" si="3"/>
        <v/>
      </c>
      <c r="I194" s="58" t="str">
        <f t="shared" si="4"/>
        <v/>
      </c>
      <c r="J194" s="56" t="str">
        <f t="shared" si="5"/>
        <v/>
      </c>
      <c r="K194" s="59" t="str">
        <f t="shared" si="6"/>
        <v/>
      </c>
      <c r="L194" s="5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60"/>
      <c r="N194" s="60"/>
      <c r="O194" s="62"/>
    </row>
    <row r="195" ht="12.75" customHeight="1">
      <c r="A195" s="64"/>
      <c r="B195" s="65"/>
      <c r="C195" s="65"/>
      <c r="D195" s="56"/>
      <c r="E195" s="56"/>
      <c r="F195" s="55" t="str">
        <f t="shared" si="1"/>
        <v/>
      </c>
      <c r="G195" s="56" t="str">
        <f t="shared" si="2"/>
        <v/>
      </c>
      <c r="H195" s="57" t="str">
        <f t="shared" si="3"/>
        <v/>
      </c>
      <c r="I195" s="58" t="str">
        <f t="shared" si="4"/>
        <v/>
      </c>
      <c r="J195" s="56" t="str">
        <f t="shared" si="5"/>
        <v/>
      </c>
      <c r="K195" s="59" t="str">
        <f t="shared" si="6"/>
        <v/>
      </c>
      <c r="L195" s="5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60"/>
      <c r="N195" s="60"/>
      <c r="O195" s="62"/>
    </row>
    <row r="196" ht="12.75" customHeight="1">
      <c r="A196" s="64"/>
      <c r="B196" s="65"/>
      <c r="C196" s="65"/>
      <c r="D196" s="56"/>
      <c r="E196" s="56"/>
      <c r="F196" s="55" t="str">
        <f t="shared" si="1"/>
        <v/>
      </c>
      <c r="G196" s="56" t="str">
        <f t="shared" si="2"/>
        <v/>
      </c>
      <c r="H196" s="57" t="str">
        <f t="shared" si="3"/>
        <v/>
      </c>
      <c r="I196" s="58" t="str">
        <f t="shared" si="4"/>
        <v/>
      </c>
      <c r="J196" s="56" t="str">
        <f t="shared" si="5"/>
        <v/>
      </c>
      <c r="K196" s="59" t="str">
        <f t="shared" si="6"/>
        <v/>
      </c>
      <c r="L196" s="5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60"/>
      <c r="N196" s="60"/>
      <c r="O196" s="62"/>
    </row>
    <row r="197" ht="12.75" customHeight="1">
      <c r="A197" s="64"/>
      <c r="B197" s="65"/>
      <c r="C197" s="65"/>
      <c r="D197" s="56"/>
      <c r="E197" s="56"/>
      <c r="F197" s="55" t="str">
        <f t="shared" si="1"/>
        <v/>
      </c>
      <c r="G197" s="56" t="str">
        <f t="shared" si="2"/>
        <v/>
      </c>
      <c r="H197" s="57" t="str">
        <f t="shared" si="3"/>
        <v/>
      </c>
      <c r="I197" s="58" t="str">
        <f t="shared" si="4"/>
        <v/>
      </c>
      <c r="J197" s="56" t="str">
        <f t="shared" si="5"/>
        <v/>
      </c>
      <c r="K197" s="59" t="str">
        <f t="shared" si="6"/>
        <v/>
      </c>
      <c r="L197" s="5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60"/>
      <c r="N197" s="60"/>
      <c r="O197" s="62"/>
    </row>
    <row r="198" ht="12.75" customHeight="1">
      <c r="A198" s="64"/>
      <c r="B198" s="65"/>
      <c r="C198" s="65"/>
      <c r="D198" s="56"/>
      <c r="E198" s="56"/>
      <c r="F198" s="55" t="str">
        <f t="shared" si="1"/>
        <v/>
      </c>
      <c r="G198" s="56" t="str">
        <f t="shared" si="2"/>
        <v/>
      </c>
      <c r="H198" s="57" t="str">
        <f t="shared" si="3"/>
        <v/>
      </c>
      <c r="I198" s="58" t="str">
        <f t="shared" si="4"/>
        <v/>
      </c>
      <c r="J198" s="56" t="str">
        <f t="shared" si="5"/>
        <v/>
      </c>
      <c r="K198" s="59" t="str">
        <f t="shared" si="6"/>
        <v/>
      </c>
      <c r="L198" s="5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60"/>
      <c r="N198" s="60"/>
      <c r="O198" s="62"/>
    </row>
    <row r="199" ht="12.75" customHeight="1">
      <c r="A199" s="64"/>
      <c r="B199" s="65"/>
      <c r="C199" s="65"/>
      <c r="D199" s="56"/>
      <c r="E199" s="56"/>
      <c r="F199" s="55" t="str">
        <f t="shared" si="1"/>
        <v/>
      </c>
      <c r="G199" s="56" t="str">
        <f t="shared" si="2"/>
        <v/>
      </c>
      <c r="H199" s="57" t="str">
        <f t="shared" si="3"/>
        <v/>
      </c>
      <c r="I199" s="58" t="str">
        <f t="shared" si="4"/>
        <v/>
      </c>
      <c r="J199" s="56" t="str">
        <f t="shared" si="5"/>
        <v/>
      </c>
      <c r="K199" s="59" t="str">
        <f t="shared" si="6"/>
        <v/>
      </c>
      <c r="L199" s="5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60"/>
      <c r="N199" s="60"/>
      <c r="O199" s="62"/>
    </row>
    <row r="200" ht="12.75" customHeight="1">
      <c r="A200" s="64"/>
      <c r="B200" s="65"/>
      <c r="C200" s="65"/>
      <c r="D200" s="56"/>
      <c r="E200" s="56"/>
      <c r="F200" s="55" t="str">
        <f t="shared" si="1"/>
        <v/>
      </c>
      <c r="G200" s="56" t="str">
        <f t="shared" si="2"/>
        <v/>
      </c>
      <c r="H200" s="57" t="str">
        <f t="shared" si="3"/>
        <v/>
      </c>
      <c r="I200" s="58" t="str">
        <f t="shared" si="4"/>
        <v/>
      </c>
      <c r="J200" s="56" t="str">
        <f t="shared" si="5"/>
        <v/>
      </c>
      <c r="K200" s="59" t="str">
        <f t="shared" si="6"/>
        <v/>
      </c>
      <c r="L200" s="5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60"/>
      <c r="N200" s="60"/>
      <c r="O200" s="62"/>
    </row>
    <row r="201" ht="12.75" customHeight="1">
      <c r="A201" s="64"/>
      <c r="B201" s="65"/>
      <c r="C201" s="65"/>
      <c r="D201" s="56"/>
      <c r="E201" s="56"/>
      <c r="F201" s="55" t="str">
        <f t="shared" si="1"/>
        <v/>
      </c>
      <c r="G201" s="56" t="str">
        <f t="shared" si="2"/>
        <v/>
      </c>
      <c r="H201" s="57" t="str">
        <f t="shared" si="3"/>
        <v/>
      </c>
      <c r="I201" s="58" t="str">
        <f t="shared" si="4"/>
        <v/>
      </c>
      <c r="J201" s="56" t="str">
        <f t="shared" si="5"/>
        <v/>
      </c>
      <c r="K201" s="59" t="str">
        <f t="shared" si="6"/>
        <v/>
      </c>
      <c r="L201" s="5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60"/>
      <c r="N201" s="60"/>
      <c r="O201" s="62"/>
    </row>
    <row r="202" ht="12.75" customHeight="1">
      <c r="A202" s="64"/>
      <c r="B202" s="65"/>
      <c r="C202" s="65"/>
      <c r="D202" s="56"/>
      <c r="E202" s="56"/>
      <c r="F202" s="55" t="str">
        <f t="shared" si="1"/>
        <v/>
      </c>
      <c r="G202" s="56" t="str">
        <f t="shared" si="2"/>
        <v/>
      </c>
      <c r="H202" s="57" t="str">
        <f t="shared" si="3"/>
        <v/>
      </c>
      <c r="I202" s="58" t="str">
        <f t="shared" si="4"/>
        <v/>
      </c>
      <c r="J202" s="56" t="str">
        <f t="shared" si="5"/>
        <v/>
      </c>
      <c r="K202" s="59" t="str">
        <f t="shared" si="6"/>
        <v/>
      </c>
      <c r="L202" s="5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60"/>
      <c r="N202" s="60"/>
      <c r="O202" s="62"/>
    </row>
    <row r="203" ht="12.75" customHeight="1">
      <c r="A203" s="64"/>
      <c r="B203" s="65"/>
      <c r="C203" s="65"/>
      <c r="D203" s="56"/>
      <c r="E203" s="56"/>
      <c r="F203" s="55" t="str">
        <f t="shared" si="1"/>
        <v/>
      </c>
      <c r="G203" s="56" t="str">
        <f t="shared" si="2"/>
        <v/>
      </c>
      <c r="H203" s="57" t="str">
        <f t="shared" si="3"/>
        <v/>
      </c>
      <c r="I203" s="58" t="str">
        <f t="shared" si="4"/>
        <v/>
      </c>
      <c r="J203" s="56" t="str">
        <f t="shared" si="5"/>
        <v/>
      </c>
      <c r="K203" s="59" t="str">
        <f t="shared" si="6"/>
        <v/>
      </c>
      <c r="L203" s="5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60"/>
      <c r="N203" s="60"/>
      <c r="O203" s="62"/>
    </row>
    <row r="204" ht="12.75" customHeight="1">
      <c r="A204" s="64"/>
      <c r="B204" s="65"/>
      <c r="C204" s="65"/>
      <c r="D204" s="56"/>
      <c r="E204" s="56"/>
      <c r="F204" s="55" t="str">
        <f t="shared" si="1"/>
        <v/>
      </c>
      <c r="G204" s="56" t="str">
        <f t="shared" si="2"/>
        <v/>
      </c>
      <c r="H204" s="57" t="str">
        <f t="shared" si="3"/>
        <v/>
      </c>
      <c r="I204" s="58" t="str">
        <f t="shared" si="4"/>
        <v/>
      </c>
      <c r="J204" s="56" t="str">
        <f t="shared" si="5"/>
        <v/>
      </c>
      <c r="K204" s="59" t="str">
        <f t="shared" si="6"/>
        <v/>
      </c>
      <c r="L204" s="5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60"/>
      <c r="N204" s="60"/>
      <c r="O204" s="62"/>
    </row>
    <row r="205" ht="12.75" customHeight="1">
      <c r="A205" s="64"/>
      <c r="B205" s="65"/>
      <c r="C205" s="65"/>
      <c r="D205" s="56"/>
      <c r="E205" s="56"/>
      <c r="F205" s="55" t="str">
        <f t="shared" si="1"/>
        <v/>
      </c>
      <c r="G205" s="56" t="str">
        <f t="shared" si="2"/>
        <v/>
      </c>
      <c r="H205" s="57" t="str">
        <f t="shared" si="3"/>
        <v/>
      </c>
      <c r="I205" s="58" t="str">
        <f t="shared" si="4"/>
        <v/>
      </c>
      <c r="J205" s="56" t="str">
        <f t="shared" si="5"/>
        <v/>
      </c>
      <c r="K205" s="59" t="str">
        <f t="shared" si="6"/>
        <v/>
      </c>
      <c r="L205" s="5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60"/>
      <c r="N205" s="60"/>
      <c r="O205" s="62"/>
    </row>
    <row r="206" ht="12.75" customHeight="1">
      <c r="A206" s="64"/>
      <c r="B206" s="65"/>
      <c r="C206" s="65"/>
      <c r="D206" s="56"/>
      <c r="E206" s="56"/>
      <c r="F206" s="55" t="str">
        <f t="shared" si="1"/>
        <v/>
      </c>
      <c r="G206" s="56" t="str">
        <f t="shared" si="2"/>
        <v/>
      </c>
      <c r="H206" s="57" t="str">
        <f t="shared" si="3"/>
        <v/>
      </c>
      <c r="I206" s="58" t="str">
        <f t="shared" si="4"/>
        <v/>
      </c>
      <c r="J206" s="56" t="str">
        <f t="shared" si="5"/>
        <v/>
      </c>
      <c r="K206" s="59" t="str">
        <f t="shared" si="6"/>
        <v/>
      </c>
      <c r="L206" s="5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60"/>
      <c r="N206" s="60"/>
      <c r="O206" s="62"/>
    </row>
    <row r="207" ht="12.75" customHeight="1">
      <c r="A207" s="64"/>
      <c r="B207" s="65"/>
      <c r="C207" s="65"/>
      <c r="D207" s="56"/>
      <c r="E207" s="56"/>
      <c r="F207" s="55" t="str">
        <f t="shared" si="1"/>
        <v/>
      </c>
      <c r="G207" s="56" t="str">
        <f t="shared" si="2"/>
        <v/>
      </c>
      <c r="H207" s="57" t="str">
        <f t="shared" si="3"/>
        <v/>
      </c>
      <c r="I207" s="58" t="str">
        <f t="shared" si="4"/>
        <v/>
      </c>
      <c r="J207" s="56" t="str">
        <f t="shared" si="5"/>
        <v/>
      </c>
      <c r="K207" s="59" t="str">
        <f t="shared" si="6"/>
        <v/>
      </c>
      <c r="L207" s="5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60"/>
      <c r="N207" s="60"/>
      <c r="O207" s="62"/>
    </row>
    <row r="208" ht="12.75" customHeight="1">
      <c r="A208" s="64"/>
      <c r="B208" s="65"/>
      <c r="C208" s="65"/>
      <c r="D208" s="56"/>
      <c r="E208" s="56"/>
      <c r="F208" s="55" t="str">
        <f t="shared" si="1"/>
        <v/>
      </c>
      <c r="G208" s="56" t="str">
        <f t="shared" si="2"/>
        <v/>
      </c>
      <c r="H208" s="57" t="str">
        <f t="shared" si="3"/>
        <v/>
      </c>
      <c r="I208" s="58" t="str">
        <f t="shared" si="4"/>
        <v/>
      </c>
      <c r="J208" s="56" t="str">
        <f t="shared" si="5"/>
        <v/>
      </c>
      <c r="K208" s="59" t="str">
        <f t="shared" si="6"/>
        <v/>
      </c>
      <c r="L208" s="5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60"/>
      <c r="N208" s="60"/>
      <c r="O208" s="62"/>
    </row>
    <row r="209" ht="12.75" customHeight="1">
      <c r="A209" s="64"/>
      <c r="B209" s="65"/>
      <c r="C209" s="65"/>
      <c r="D209" s="56"/>
      <c r="E209" s="56"/>
      <c r="F209" s="55" t="str">
        <f t="shared" si="1"/>
        <v/>
      </c>
      <c r="G209" s="56" t="str">
        <f t="shared" si="2"/>
        <v/>
      </c>
      <c r="H209" s="57" t="str">
        <f t="shared" si="3"/>
        <v/>
      </c>
      <c r="I209" s="58" t="str">
        <f t="shared" si="4"/>
        <v/>
      </c>
      <c r="J209" s="56" t="str">
        <f t="shared" si="5"/>
        <v/>
      </c>
      <c r="K209" s="59" t="str">
        <f t="shared" si="6"/>
        <v/>
      </c>
      <c r="L209" s="5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60"/>
      <c r="N209" s="60"/>
      <c r="O209" s="62"/>
    </row>
    <row r="210" ht="12.75" customHeight="1">
      <c r="A210" s="64"/>
      <c r="B210" s="65"/>
      <c r="C210" s="65"/>
      <c r="D210" s="56"/>
      <c r="E210" s="56"/>
      <c r="F210" s="55" t="str">
        <f t="shared" si="1"/>
        <v/>
      </c>
      <c r="G210" s="56" t="str">
        <f t="shared" si="2"/>
        <v/>
      </c>
      <c r="H210" s="57" t="str">
        <f t="shared" si="3"/>
        <v/>
      </c>
      <c r="I210" s="58" t="str">
        <f t="shared" si="4"/>
        <v/>
      </c>
      <c r="J210" s="56" t="str">
        <f t="shared" si="5"/>
        <v/>
      </c>
      <c r="K210" s="59" t="str">
        <f t="shared" si="6"/>
        <v/>
      </c>
      <c r="L210" s="5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60"/>
      <c r="N210" s="60"/>
      <c r="O210" s="62"/>
    </row>
    <row r="211" ht="12.75" customHeight="1">
      <c r="A211" s="64"/>
      <c r="B211" s="65"/>
      <c r="C211" s="65"/>
      <c r="D211" s="56"/>
      <c r="E211" s="56"/>
      <c r="F211" s="55" t="str">
        <f t="shared" si="1"/>
        <v/>
      </c>
      <c r="G211" s="56" t="str">
        <f t="shared" si="2"/>
        <v/>
      </c>
      <c r="H211" s="57" t="str">
        <f t="shared" si="3"/>
        <v/>
      </c>
      <c r="I211" s="58" t="str">
        <f t="shared" si="4"/>
        <v/>
      </c>
      <c r="J211" s="56" t="str">
        <f t="shared" si="5"/>
        <v/>
      </c>
      <c r="K211" s="59" t="str">
        <f t="shared" si="6"/>
        <v/>
      </c>
      <c r="L211" s="5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60"/>
      <c r="N211" s="60"/>
      <c r="O211" s="62"/>
    </row>
    <row r="212" ht="12.75" customHeight="1">
      <c r="A212" s="64"/>
      <c r="B212" s="65"/>
      <c r="C212" s="65"/>
      <c r="D212" s="56"/>
      <c r="E212" s="56"/>
      <c r="F212" s="55" t="str">
        <f t="shared" si="1"/>
        <v/>
      </c>
      <c r="G212" s="56" t="str">
        <f t="shared" si="2"/>
        <v/>
      </c>
      <c r="H212" s="57" t="str">
        <f t="shared" si="3"/>
        <v/>
      </c>
      <c r="I212" s="58" t="str">
        <f t="shared" si="4"/>
        <v/>
      </c>
      <c r="J212" s="56" t="str">
        <f t="shared" si="5"/>
        <v/>
      </c>
      <c r="K212" s="59" t="str">
        <f t="shared" si="6"/>
        <v/>
      </c>
      <c r="L212" s="5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60"/>
      <c r="N212" s="60"/>
      <c r="O212" s="62"/>
    </row>
    <row r="213" ht="12.75" customHeight="1">
      <c r="A213" s="64"/>
      <c r="B213" s="65"/>
      <c r="C213" s="65"/>
      <c r="D213" s="56"/>
      <c r="E213" s="56"/>
      <c r="F213" s="55" t="str">
        <f t="shared" si="1"/>
        <v/>
      </c>
      <c r="G213" s="56" t="str">
        <f t="shared" si="2"/>
        <v/>
      </c>
      <c r="H213" s="57" t="str">
        <f t="shared" si="3"/>
        <v/>
      </c>
      <c r="I213" s="58" t="str">
        <f t="shared" si="4"/>
        <v/>
      </c>
      <c r="J213" s="56" t="str">
        <f t="shared" si="5"/>
        <v/>
      </c>
      <c r="K213" s="59" t="str">
        <f t="shared" si="6"/>
        <v/>
      </c>
      <c r="L213" s="5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60"/>
      <c r="N213" s="60"/>
      <c r="O213" s="62"/>
    </row>
    <row r="214" ht="12.75" customHeight="1">
      <c r="A214" s="64"/>
      <c r="B214" s="65"/>
      <c r="C214" s="65"/>
      <c r="D214" s="56"/>
      <c r="E214" s="56"/>
      <c r="F214" s="55" t="str">
        <f t="shared" si="1"/>
        <v/>
      </c>
      <c r="G214" s="56" t="str">
        <f t="shared" si="2"/>
        <v/>
      </c>
      <c r="H214" s="57" t="str">
        <f t="shared" si="3"/>
        <v/>
      </c>
      <c r="I214" s="58" t="str">
        <f t="shared" si="4"/>
        <v/>
      </c>
      <c r="J214" s="56" t="str">
        <f t="shared" si="5"/>
        <v/>
      </c>
      <c r="K214" s="59" t="str">
        <f t="shared" si="6"/>
        <v/>
      </c>
      <c r="L214" s="5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60"/>
      <c r="N214" s="60"/>
      <c r="O214" s="62"/>
    </row>
    <row r="215" ht="12.75" customHeight="1">
      <c r="A215" s="64"/>
      <c r="B215" s="65"/>
      <c r="C215" s="65"/>
      <c r="D215" s="56"/>
      <c r="E215" s="56"/>
      <c r="F215" s="55" t="str">
        <f t="shared" si="1"/>
        <v/>
      </c>
      <c r="G215" s="56" t="str">
        <f t="shared" si="2"/>
        <v/>
      </c>
      <c r="H215" s="57" t="str">
        <f t="shared" si="3"/>
        <v/>
      </c>
      <c r="I215" s="58" t="str">
        <f t="shared" si="4"/>
        <v/>
      </c>
      <c r="J215" s="56" t="str">
        <f t="shared" si="5"/>
        <v/>
      </c>
      <c r="K215" s="59" t="str">
        <f t="shared" si="6"/>
        <v/>
      </c>
      <c r="L215" s="5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60"/>
      <c r="N215" s="60"/>
      <c r="O215" s="62"/>
    </row>
    <row r="216" ht="12.75" customHeight="1">
      <c r="A216" s="64"/>
      <c r="B216" s="65"/>
      <c r="C216" s="65"/>
      <c r="D216" s="56"/>
      <c r="E216" s="56"/>
      <c r="F216" s="55" t="str">
        <f t="shared" si="1"/>
        <v/>
      </c>
      <c r="G216" s="56" t="str">
        <f t="shared" si="2"/>
        <v/>
      </c>
      <c r="H216" s="57" t="str">
        <f t="shared" si="3"/>
        <v/>
      </c>
      <c r="I216" s="58" t="str">
        <f t="shared" si="4"/>
        <v/>
      </c>
      <c r="J216" s="56" t="str">
        <f t="shared" si="5"/>
        <v/>
      </c>
      <c r="K216" s="59" t="str">
        <f t="shared" si="6"/>
        <v/>
      </c>
      <c r="L216" s="5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60"/>
      <c r="N216" s="60"/>
      <c r="O216" s="62"/>
    </row>
    <row r="217" ht="12.75" customHeight="1">
      <c r="A217" s="64"/>
      <c r="B217" s="65"/>
      <c r="C217" s="65"/>
      <c r="D217" s="56"/>
      <c r="E217" s="56"/>
      <c r="F217" s="55" t="str">
        <f t="shared" si="1"/>
        <v/>
      </c>
      <c r="G217" s="56" t="str">
        <f t="shared" si="2"/>
        <v/>
      </c>
      <c r="H217" s="57" t="str">
        <f t="shared" si="3"/>
        <v/>
      </c>
      <c r="I217" s="58" t="str">
        <f t="shared" si="4"/>
        <v/>
      </c>
      <c r="J217" s="56" t="str">
        <f t="shared" si="5"/>
        <v/>
      </c>
      <c r="K217" s="59" t="str">
        <f t="shared" si="6"/>
        <v/>
      </c>
      <c r="L217" s="5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60"/>
      <c r="N217" s="60"/>
      <c r="O217" s="62"/>
    </row>
    <row r="218" ht="12.75" customHeight="1">
      <c r="A218" s="64"/>
      <c r="B218" s="65"/>
      <c r="C218" s="65"/>
      <c r="D218" s="56"/>
      <c r="E218" s="56"/>
      <c r="F218" s="55" t="str">
        <f t="shared" si="1"/>
        <v/>
      </c>
      <c r="G218" s="56" t="str">
        <f t="shared" si="2"/>
        <v/>
      </c>
      <c r="H218" s="57" t="str">
        <f t="shared" si="3"/>
        <v/>
      </c>
      <c r="I218" s="58" t="str">
        <f t="shared" si="4"/>
        <v/>
      </c>
      <c r="J218" s="56" t="str">
        <f t="shared" si="5"/>
        <v/>
      </c>
      <c r="K218" s="59" t="str">
        <f t="shared" si="6"/>
        <v/>
      </c>
      <c r="L218" s="5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60"/>
      <c r="N218" s="60"/>
      <c r="O218" s="62"/>
    </row>
    <row r="219" ht="12.75" customHeight="1">
      <c r="A219" s="64"/>
      <c r="B219" s="65"/>
      <c r="C219" s="65"/>
      <c r="D219" s="56"/>
      <c r="E219" s="56"/>
      <c r="F219" s="55" t="str">
        <f t="shared" si="1"/>
        <v/>
      </c>
      <c r="G219" s="56" t="str">
        <f t="shared" si="2"/>
        <v/>
      </c>
      <c r="H219" s="57" t="str">
        <f t="shared" si="3"/>
        <v/>
      </c>
      <c r="I219" s="58" t="str">
        <f t="shared" si="4"/>
        <v/>
      </c>
      <c r="J219" s="56" t="str">
        <f t="shared" si="5"/>
        <v/>
      </c>
      <c r="K219" s="59" t="str">
        <f t="shared" si="6"/>
        <v/>
      </c>
      <c r="L219" s="5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60"/>
      <c r="N219" s="60"/>
      <c r="O219" s="62"/>
    </row>
    <row r="220" ht="12.75" customHeight="1">
      <c r="A220" s="64"/>
      <c r="B220" s="65"/>
      <c r="C220" s="65"/>
      <c r="D220" s="56"/>
      <c r="E220" s="56"/>
      <c r="F220" s="55" t="str">
        <f t="shared" si="1"/>
        <v/>
      </c>
      <c r="G220" s="56" t="str">
        <f t="shared" si="2"/>
        <v/>
      </c>
      <c r="H220" s="57" t="str">
        <f t="shared" si="3"/>
        <v/>
      </c>
      <c r="I220" s="58" t="str">
        <f t="shared" si="4"/>
        <v/>
      </c>
      <c r="J220" s="56" t="str">
        <f t="shared" si="5"/>
        <v/>
      </c>
      <c r="K220" s="59" t="str">
        <f t="shared" si="6"/>
        <v/>
      </c>
      <c r="L220" s="5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60"/>
      <c r="N220" s="60"/>
      <c r="O220" s="62"/>
    </row>
    <row r="221" ht="12.75" customHeight="1">
      <c r="A221" s="64"/>
      <c r="B221" s="65"/>
      <c r="C221" s="65"/>
      <c r="D221" s="56"/>
      <c r="E221" s="56"/>
      <c r="F221" s="55" t="str">
        <f t="shared" si="1"/>
        <v/>
      </c>
      <c r="G221" s="56" t="str">
        <f t="shared" si="2"/>
        <v/>
      </c>
      <c r="H221" s="57" t="str">
        <f t="shared" si="3"/>
        <v/>
      </c>
      <c r="I221" s="58" t="str">
        <f t="shared" si="4"/>
        <v/>
      </c>
      <c r="J221" s="56" t="str">
        <f t="shared" si="5"/>
        <v/>
      </c>
      <c r="K221" s="59" t="str">
        <f t="shared" si="6"/>
        <v/>
      </c>
      <c r="L221" s="5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60"/>
      <c r="N221" s="60"/>
      <c r="O221" s="62"/>
    </row>
    <row r="222" ht="12.75" customHeight="1">
      <c r="A222" s="64"/>
      <c r="B222" s="65"/>
      <c r="C222" s="65"/>
      <c r="D222" s="56"/>
      <c r="E222" s="56"/>
      <c r="F222" s="55" t="str">
        <f t="shared" si="1"/>
        <v/>
      </c>
      <c r="G222" s="56" t="str">
        <f t="shared" si="2"/>
        <v/>
      </c>
      <c r="H222" s="57" t="str">
        <f t="shared" si="3"/>
        <v/>
      </c>
      <c r="I222" s="58" t="str">
        <f t="shared" si="4"/>
        <v/>
      </c>
      <c r="J222" s="56" t="str">
        <f t="shared" si="5"/>
        <v/>
      </c>
      <c r="K222" s="59" t="str">
        <f t="shared" si="6"/>
        <v/>
      </c>
      <c r="L222" s="5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60"/>
      <c r="N222" s="60"/>
      <c r="O222" s="62"/>
    </row>
    <row r="223" ht="12.75" customHeight="1">
      <c r="A223" s="64"/>
      <c r="B223" s="65"/>
      <c r="C223" s="65"/>
      <c r="D223" s="56"/>
      <c r="E223" s="56"/>
      <c r="F223" s="55" t="str">
        <f t="shared" si="1"/>
        <v/>
      </c>
      <c r="G223" s="56" t="str">
        <f t="shared" si="2"/>
        <v/>
      </c>
      <c r="H223" s="57" t="str">
        <f t="shared" si="3"/>
        <v/>
      </c>
      <c r="I223" s="58" t="str">
        <f t="shared" si="4"/>
        <v/>
      </c>
      <c r="J223" s="56" t="str">
        <f t="shared" si="5"/>
        <v/>
      </c>
      <c r="K223" s="59" t="str">
        <f t="shared" si="6"/>
        <v/>
      </c>
      <c r="L223" s="5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60"/>
      <c r="N223" s="60"/>
      <c r="O223" s="62"/>
    </row>
    <row r="224" ht="12.75" customHeight="1">
      <c r="A224" s="64"/>
      <c r="B224" s="65"/>
      <c r="C224" s="65"/>
      <c r="D224" s="56"/>
      <c r="E224" s="56"/>
      <c r="F224" s="55" t="str">
        <f t="shared" si="1"/>
        <v/>
      </c>
      <c r="G224" s="56" t="str">
        <f t="shared" si="2"/>
        <v/>
      </c>
      <c r="H224" s="57" t="str">
        <f t="shared" si="3"/>
        <v/>
      </c>
      <c r="I224" s="58" t="str">
        <f t="shared" si="4"/>
        <v/>
      </c>
      <c r="J224" s="56" t="str">
        <f t="shared" si="5"/>
        <v/>
      </c>
      <c r="K224" s="59" t="str">
        <f t="shared" si="6"/>
        <v/>
      </c>
      <c r="L224" s="5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60"/>
      <c r="N224" s="60"/>
      <c r="O224" s="62"/>
    </row>
    <row r="225" ht="12.75" customHeight="1">
      <c r="A225" s="64"/>
      <c r="B225" s="65"/>
      <c r="C225" s="65"/>
      <c r="D225" s="56"/>
      <c r="E225" s="56"/>
      <c r="F225" s="55" t="str">
        <f t="shared" si="1"/>
        <v/>
      </c>
      <c r="G225" s="56" t="str">
        <f t="shared" si="2"/>
        <v/>
      </c>
      <c r="H225" s="57" t="str">
        <f t="shared" si="3"/>
        <v/>
      </c>
      <c r="I225" s="58" t="str">
        <f t="shared" si="4"/>
        <v/>
      </c>
      <c r="J225" s="56" t="str">
        <f t="shared" si="5"/>
        <v/>
      </c>
      <c r="K225" s="59" t="str">
        <f t="shared" si="6"/>
        <v/>
      </c>
      <c r="L225" s="5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60"/>
      <c r="N225" s="60"/>
      <c r="O225" s="62"/>
    </row>
    <row r="226" ht="12.75" customHeight="1">
      <c r="A226" s="64"/>
      <c r="B226" s="65"/>
      <c r="C226" s="65"/>
      <c r="D226" s="56"/>
      <c r="E226" s="56"/>
      <c r="F226" s="55" t="str">
        <f t="shared" si="1"/>
        <v/>
      </c>
      <c r="G226" s="56" t="str">
        <f t="shared" si="2"/>
        <v/>
      </c>
      <c r="H226" s="57" t="str">
        <f t="shared" si="3"/>
        <v/>
      </c>
      <c r="I226" s="58" t="str">
        <f t="shared" si="4"/>
        <v/>
      </c>
      <c r="J226" s="56" t="str">
        <f t="shared" si="5"/>
        <v/>
      </c>
      <c r="K226" s="59" t="str">
        <f t="shared" si="6"/>
        <v/>
      </c>
      <c r="L226" s="5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60"/>
      <c r="N226" s="60"/>
      <c r="O226" s="62"/>
    </row>
    <row r="227" ht="12.75" customHeight="1">
      <c r="A227" s="64"/>
      <c r="B227" s="65"/>
      <c r="C227" s="65"/>
      <c r="D227" s="56"/>
      <c r="E227" s="56"/>
      <c r="F227" s="55" t="str">
        <f t="shared" si="1"/>
        <v/>
      </c>
      <c r="G227" s="56" t="str">
        <f t="shared" si="2"/>
        <v/>
      </c>
      <c r="H227" s="57" t="str">
        <f t="shared" si="3"/>
        <v/>
      </c>
      <c r="I227" s="58" t="str">
        <f t="shared" si="4"/>
        <v/>
      </c>
      <c r="J227" s="56" t="str">
        <f t="shared" si="5"/>
        <v/>
      </c>
      <c r="K227" s="59" t="str">
        <f t="shared" si="6"/>
        <v/>
      </c>
      <c r="L227" s="5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60"/>
      <c r="N227" s="60"/>
      <c r="O227" s="62"/>
    </row>
    <row r="228" ht="12.75" customHeight="1">
      <c r="A228" s="64"/>
      <c r="B228" s="65"/>
      <c r="C228" s="65"/>
      <c r="D228" s="56"/>
      <c r="E228" s="56"/>
      <c r="F228" s="55" t="str">
        <f t="shared" si="1"/>
        <v/>
      </c>
      <c r="G228" s="56" t="str">
        <f t="shared" si="2"/>
        <v/>
      </c>
      <c r="H228" s="57" t="str">
        <f t="shared" si="3"/>
        <v/>
      </c>
      <c r="I228" s="58" t="str">
        <f t="shared" si="4"/>
        <v/>
      </c>
      <c r="J228" s="56" t="str">
        <f t="shared" si="5"/>
        <v/>
      </c>
      <c r="K228" s="59" t="str">
        <f t="shared" si="6"/>
        <v/>
      </c>
      <c r="L228" s="5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60"/>
      <c r="N228" s="60"/>
      <c r="O228" s="62"/>
    </row>
    <row r="229" ht="12.75" customHeight="1">
      <c r="A229" s="64"/>
      <c r="B229" s="65"/>
      <c r="C229" s="65"/>
      <c r="D229" s="56"/>
      <c r="E229" s="56"/>
      <c r="F229" s="55" t="str">
        <f t="shared" si="1"/>
        <v/>
      </c>
      <c r="G229" s="56" t="str">
        <f t="shared" si="2"/>
        <v/>
      </c>
      <c r="H229" s="57" t="str">
        <f t="shared" si="3"/>
        <v/>
      </c>
      <c r="I229" s="58" t="str">
        <f t="shared" si="4"/>
        <v/>
      </c>
      <c r="J229" s="56" t="str">
        <f t="shared" si="5"/>
        <v/>
      </c>
      <c r="K229" s="59" t="str">
        <f t="shared" si="6"/>
        <v/>
      </c>
      <c r="L229" s="5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60"/>
      <c r="N229" s="60"/>
      <c r="O229" s="62"/>
    </row>
    <row r="230" ht="12.75" customHeight="1">
      <c r="A230" s="64"/>
      <c r="B230" s="65"/>
      <c r="C230" s="65"/>
      <c r="D230" s="56"/>
      <c r="E230" s="56"/>
      <c r="F230" s="55" t="str">
        <f t="shared" si="1"/>
        <v/>
      </c>
      <c r="G230" s="56" t="str">
        <f t="shared" si="2"/>
        <v/>
      </c>
      <c r="H230" s="57" t="str">
        <f t="shared" si="3"/>
        <v/>
      </c>
      <c r="I230" s="58" t="str">
        <f t="shared" si="4"/>
        <v/>
      </c>
      <c r="J230" s="56" t="str">
        <f t="shared" si="5"/>
        <v/>
      </c>
      <c r="K230" s="59" t="str">
        <f t="shared" si="6"/>
        <v/>
      </c>
      <c r="L230" s="5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60"/>
      <c r="N230" s="60"/>
      <c r="O230" s="62"/>
    </row>
    <row r="231" ht="12.75" customHeight="1">
      <c r="A231" s="64"/>
      <c r="B231" s="65"/>
      <c r="C231" s="65"/>
      <c r="D231" s="56"/>
      <c r="E231" s="56"/>
      <c r="F231" s="55" t="str">
        <f t="shared" si="1"/>
        <v/>
      </c>
      <c r="G231" s="56" t="str">
        <f t="shared" si="2"/>
        <v/>
      </c>
      <c r="H231" s="57" t="str">
        <f t="shared" si="3"/>
        <v/>
      </c>
      <c r="I231" s="58" t="str">
        <f t="shared" si="4"/>
        <v/>
      </c>
      <c r="J231" s="56" t="str">
        <f t="shared" si="5"/>
        <v/>
      </c>
      <c r="K231" s="59" t="str">
        <f t="shared" si="6"/>
        <v/>
      </c>
      <c r="L231" s="5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60"/>
      <c r="N231" s="60"/>
      <c r="O231" s="62"/>
    </row>
    <row r="232" ht="12.75" customHeight="1">
      <c r="A232" s="64"/>
      <c r="B232" s="65"/>
      <c r="C232" s="65"/>
      <c r="D232" s="56"/>
      <c r="E232" s="56"/>
      <c r="F232" s="55" t="str">
        <f t="shared" si="1"/>
        <v/>
      </c>
      <c r="G232" s="56" t="str">
        <f t="shared" si="2"/>
        <v/>
      </c>
      <c r="H232" s="57" t="str">
        <f t="shared" si="3"/>
        <v/>
      </c>
      <c r="I232" s="58" t="str">
        <f t="shared" si="4"/>
        <v/>
      </c>
      <c r="J232" s="56" t="str">
        <f t="shared" si="5"/>
        <v/>
      </c>
      <c r="K232" s="59" t="str">
        <f t="shared" si="6"/>
        <v/>
      </c>
      <c r="L232" s="5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60"/>
      <c r="N232" s="60"/>
      <c r="O232" s="62"/>
    </row>
    <row r="233" ht="12.75" customHeight="1">
      <c r="A233" s="64"/>
      <c r="B233" s="65"/>
      <c r="C233" s="65"/>
      <c r="D233" s="56"/>
      <c r="E233" s="56"/>
      <c r="F233" s="55" t="str">
        <f t="shared" si="1"/>
        <v/>
      </c>
      <c r="G233" s="56" t="str">
        <f t="shared" si="2"/>
        <v/>
      </c>
      <c r="H233" s="57" t="str">
        <f t="shared" si="3"/>
        <v/>
      </c>
      <c r="I233" s="58" t="str">
        <f t="shared" si="4"/>
        <v/>
      </c>
      <c r="J233" s="56" t="str">
        <f t="shared" si="5"/>
        <v/>
      </c>
      <c r="K233" s="59" t="str">
        <f t="shared" si="6"/>
        <v/>
      </c>
      <c r="L233" s="5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60"/>
      <c r="N233" s="60"/>
      <c r="O233" s="62"/>
    </row>
    <row r="234" ht="12.75" customHeight="1">
      <c r="A234" s="64"/>
      <c r="B234" s="65"/>
      <c r="C234" s="65"/>
      <c r="D234" s="56"/>
      <c r="E234" s="56"/>
      <c r="F234" s="55" t="str">
        <f t="shared" si="1"/>
        <v/>
      </c>
      <c r="G234" s="56" t="str">
        <f t="shared" si="2"/>
        <v/>
      </c>
      <c r="H234" s="57" t="str">
        <f t="shared" si="3"/>
        <v/>
      </c>
      <c r="I234" s="58" t="str">
        <f t="shared" si="4"/>
        <v/>
      </c>
      <c r="J234" s="56" t="str">
        <f t="shared" si="5"/>
        <v/>
      </c>
      <c r="K234" s="59" t="str">
        <f t="shared" si="6"/>
        <v/>
      </c>
      <c r="L234" s="5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60"/>
      <c r="N234" s="60"/>
      <c r="O234" s="62"/>
    </row>
    <row r="235" ht="12.75" customHeight="1">
      <c r="A235" s="64"/>
      <c r="B235" s="65"/>
      <c r="C235" s="65"/>
      <c r="D235" s="56"/>
      <c r="E235" s="56"/>
      <c r="F235" s="55" t="str">
        <f t="shared" si="1"/>
        <v/>
      </c>
      <c r="G235" s="56" t="str">
        <f t="shared" si="2"/>
        <v/>
      </c>
      <c r="H235" s="57" t="str">
        <f t="shared" si="3"/>
        <v/>
      </c>
      <c r="I235" s="58" t="str">
        <f t="shared" si="4"/>
        <v/>
      </c>
      <c r="J235" s="56" t="str">
        <f t="shared" si="5"/>
        <v/>
      </c>
      <c r="K235" s="59" t="str">
        <f t="shared" si="6"/>
        <v/>
      </c>
      <c r="L235" s="5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60"/>
      <c r="N235" s="60"/>
      <c r="O235" s="62"/>
    </row>
    <row r="236" ht="12.75" customHeight="1">
      <c r="A236" s="64"/>
      <c r="B236" s="65"/>
      <c r="C236" s="65"/>
      <c r="D236" s="56"/>
      <c r="E236" s="56"/>
      <c r="F236" s="55" t="str">
        <f t="shared" si="1"/>
        <v/>
      </c>
      <c r="G236" s="56" t="str">
        <f t="shared" si="2"/>
        <v/>
      </c>
      <c r="H236" s="57" t="str">
        <f t="shared" si="3"/>
        <v/>
      </c>
      <c r="I236" s="58" t="str">
        <f t="shared" si="4"/>
        <v/>
      </c>
      <c r="J236" s="56" t="str">
        <f t="shared" si="5"/>
        <v/>
      </c>
      <c r="K236" s="59" t="str">
        <f t="shared" si="6"/>
        <v/>
      </c>
      <c r="L236" s="5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60"/>
      <c r="N236" s="60"/>
      <c r="O236" s="62"/>
    </row>
    <row r="237" ht="12.75" customHeight="1">
      <c r="A237" s="64"/>
      <c r="B237" s="65"/>
      <c r="C237" s="65"/>
      <c r="D237" s="56"/>
      <c r="E237" s="56"/>
      <c r="F237" s="55" t="str">
        <f t="shared" si="1"/>
        <v/>
      </c>
      <c r="G237" s="56" t="str">
        <f t="shared" si="2"/>
        <v/>
      </c>
      <c r="H237" s="57" t="str">
        <f t="shared" si="3"/>
        <v/>
      </c>
      <c r="I237" s="58" t="str">
        <f t="shared" si="4"/>
        <v/>
      </c>
      <c r="J237" s="56" t="str">
        <f t="shared" si="5"/>
        <v/>
      </c>
      <c r="K237" s="59" t="str">
        <f t="shared" si="6"/>
        <v/>
      </c>
      <c r="L237" s="5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60"/>
      <c r="N237" s="60"/>
      <c r="O237" s="62"/>
    </row>
    <row r="238" ht="12.75" customHeight="1">
      <c r="A238" s="64"/>
      <c r="B238" s="65"/>
      <c r="C238" s="65"/>
      <c r="D238" s="56"/>
      <c r="E238" s="56"/>
      <c r="F238" s="55" t="str">
        <f t="shared" si="1"/>
        <v/>
      </c>
      <c r="G238" s="56" t="str">
        <f t="shared" si="2"/>
        <v/>
      </c>
      <c r="H238" s="57" t="str">
        <f t="shared" si="3"/>
        <v/>
      </c>
      <c r="I238" s="58" t="str">
        <f t="shared" si="4"/>
        <v/>
      </c>
      <c r="J238" s="56" t="str">
        <f t="shared" si="5"/>
        <v/>
      </c>
      <c r="K238" s="59" t="str">
        <f t="shared" si="6"/>
        <v/>
      </c>
      <c r="L238" s="5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60"/>
      <c r="N238" s="60"/>
      <c r="O238" s="62"/>
    </row>
    <row r="239" ht="12.75" customHeight="1">
      <c r="A239" s="64"/>
      <c r="B239" s="65"/>
      <c r="C239" s="65"/>
      <c r="D239" s="56"/>
      <c r="E239" s="56"/>
      <c r="F239" s="55" t="str">
        <f t="shared" si="1"/>
        <v/>
      </c>
      <c r="G239" s="56" t="str">
        <f t="shared" si="2"/>
        <v/>
      </c>
      <c r="H239" s="57" t="str">
        <f t="shared" si="3"/>
        <v/>
      </c>
      <c r="I239" s="58" t="str">
        <f t="shared" si="4"/>
        <v/>
      </c>
      <c r="J239" s="56" t="str">
        <f t="shared" si="5"/>
        <v/>
      </c>
      <c r="K239" s="59" t="str">
        <f t="shared" si="6"/>
        <v/>
      </c>
      <c r="L239" s="5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60"/>
      <c r="N239" s="60"/>
      <c r="O239" s="62"/>
    </row>
    <row r="240" ht="12.75" customHeight="1">
      <c r="A240" s="64"/>
      <c r="B240" s="65"/>
      <c r="C240" s="65"/>
      <c r="D240" s="56"/>
      <c r="E240" s="56"/>
      <c r="F240" s="55" t="str">
        <f t="shared" si="1"/>
        <v/>
      </c>
      <c r="G240" s="56" t="str">
        <f t="shared" si="2"/>
        <v/>
      </c>
      <c r="H240" s="57" t="str">
        <f t="shared" si="3"/>
        <v/>
      </c>
      <c r="I240" s="58" t="str">
        <f t="shared" si="4"/>
        <v/>
      </c>
      <c r="J240" s="56" t="str">
        <f t="shared" si="5"/>
        <v/>
      </c>
      <c r="K240" s="59" t="str">
        <f t="shared" si="6"/>
        <v/>
      </c>
      <c r="L240" s="5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60"/>
      <c r="N240" s="60"/>
      <c r="O240" s="62"/>
    </row>
    <row r="241" ht="12.75" customHeight="1">
      <c r="A241" s="64"/>
      <c r="B241" s="65"/>
      <c r="C241" s="65"/>
      <c r="D241" s="56"/>
      <c r="E241" s="56"/>
      <c r="F241" s="55" t="str">
        <f t="shared" si="1"/>
        <v/>
      </c>
      <c r="G241" s="56" t="str">
        <f t="shared" si="2"/>
        <v/>
      </c>
      <c r="H241" s="57" t="str">
        <f t="shared" si="3"/>
        <v/>
      </c>
      <c r="I241" s="58" t="str">
        <f t="shared" si="4"/>
        <v/>
      </c>
      <c r="J241" s="56" t="str">
        <f t="shared" si="5"/>
        <v/>
      </c>
      <c r="K241" s="59" t="str">
        <f t="shared" si="6"/>
        <v/>
      </c>
      <c r="L241" s="5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60"/>
      <c r="N241" s="60"/>
      <c r="O241" s="62"/>
    </row>
    <row r="242" ht="12.75" customHeight="1">
      <c r="A242" s="64"/>
      <c r="B242" s="65"/>
      <c r="C242" s="65"/>
      <c r="D242" s="56"/>
      <c r="E242" s="56"/>
      <c r="F242" s="55" t="str">
        <f t="shared" si="1"/>
        <v/>
      </c>
      <c r="G242" s="56" t="str">
        <f t="shared" si="2"/>
        <v/>
      </c>
      <c r="H242" s="57" t="str">
        <f t="shared" si="3"/>
        <v/>
      </c>
      <c r="I242" s="58" t="str">
        <f t="shared" si="4"/>
        <v/>
      </c>
      <c r="J242" s="56" t="str">
        <f t="shared" si="5"/>
        <v/>
      </c>
      <c r="K242" s="59" t="str">
        <f t="shared" si="6"/>
        <v/>
      </c>
      <c r="L242" s="5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60"/>
      <c r="N242" s="60"/>
      <c r="O242" s="62"/>
    </row>
    <row r="243" ht="12.75" customHeight="1">
      <c r="A243" s="64"/>
      <c r="B243" s="65"/>
      <c r="C243" s="65"/>
      <c r="D243" s="56"/>
      <c r="E243" s="56"/>
      <c r="F243" s="55" t="str">
        <f t="shared" si="1"/>
        <v/>
      </c>
      <c r="G243" s="56" t="str">
        <f t="shared" si="2"/>
        <v/>
      </c>
      <c r="H243" s="57" t="str">
        <f t="shared" si="3"/>
        <v/>
      </c>
      <c r="I243" s="58" t="str">
        <f t="shared" si="4"/>
        <v/>
      </c>
      <c r="J243" s="56" t="str">
        <f t="shared" si="5"/>
        <v/>
      </c>
      <c r="K243" s="59" t="str">
        <f t="shared" si="6"/>
        <v/>
      </c>
      <c r="L243" s="5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60"/>
      <c r="N243" s="60"/>
      <c r="O243" s="62"/>
    </row>
    <row r="244" ht="12.75" customHeight="1">
      <c r="A244" s="64"/>
      <c r="B244" s="65"/>
      <c r="C244" s="65"/>
      <c r="D244" s="56"/>
      <c r="E244" s="56"/>
      <c r="F244" s="55" t="str">
        <f t="shared" si="1"/>
        <v/>
      </c>
      <c r="G244" s="56" t="str">
        <f t="shared" si="2"/>
        <v/>
      </c>
      <c r="H244" s="57" t="str">
        <f t="shared" si="3"/>
        <v/>
      </c>
      <c r="I244" s="58" t="str">
        <f t="shared" si="4"/>
        <v/>
      </c>
      <c r="J244" s="56" t="str">
        <f t="shared" si="5"/>
        <v/>
      </c>
      <c r="K244" s="59" t="str">
        <f t="shared" si="6"/>
        <v/>
      </c>
      <c r="L244" s="5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60"/>
      <c r="N244" s="60"/>
      <c r="O244" s="62"/>
    </row>
    <row r="245" ht="12.75" customHeight="1">
      <c r="A245" s="64"/>
      <c r="B245" s="65"/>
      <c r="C245" s="65"/>
      <c r="D245" s="56"/>
      <c r="E245" s="56"/>
      <c r="F245" s="55" t="str">
        <f t="shared" si="1"/>
        <v/>
      </c>
      <c r="G245" s="56" t="str">
        <f t="shared" si="2"/>
        <v/>
      </c>
      <c r="H245" s="57" t="str">
        <f t="shared" si="3"/>
        <v/>
      </c>
      <c r="I245" s="58" t="str">
        <f t="shared" si="4"/>
        <v/>
      </c>
      <c r="J245" s="56" t="str">
        <f t="shared" si="5"/>
        <v/>
      </c>
      <c r="K245" s="59" t="str">
        <f t="shared" si="6"/>
        <v/>
      </c>
      <c r="L245" s="5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60"/>
      <c r="N245" s="60"/>
      <c r="O245" s="62"/>
    </row>
    <row r="246" ht="12.75" customHeight="1">
      <c r="A246" s="64"/>
      <c r="B246" s="65"/>
      <c r="C246" s="65"/>
      <c r="D246" s="56"/>
      <c r="E246" s="56"/>
      <c r="F246" s="55" t="str">
        <f t="shared" si="1"/>
        <v/>
      </c>
      <c r="G246" s="56" t="str">
        <f t="shared" si="2"/>
        <v/>
      </c>
      <c r="H246" s="57" t="str">
        <f t="shared" si="3"/>
        <v/>
      </c>
      <c r="I246" s="58" t="str">
        <f t="shared" si="4"/>
        <v/>
      </c>
      <c r="J246" s="56" t="str">
        <f t="shared" si="5"/>
        <v/>
      </c>
      <c r="K246" s="59" t="str">
        <f t="shared" si="6"/>
        <v/>
      </c>
      <c r="L246" s="5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60"/>
      <c r="N246" s="60"/>
      <c r="O246" s="62"/>
    </row>
    <row r="247" ht="12.75" customHeight="1">
      <c r="A247" s="64"/>
      <c r="B247" s="65"/>
      <c r="C247" s="65"/>
      <c r="D247" s="56"/>
      <c r="E247" s="56"/>
      <c r="F247" s="55" t="str">
        <f t="shared" si="1"/>
        <v/>
      </c>
      <c r="G247" s="56" t="str">
        <f t="shared" si="2"/>
        <v/>
      </c>
      <c r="H247" s="57" t="str">
        <f t="shared" si="3"/>
        <v/>
      </c>
      <c r="I247" s="58" t="str">
        <f t="shared" si="4"/>
        <v/>
      </c>
      <c r="J247" s="56" t="str">
        <f t="shared" si="5"/>
        <v/>
      </c>
      <c r="K247" s="59" t="str">
        <f t="shared" si="6"/>
        <v/>
      </c>
      <c r="L247" s="5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60"/>
      <c r="N247" s="60"/>
      <c r="O247" s="62"/>
    </row>
    <row r="248" ht="12.75" customHeight="1">
      <c r="A248" s="64"/>
      <c r="B248" s="65"/>
      <c r="C248" s="65"/>
      <c r="D248" s="56"/>
      <c r="E248" s="56"/>
      <c r="F248" s="55" t="str">
        <f t="shared" si="1"/>
        <v/>
      </c>
      <c r="G248" s="56" t="str">
        <f t="shared" si="2"/>
        <v/>
      </c>
      <c r="H248" s="57" t="str">
        <f t="shared" si="3"/>
        <v/>
      </c>
      <c r="I248" s="58" t="str">
        <f t="shared" si="4"/>
        <v/>
      </c>
      <c r="J248" s="56" t="str">
        <f t="shared" si="5"/>
        <v/>
      </c>
      <c r="K248" s="59" t="str">
        <f t="shared" si="6"/>
        <v/>
      </c>
      <c r="L248" s="5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60"/>
      <c r="N248" s="60"/>
      <c r="O248" s="62"/>
    </row>
    <row r="249" ht="12.75" customHeight="1">
      <c r="A249" s="64"/>
      <c r="B249" s="65"/>
      <c r="C249" s="65"/>
      <c r="D249" s="56"/>
      <c r="E249" s="56"/>
      <c r="F249" s="55" t="str">
        <f t="shared" si="1"/>
        <v/>
      </c>
      <c r="G249" s="56" t="str">
        <f t="shared" si="2"/>
        <v/>
      </c>
      <c r="H249" s="57" t="str">
        <f t="shared" si="3"/>
        <v/>
      </c>
      <c r="I249" s="58" t="str">
        <f t="shared" si="4"/>
        <v/>
      </c>
      <c r="J249" s="56" t="str">
        <f t="shared" si="5"/>
        <v/>
      </c>
      <c r="K249" s="59" t="str">
        <f t="shared" si="6"/>
        <v/>
      </c>
      <c r="L249" s="5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60"/>
      <c r="N249" s="60"/>
      <c r="O249" s="62"/>
    </row>
    <row r="250" ht="12.75" customHeight="1">
      <c r="A250" s="64"/>
      <c r="B250" s="65"/>
      <c r="C250" s="65"/>
      <c r="D250" s="56"/>
      <c r="E250" s="56"/>
      <c r="F250" s="55" t="str">
        <f t="shared" si="1"/>
        <v/>
      </c>
      <c r="G250" s="56" t="str">
        <f t="shared" si="2"/>
        <v/>
      </c>
      <c r="H250" s="57" t="str">
        <f t="shared" si="3"/>
        <v/>
      </c>
      <c r="I250" s="58" t="str">
        <f t="shared" si="4"/>
        <v/>
      </c>
      <c r="J250" s="56" t="str">
        <f t="shared" si="5"/>
        <v/>
      </c>
      <c r="K250" s="59" t="str">
        <f t="shared" si="6"/>
        <v/>
      </c>
      <c r="L250" s="5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60"/>
      <c r="N250" s="60"/>
      <c r="O250" s="62"/>
    </row>
    <row r="251" ht="12.75" customHeight="1">
      <c r="A251" s="64"/>
      <c r="B251" s="65"/>
      <c r="C251" s="65"/>
      <c r="D251" s="56"/>
      <c r="E251" s="56"/>
      <c r="F251" s="55" t="str">
        <f t="shared" si="1"/>
        <v/>
      </c>
      <c r="G251" s="56" t="str">
        <f t="shared" si="2"/>
        <v/>
      </c>
      <c r="H251" s="57" t="str">
        <f t="shared" si="3"/>
        <v/>
      </c>
      <c r="I251" s="58" t="str">
        <f t="shared" si="4"/>
        <v/>
      </c>
      <c r="J251" s="56" t="str">
        <f t="shared" si="5"/>
        <v/>
      </c>
      <c r="K251" s="59" t="str">
        <f t="shared" si="6"/>
        <v/>
      </c>
      <c r="L251" s="5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60"/>
      <c r="N251" s="60"/>
      <c r="O251" s="62"/>
    </row>
    <row r="252" ht="12.75" customHeight="1">
      <c r="A252" s="64"/>
      <c r="B252" s="65"/>
      <c r="C252" s="65"/>
      <c r="D252" s="56"/>
      <c r="E252" s="56"/>
      <c r="F252" s="55" t="str">
        <f t="shared" si="1"/>
        <v/>
      </c>
      <c r="G252" s="56" t="str">
        <f t="shared" si="2"/>
        <v/>
      </c>
      <c r="H252" s="57" t="str">
        <f t="shared" si="3"/>
        <v/>
      </c>
      <c r="I252" s="58" t="str">
        <f t="shared" si="4"/>
        <v/>
      </c>
      <c r="J252" s="56" t="str">
        <f t="shared" si="5"/>
        <v/>
      </c>
      <c r="K252" s="59" t="str">
        <f t="shared" si="6"/>
        <v/>
      </c>
      <c r="L252" s="5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60"/>
      <c r="N252" s="60"/>
      <c r="O252" s="62"/>
    </row>
    <row r="253" ht="12.75" customHeight="1">
      <c r="A253" s="64"/>
      <c r="B253" s="65"/>
      <c r="C253" s="65"/>
      <c r="D253" s="56"/>
      <c r="E253" s="56"/>
      <c r="F253" s="55" t="str">
        <f t="shared" si="1"/>
        <v/>
      </c>
      <c r="G253" s="56" t="str">
        <f t="shared" si="2"/>
        <v/>
      </c>
      <c r="H253" s="57" t="str">
        <f t="shared" si="3"/>
        <v/>
      </c>
      <c r="I253" s="58" t="str">
        <f t="shared" si="4"/>
        <v/>
      </c>
      <c r="J253" s="56" t="str">
        <f t="shared" si="5"/>
        <v/>
      </c>
      <c r="K253" s="59" t="str">
        <f t="shared" si="6"/>
        <v/>
      </c>
      <c r="L253" s="5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60"/>
      <c r="N253" s="60"/>
      <c r="O253" s="62"/>
    </row>
    <row r="254" ht="12.75" customHeight="1">
      <c r="A254" s="64"/>
      <c r="B254" s="65"/>
      <c r="C254" s="65"/>
      <c r="D254" s="56"/>
      <c r="E254" s="56"/>
      <c r="F254" s="55" t="str">
        <f t="shared" si="1"/>
        <v/>
      </c>
      <c r="G254" s="56" t="str">
        <f t="shared" si="2"/>
        <v/>
      </c>
      <c r="H254" s="57" t="str">
        <f t="shared" si="3"/>
        <v/>
      </c>
      <c r="I254" s="58" t="str">
        <f t="shared" si="4"/>
        <v/>
      </c>
      <c r="J254" s="56" t="str">
        <f t="shared" si="5"/>
        <v/>
      </c>
      <c r="K254" s="59" t="str">
        <f t="shared" si="6"/>
        <v/>
      </c>
      <c r="L254" s="5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60"/>
      <c r="N254" s="60"/>
      <c r="O254" s="62"/>
    </row>
    <row r="255" ht="12.75" customHeight="1">
      <c r="A255" s="64"/>
      <c r="B255" s="65"/>
      <c r="C255" s="65"/>
      <c r="D255" s="56"/>
      <c r="E255" s="56"/>
      <c r="F255" s="55" t="str">
        <f t="shared" si="1"/>
        <v/>
      </c>
      <c r="G255" s="56" t="str">
        <f t="shared" si="2"/>
        <v/>
      </c>
      <c r="H255" s="57" t="str">
        <f t="shared" si="3"/>
        <v/>
      </c>
      <c r="I255" s="58" t="str">
        <f t="shared" si="4"/>
        <v/>
      </c>
      <c r="J255" s="56" t="str">
        <f t="shared" si="5"/>
        <v/>
      </c>
      <c r="K255" s="59" t="str">
        <f t="shared" si="6"/>
        <v/>
      </c>
      <c r="L255" s="5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60"/>
      <c r="N255" s="60"/>
      <c r="O255" s="62"/>
    </row>
    <row r="256" ht="12.75" customHeight="1">
      <c r="A256" s="64"/>
      <c r="B256" s="65"/>
      <c r="C256" s="65"/>
      <c r="D256" s="56"/>
      <c r="E256" s="56"/>
      <c r="F256" s="55" t="str">
        <f t="shared" si="1"/>
        <v/>
      </c>
      <c r="G256" s="56" t="str">
        <f t="shared" si="2"/>
        <v/>
      </c>
      <c r="H256" s="57" t="str">
        <f t="shared" si="3"/>
        <v/>
      </c>
      <c r="I256" s="58" t="str">
        <f t="shared" si="4"/>
        <v/>
      </c>
      <c r="J256" s="56" t="str">
        <f t="shared" si="5"/>
        <v/>
      </c>
      <c r="K256" s="59" t="str">
        <f t="shared" si="6"/>
        <v/>
      </c>
      <c r="L256" s="5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60"/>
      <c r="N256" s="60"/>
      <c r="O256" s="62"/>
    </row>
    <row r="257" ht="12.75" customHeight="1">
      <c r="A257" s="64"/>
      <c r="B257" s="65"/>
      <c r="C257" s="65"/>
      <c r="D257" s="56"/>
      <c r="E257" s="56"/>
      <c r="F257" s="55" t="str">
        <f t="shared" si="1"/>
        <v/>
      </c>
      <c r="G257" s="56" t="str">
        <f t="shared" si="2"/>
        <v/>
      </c>
      <c r="H257" s="57" t="str">
        <f t="shared" si="3"/>
        <v/>
      </c>
      <c r="I257" s="58" t="str">
        <f t="shared" si="4"/>
        <v/>
      </c>
      <c r="J257" s="56" t="str">
        <f t="shared" si="5"/>
        <v/>
      </c>
      <c r="K257" s="59" t="str">
        <f t="shared" si="6"/>
        <v/>
      </c>
      <c r="L257" s="5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60"/>
      <c r="N257" s="60"/>
      <c r="O257" s="62"/>
    </row>
    <row r="258" ht="12.75" customHeight="1">
      <c r="A258" s="64"/>
      <c r="B258" s="65"/>
      <c r="C258" s="65"/>
      <c r="D258" s="56"/>
      <c r="E258" s="56"/>
      <c r="F258" s="55" t="str">
        <f t="shared" si="1"/>
        <v/>
      </c>
      <c r="G258" s="56" t="str">
        <f t="shared" si="2"/>
        <v/>
      </c>
      <c r="H258" s="57" t="str">
        <f t="shared" si="3"/>
        <v/>
      </c>
      <c r="I258" s="58" t="str">
        <f t="shared" si="4"/>
        <v/>
      </c>
      <c r="J258" s="56" t="str">
        <f t="shared" si="5"/>
        <v/>
      </c>
      <c r="K258" s="59" t="str">
        <f t="shared" si="6"/>
        <v/>
      </c>
      <c r="L258" s="5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60"/>
      <c r="N258" s="60"/>
      <c r="O258" s="62"/>
    </row>
    <row r="259" ht="12.75" customHeight="1">
      <c r="A259" s="64"/>
      <c r="B259" s="65"/>
      <c r="C259" s="65"/>
      <c r="D259" s="56"/>
      <c r="E259" s="56"/>
      <c r="F259" s="55" t="str">
        <f t="shared" si="1"/>
        <v/>
      </c>
      <c r="G259" s="56" t="str">
        <f t="shared" si="2"/>
        <v/>
      </c>
      <c r="H259" s="57" t="str">
        <f t="shared" si="3"/>
        <v/>
      </c>
      <c r="I259" s="58" t="str">
        <f t="shared" si="4"/>
        <v/>
      </c>
      <c r="J259" s="56" t="str">
        <f t="shared" si="5"/>
        <v/>
      </c>
      <c r="K259" s="59" t="str">
        <f t="shared" si="6"/>
        <v/>
      </c>
      <c r="L259" s="5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60"/>
      <c r="N259" s="60"/>
      <c r="O259" s="62"/>
    </row>
    <row r="260" ht="12.75" customHeight="1">
      <c r="A260" s="64"/>
      <c r="B260" s="65"/>
      <c r="C260" s="65"/>
      <c r="D260" s="56"/>
      <c r="E260" s="56"/>
      <c r="F260" s="55" t="str">
        <f t="shared" si="1"/>
        <v/>
      </c>
      <c r="G260" s="56" t="str">
        <f t="shared" si="2"/>
        <v/>
      </c>
      <c r="H260" s="57" t="str">
        <f t="shared" si="3"/>
        <v/>
      </c>
      <c r="I260" s="58" t="str">
        <f t="shared" si="4"/>
        <v/>
      </c>
      <c r="J260" s="56" t="str">
        <f t="shared" si="5"/>
        <v/>
      </c>
      <c r="K260" s="59" t="str">
        <f t="shared" si="6"/>
        <v/>
      </c>
      <c r="L260" s="5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60"/>
      <c r="N260" s="60"/>
      <c r="O260" s="62"/>
    </row>
    <row r="261" ht="12.75" customHeight="1">
      <c r="A261" s="64"/>
      <c r="B261" s="65"/>
      <c r="C261" s="65"/>
      <c r="D261" s="56"/>
      <c r="E261" s="56"/>
      <c r="F261" s="55" t="str">
        <f t="shared" si="1"/>
        <v/>
      </c>
      <c r="G261" s="56" t="str">
        <f t="shared" si="2"/>
        <v/>
      </c>
      <c r="H261" s="57" t="str">
        <f t="shared" si="3"/>
        <v/>
      </c>
      <c r="I261" s="58" t="str">
        <f t="shared" si="4"/>
        <v/>
      </c>
      <c r="J261" s="56" t="str">
        <f t="shared" si="5"/>
        <v/>
      </c>
      <c r="K261" s="59" t="str">
        <f t="shared" si="6"/>
        <v/>
      </c>
      <c r="L261" s="5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60"/>
      <c r="N261" s="60"/>
      <c r="O261" s="62"/>
    </row>
    <row r="262" ht="12.75" customHeight="1">
      <c r="A262" s="64"/>
      <c r="B262" s="65"/>
      <c r="C262" s="65"/>
      <c r="D262" s="56"/>
      <c r="E262" s="56"/>
      <c r="F262" s="55" t="str">
        <f t="shared" si="1"/>
        <v/>
      </c>
      <c r="G262" s="56" t="str">
        <f t="shared" si="2"/>
        <v/>
      </c>
      <c r="H262" s="57" t="str">
        <f t="shared" si="3"/>
        <v/>
      </c>
      <c r="I262" s="58" t="str">
        <f t="shared" si="4"/>
        <v/>
      </c>
      <c r="J262" s="56" t="str">
        <f t="shared" si="5"/>
        <v/>
      </c>
      <c r="K262" s="59" t="str">
        <f t="shared" si="6"/>
        <v/>
      </c>
      <c r="L262" s="5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60"/>
      <c r="N262" s="60"/>
      <c r="O262" s="62"/>
    </row>
    <row r="263" ht="12.75" customHeight="1">
      <c r="A263" s="64"/>
      <c r="B263" s="65"/>
      <c r="C263" s="65"/>
      <c r="D263" s="56"/>
      <c r="E263" s="56"/>
      <c r="F263" s="55" t="str">
        <f t="shared" si="1"/>
        <v/>
      </c>
      <c r="G263" s="56" t="str">
        <f t="shared" si="2"/>
        <v/>
      </c>
      <c r="H263" s="57" t="str">
        <f t="shared" si="3"/>
        <v/>
      </c>
      <c r="I263" s="58" t="str">
        <f t="shared" si="4"/>
        <v/>
      </c>
      <c r="J263" s="56" t="str">
        <f t="shared" si="5"/>
        <v/>
      </c>
      <c r="K263" s="59" t="str">
        <f t="shared" si="6"/>
        <v/>
      </c>
      <c r="L263" s="5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60"/>
      <c r="N263" s="60"/>
      <c r="O263" s="62"/>
    </row>
    <row r="264" ht="12.75" customHeight="1">
      <c r="A264" s="64"/>
      <c r="B264" s="65"/>
      <c r="C264" s="65"/>
      <c r="D264" s="56"/>
      <c r="E264" s="56"/>
      <c r="F264" s="55" t="str">
        <f t="shared" si="1"/>
        <v/>
      </c>
      <c r="G264" s="56" t="str">
        <f t="shared" si="2"/>
        <v/>
      </c>
      <c r="H264" s="57" t="str">
        <f t="shared" si="3"/>
        <v/>
      </c>
      <c r="I264" s="58" t="str">
        <f t="shared" si="4"/>
        <v/>
      </c>
      <c r="J264" s="56" t="str">
        <f t="shared" si="5"/>
        <v/>
      </c>
      <c r="K264" s="59" t="str">
        <f t="shared" si="6"/>
        <v/>
      </c>
      <c r="L264" s="5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60"/>
      <c r="N264" s="60"/>
      <c r="O264" s="62"/>
    </row>
    <row r="265" ht="12.75" customHeight="1">
      <c r="A265" s="64"/>
      <c r="B265" s="65"/>
      <c r="C265" s="65"/>
      <c r="D265" s="56"/>
      <c r="E265" s="56"/>
      <c r="F265" s="55" t="str">
        <f t="shared" si="1"/>
        <v/>
      </c>
      <c r="G265" s="56" t="str">
        <f t="shared" si="2"/>
        <v/>
      </c>
      <c r="H265" s="57" t="str">
        <f t="shared" si="3"/>
        <v/>
      </c>
      <c r="I265" s="58" t="str">
        <f t="shared" si="4"/>
        <v/>
      </c>
      <c r="J265" s="56" t="str">
        <f t="shared" si="5"/>
        <v/>
      </c>
      <c r="K265" s="59" t="str">
        <f t="shared" si="6"/>
        <v/>
      </c>
      <c r="L265" s="5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60"/>
      <c r="N265" s="60"/>
      <c r="O265" s="62"/>
    </row>
    <row r="266" ht="12.75" customHeight="1">
      <c r="A266" s="64"/>
      <c r="B266" s="65"/>
      <c r="C266" s="65"/>
      <c r="D266" s="56"/>
      <c r="E266" s="56"/>
      <c r="F266" s="55" t="str">
        <f t="shared" si="1"/>
        <v/>
      </c>
      <c r="G266" s="56" t="str">
        <f t="shared" si="2"/>
        <v/>
      </c>
      <c r="H266" s="57" t="str">
        <f t="shared" si="3"/>
        <v/>
      </c>
      <c r="I266" s="58" t="str">
        <f t="shared" si="4"/>
        <v/>
      </c>
      <c r="J266" s="56" t="str">
        <f t="shared" si="5"/>
        <v/>
      </c>
      <c r="K266" s="59" t="str">
        <f t="shared" si="6"/>
        <v/>
      </c>
      <c r="L266" s="5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60"/>
      <c r="N266" s="60"/>
      <c r="O266" s="62"/>
    </row>
    <row r="267" ht="12.75" customHeight="1">
      <c r="A267" s="64"/>
      <c r="B267" s="65"/>
      <c r="C267" s="65"/>
      <c r="D267" s="56"/>
      <c r="E267" s="56"/>
      <c r="F267" s="55" t="str">
        <f t="shared" si="1"/>
        <v/>
      </c>
      <c r="G267" s="56" t="str">
        <f t="shared" si="2"/>
        <v/>
      </c>
      <c r="H267" s="57" t="str">
        <f t="shared" si="3"/>
        <v/>
      </c>
      <c r="I267" s="58" t="str">
        <f t="shared" si="4"/>
        <v/>
      </c>
      <c r="J267" s="56" t="str">
        <f t="shared" si="5"/>
        <v/>
      </c>
      <c r="K267" s="59" t="str">
        <f t="shared" si="6"/>
        <v/>
      </c>
      <c r="L267" s="5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60"/>
      <c r="N267" s="60"/>
      <c r="O267" s="62"/>
    </row>
    <row r="268" ht="12.75" customHeight="1">
      <c r="A268" s="64"/>
      <c r="B268" s="65"/>
      <c r="C268" s="65"/>
      <c r="D268" s="56"/>
      <c r="E268" s="56"/>
      <c r="F268" s="55" t="str">
        <f t="shared" si="1"/>
        <v/>
      </c>
      <c r="G268" s="56" t="str">
        <f t="shared" si="2"/>
        <v/>
      </c>
      <c r="H268" s="57" t="str">
        <f t="shared" si="3"/>
        <v/>
      </c>
      <c r="I268" s="58" t="str">
        <f t="shared" si="4"/>
        <v/>
      </c>
      <c r="J268" s="56" t="str">
        <f t="shared" si="5"/>
        <v/>
      </c>
      <c r="K268" s="59" t="str">
        <f t="shared" si="6"/>
        <v/>
      </c>
      <c r="L268" s="5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60"/>
      <c r="N268" s="60"/>
      <c r="O268" s="62"/>
    </row>
    <row r="269" ht="12.75" customHeight="1">
      <c r="A269" s="64"/>
      <c r="B269" s="65"/>
      <c r="C269" s="65"/>
      <c r="D269" s="56"/>
      <c r="E269" s="56"/>
      <c r="F269" s="55" t="str">
        <f t="shared" si="1"/>
        <v/>
      </c>
      <c r="G269" s="56" t="str">
        <f t="shared" si="2"/>
        <v/>
      </c>
      <c r="H269" s="57" t="str">
        <f t="shared" si="3"/>
        <v/>
      </c>
      <c r="I269" s="58" t="str">
        <f t="shared" si="4"/>
        <v/>
      </c>
      <c r="J269" s="56" t="str">
        <f t="shared" si="5"/>
        <v/>
      </c>
      <c r="K269" s="59" t="str">
        <f t="shared" si="6"/>
        <v/>
      </c>
      <c r="L269" s="5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60"/>
      <c r="N269" s="60"/>
      <c r="O269" s="62"/>
    </row>
    <row r="270" ht="12.75" customHeight="1">
      <c r="A270" s="64"/>
      <c r="B270" s="65"/>
      <c r="C270" s="65"/>
      <c r="D270" s="56"/>
      <c r="E270" s="56"/>
      <c r="F270" s="55" t="str">
        <f t="shared" si="1"/>
        <v/>
      </c>
      <c r="G270" s="56" t="str">
        <f t="shared" si="2"/>
        <v/>
      </c>
      <c r="H270" s="57" t="str">
        <f t="shared" si="3"/>
        <v/>
      </c>
      <c r="I270" s="58" t="str">
        <f t="shared" si="4"/>
        <v/>
      </c>
      <c r="J270" s="56" t="str">
        <f t="shared" si="5"/>
        <v/>
      </c>
      <c r="K270" s="59" t="str">
        <f t="shared" si="6"/>
        <v/>
      </c>
      <c r="L270" s="5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60"/>
      <c r="N270" s="60"/>
      <c r="O270" s="62"/>
    </row>
    <row r="271" ht="12.75" customHeight="1">
      <c r="A271" s="64"/>
      <c r="B271" s="65"/>
      <c r="C271" s="65"/>
      <c r="D271" s="56"/>
      <c r="E271" s="56"/>
      <c r="F271" s="55" t="str">
        <f t="shared" si="1"/>
        <v/>
      </c>
      <c r="G271" s="56" t="str">
        <f t="shared" si="2"/>
        <v/>
      </c>
      <c r="H271" s="57" t="str">
        <f t="shared" si="3"/>
        <v/>
      </c>
      <c r="I271" s="58" t="str">
        <f t="shared" si="4"/>
        <v/>
      </c>
      <c r="J271" s="56" t="str">
        <f t="shared" si="5"/>
        <v/>
      </c>
      <c r="K271" s="59" t="str">
        <f t="shared" si="6"/>
        <v/>
      </c>
      <c r="L271" s="5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60"/>
      <c r="N271" s="60"/>
      <c r="O271" s="62"/>
    </row>
    <row r="272" ht="12.75" customHeight="1">
      <c r="A272" s="64"/>
      <c r="B272" s="65"/>
      <c r="C272" s="65"/>
      <c r="D272" s="56"/>
      <c r="E272" s="56"/>
      <c r="F272" s="55" t="str">
        <f t="shared" si="1"/>
        <v/>
      </c>
      <c r="G272" s="56" t="str">
        <f t="shared" si="2"/>
        <v/>
      </c>
      <c r="H272" s="57" t="str">
        <f t="shared" si="3"/>
        <v/>
      </c>
      <c r="I272" s="58" t="str">
        <f t="shared" si="4"/>
        <v/>
      </c>
      <c r="J272" s="56" t="str">
        <f t="shared" si="5"/>
        <v/>
      </c>
      <c r="K272" s="59" t="str">
        <f t="shared" si="6"/>
        <v/>
      </c>
      <c r="L272" s="5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60"/>
      <c r="N272" s="60"/>
      <c r="O272" s="62"/>
    </row>
    <row r="273" ht="12.75" customHeight="1">
      <c r="A273" s="64"/>
      <c r="B273" s="65"/>
      <c r="C273" s="65"/>
      <c r="D273" s="56"/>
      <c r="E273" s="56"/>
      <c r="F273" s="55" t="str">
        <f t="shared" si="1"/>
        <v/>
      </c>
      <c r="G273" s="56" t="str">
        <f t="shared" si="2"/>
        <v/>
      </c>
      <c r="H273" s="57" t="str">
        <f t="shared" si="3"/>
        <v/>
      </c>
      <c r="I273" s="58" t="str">
        <f t="shared" si="4"/>
        <v/>
      </c>
      <c r="J273" s="56" t="str">
        <f t="shared" si="5"/>
        <v/>
      </c>
      <c r="K273" s="59" t="str">
        <f t="shared" si="6"/>
        <v/>
      </c>
      <c r="L273" s="5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60"/>
      <c r="N273" s="60"/>
      <c r="O273" s="62"/>
    </row>
    <row r="274" ht="12.75" customHeight="1">
      <c r="A274" s="64"/>
      <c r="B274" s="65"/>
      <c r="C274" s="65"/>
      <c r="D274" s="56"/>
      <c r="E274" s="56"/>
      <c r="F274" s="55" t="str">
        <f t="shared" si="1"/>
        <v/>
      </c>
      <c r="G274" s="56" t="str">
        <f t="shared" si="2"/>
        <v/>
      </c>
      <c r="H274" s="57" t="str">
        <f t="shared" si="3"/>
        <v/>
      </c>
      <c r="I274" s="58" t="str">
        <f t="shared" si="4"/>
        <v/>
      </c>
      <c r="J274" s="56" t="str">
        <f t="shared" si="5"/>
        <v/>
      </c>
      <c r="K274" s="59" t="str">
        <f t="shared" si="6"/>
        <v/>
      </c>
      <c r="L274" s="5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60"/>
      <c r="N274" s="60"/>
      <c r="O274" s="62"/>
    </row>
    <row r="275" ht="12.75" customHeight="1">
      <c r="A275" s="64"/>
      <c r="B275" s="65"/>
      <c r="C275" s="65"/>
      <c r="D275" s="56"/>
      <c r="E275" s="56"/>
      <c r="F275" s="55" t="str">
        <f t="shared" si="1"/>
        <v/>
      </c>
      <c r="G275" s="56" t="str">
        <f t="shared" si="2"/>
        <v/>
      </c>
      <c r="H275" s="57" t="str">
        <f t="shared" si="3"/>
        <v/>
      </c>
      <c r="I275" s="58" t="str">
        <f t="shared" si="4"/>
        <v/>
      </c>
      <c r="J275" s="56" t="str">
        <f t="shared" si="5"/>
        <v/>
      </c>
      <c r="K275" s="59" t="str">
        <f t="shared" si="6"/>
        <v/>
      </c>
      <c r="L275" s="5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60"/>
      <c r="N275" s="60"/>
      <c r="O275" s="62"/>
    </row>
    <row r="276" ht="12.75" customHeight="1">
      <c r="A276" s="64"/>
      <c r="B276" s="65"/>
      <c r="C276" s="65"/>
      <c r="D276" s="56"/>
      <c r="E276" s="56"/>
      <c r="F276" s="55" t="str">
        <f t="shared" si="1"/>
        <v/>
      </c>
      <c r="G276" s="56" t="str">
        <f t="shared" si="2"/>
        <v/>
      </c>
      <c r="H276" s="57" t="str">
        <f t="shared" si="3"/>
        <v/>
      </c>
      <c r="I276" s="58" t="str">
        <f t="shared" si="4"/>
        <v/>
      </c>
      <c r="J276" s="56" t="str">
        <f t="shared" si="5"/>
        <v/>
      </c>
      <c r="K276" s="59" t="str">
        <f t="shared" si="6"/>
        <v/>
      </c>
      <c r="L276" s="5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60"/>
      <c r="N276" s="60"/>
      <c r="O276" s="62"/>
    </row>
    <row r="277" ht="12.75" customHeight="1">
      <c r="A277" s="64"/>
      <c r="B277" s="65"/>
      <c r="C277" s="65"/>
      <c r="D277" s="56"/>
      <c r="E277" s="56"/>
      <c r="F277" s="55" t="str">
        <f t="shared" si="1"/>
        <v/>
      </c>
      <c r="G277" s="56" t="str">
        <f t="shared" si="2"/>
        <v/>
      </c>
      <c r="H277" s="57" t="str">
        <f t="shared" si="3"/>
        <v/>
      </c>
      <c r="I277" s="58" t="str">
        <f t="shared" si="4"/>
        <v/>
      </c>
      <c r="J277" s="56" t="str">
        <f t="shared" si="5"/>
        <v/>
      </c>
      <c r="K277" s="59" t="str">
        <f t="shared" si="6"/>
        <v/>
      </c>
      <c r="L277" s="5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60"/>
      <c r="N277" s="60"/>
      <c r="O277" s="62"/>
    </row>
    <row r="278" ht="12.75" customHeight="1">
      <c r="A278" s="64"/>
      <c r="B278" s="65"/>
      <c r="C278" s="65"/>
      <c r="D278" s="56"/>
      <c r="E278" s="56"/>
      <c r="F278" s="55" t="str">
        <f t="shared" si="1"/>
        <v/>
      </c>
      <c r="G278" s="56" t="str">
        <f t="shared" si="2"/>
        <v/>
      </c>
      <c r="H278" s="57" t="str">
        <f t="shared" si="3"/>
        <v/>
      </c>
      <c r="I278" s="58" t="str">
        <f t="shared" si="4"/>
        <v/>
      </c>
      <c r="J278" s="56" t="str">
        <f t="shared" si="5"/>
        <v/>
      </c>
      <c r="K278" s="59" t="str">
        <f t="shared" si="6"/>
        <v/>
      </c>
      <c r="L278" s="5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60"/>
      <c r="N278" s="60"/>
      <c r="O278" s="62"/>
    </row>
    <row r="279" ht="12.75" customHeight="1">
      <c r="A279" s="64"/>
      <c r="B279" s="65"/>
      <c r="C279" s="65"/>
      <c r="D279" s="56"/>
      <c r="E279" s="56"/>
      <c r="F279" s="55" t="str">
        <f t="shared" si="1"/>
        <v/>
      </c>
      <c r="G279" s="56" t="str">
        <f t="shared" si="2"/>
        <v/>
      </c>
      <c r="H279" s="57" t="str">
        <f t="shared" si="3"/>
        <v/>
      </c>
      <c r="I279" s="58" t="str">
        <f t="shared" si="4"/>
        <v/>
      </c>
      <c r="J279" s="56" t="str">
        <f t="shared" si="5"/>
        <v/>
      </c>
      <c r="K279" s="59" t="str">
        <f t="shared" si="6"/>
        <v/>
      </c>
      <c r="L279" s="5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60"/>
      <c r="N279" s="60"/>
      <c r="O279" s="62"/>
    </row>
    <row r="280" ht="12.75" customHeight="1">
      <c r="A280" s="64"/>
      <c r="B280" s="65"/>
      <c r="C280" s="65"/>
      <c r="D280" s="56"/>
      <c r="E280" s="56"/>
      <c r="F280" s="55" t="str">
        <f t="shared" si="1"/>
        <v/>
      </c>
      <c r="G280" s="56" t="str">
        <f t="shared" si="2"/>
        <v/>
      </c>
      <c r="H280" s="57" t="str">
        <f t="shared" si="3"/>
        <v/>
      </c>
      <c r="I280" s="58" t="str">
        <f t="shared" si="4"/>
        <v/>
      </c>
      <c r="J280" s="56" t="str">
        <f t="shared" si="5"/>
        <v/>
      </c>
      <c r="K280" s="59" t="str">
        <f t="shared" si="6"/>
        <v/>
      </c>
      <c r="L280" s="5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60"/>
      <c r="N280" s="60"/>
      <c r="O280" s="62"/>
    </row>
    <row r="281" ht="12.75" customHeight="1">
      <c r="A281" s="64"/>
      <c r="B281" s="65"/>
      <c r="C281" s="65"/>
      <c r="D281" s="56"/>
      <c r="E281" s="56"/>
      <c r="F281" s="55" t="str">
        <f t="shared" si="1"/>
        <v/>
      </c>
      <c r="G281" s="56" t="str">
        <f t="shared" si="2"/>
        <v/>
      </c>
      <c r="H281" s="57" t="str">
        <f t="shared" si="3"/>
        <v/>
      </c>
      <c r="I281" s="58" t="str">
        <f t="shared" si="4"/>
        <v/>
      </c>
      <c r="J281" s="56" t="str">
        <f t="shared" si="5"/>
        <v/>
      </c>
      <c r="K281" s="59" t="str">
        <f t="shared" si="6"/>
        <v/>
      </c>
      <c r="L281" s="5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60"/>
      <c r="N281" s="60"/>
      <c r="O281" s="62"/>
    </row>
    <row r="282" ht="12.75" customHeight="1">
      <c r="A282" s="64"/>
      <c r="B282" s="65"/>
      <c r="C282" s="65"/>
      <c r="D282" s="56"/>
      <c r="E282" s="56"/>
      <c r="F282" s="55" t="str">
        <f t="shared" si="1"/>
        <v/>
      </c>
      <c r="G282" s="56" t="str">
        <f t="shared" si="2"/>
        <v/>
      </c>
      <c r="H282" s="57" t="str">
        <f t="shared" si="3"/>
        <v/>
      </c>
      <c r="I282" s="58" t="str">
        <f t="shared" si="4"/>
        <v/>
      </c>
      <c r="J282" s="56" t="str">
        <f t="shared" si="5"/>
        <v/>
      </c>
      <c r="K282" s="59" t="str">
        <f t="shared" si="6"/>
        <v/>
      </c>
      <c r="L282" s="5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60"/>
      <c r="N282" s="60"/>
      <c r="O282" s="62"/>
    </row>
    <row r="283" ht="12.75" customHeight="1">
      <c r="A283" s="64"/>
      <c r="B283" s="65"/>
      <c r="C283" s="65"/>
      <c r="D283" s="56"/>
      <c r="E283" s="56"/>
      <c r="F283" s="55" t="str">
        <f t="shared" si="1"/>
        <v/>
      </c>
      <c r="G283" s="56" t="str">
        <f t="shared" si="2"/>
        <v/>
      </c>
      <c r="H283" s="57" t="str">
        <f t="shared" si="3"/>
        <v/>
      </c>
      <c r="I283" s="58" t="str">
        <f t="shared" si="4"/>
        <v/>
      </c>
      <c r="J283" s="56" t="str">
        <f t="shared" si="5"/>
        <v/>
      </c>
      <c r="K283" s="59" t="str">
        <f t="shared" si="6"/>
        <v/>
      </c>
      <c r="L283" s="5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60"/>
      <c r="N283" s="60"/>
      <c r="O283" s="62"/>
    </row>
    <row r="284" ht="12.75" customHeight="1">
      <c r="A284" s="64"/>
      <c r="B284" s="65"/>
      <c r="C284" s="65"/>
      <c r="D284" s="56"/>
      <c r="E284" s="56"/>
      <c r="F284" s="55" t="str">
        <f t="shared" si="1"/>
        <v/>
      </c>
      <c r="G284" s="56" t="str">
        <f t="shared" si="2"/>
        <v/>
      </c>
      <c r="H284" s="57" t="str">
        <f t="shared" si="3"/>
        <v/>
      </c>
      <c r="I284" s="58" t="str">
        <f t="shared" si="4"/>
        <v/>
      </c>
      <c r="J284" s="56" t="str">
        <f t="shared" si="5"/>
        <v/>
      </c>
      <c r="K284" s="59" t="str">
        <f t="shared" si="6"/>
        <v/>
      </c>
      <c r="L284" s="5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60"/>
      <c r="N284" s="60"/>
      <c r="O284" s="62"/>
    </row>
    <row r="285" ht="12.75" customHeight="1">
      <c r="A285" s="64"/>
      <c r="B285" s="65"/>
      <c r="C285" s="65"/>
      <c r="D285" s="56"/>
      <c r="E285" s="56"/>
      <c r="F285" s="55" t="str">
        <f t="shared" si="1"/>
        <v/>
      </c>
      <c r="G285" s="56" t="str">
        <f t="shared" si="2"/>
        <v/>
      </c>
      <c r="H285" s="57" t="str">
        <f t="shared" si="3"/>
        <v/>
      </c>
      <c r="I285" s="58" t="str">
        <f t="shared" si="4"/>
        <v/>
      </c>
      <c r="J285" s="56" t="str">
        <f t="shared" si="5"/>
        <v/>
      </c>
      <c r="K285" s="59" t="str">
        <f t="shared" si="6"/>
        <v/>
      </c>
      <c r="L285" s="5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60"/>
      <c r="N285" s="60"/>
      <c r="O285" s="62"/>
    </row>
    <row r="286" ht="12.75" customHeight="1">
      <c r="A286" s="64"/>
      <c r="B286" s="65"/>
      <c r="C286" s="65"/>
      <c r="D286" s="56"/>
      <c r="E286" s="56"/>
      <c r="F286" s="55" t="str">
        <f t="shared" si="1"/>
        <v/>
      </c>
      <c r="G286" s="56" t="str">
        <f t="shared" si="2"/>
        <v/>
      </c>
      <c r="H286" s="57" t="str">
        <f t="shared" si="3"/>
        <v/>
      </c>
      <c r="I286" s="58" t="str">
        <f t="shared" si="4"/>
        <v/>
      </c>
      <c r="J286" s="56" t="str">
        <f t="shared" si="5"/>
        <v/>
      </c>
      <c r="K286" s="59" t="str">
        <f t="shared" si="6"/>
        <v/>
      </c>
      <c r="L286" s="5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60"/>
      <c r="N286" s="60"/>
      <c r="O286" s="62"/>
    </row>
    <row r="287" ht="12.75" customHeight="1">
      <c r="A287" s="64"/>
      <c r="B287" s="65"/>
      <c r="C287" s="65"/>
      <c r="D287" s="56"/>
      <c r="E287" s="56"/>
      <c r="F287" s="55" t="str">
        <f t="shared" si="1"/>
        <v/>
      </c>
      <c r="G287" s="56" t="str">
        <f t="shared" si="2"/>
        <v/>
      </c>
      <c r="H287" s="57" t="str">
        <f t="shared" si="3"/>
        <v/>
      </c>
      <c r="I287" s="58" t="str">
        <f t="shared" si="4"/>
        <v/>
      </c>
      <c r="J287" s="56" t="str">
        <f t="shared" si="5"/>
        <v/>
      </c>
      <c r="K287" s="59" t="str">
        <f t="shared" si="6"/>
        <v/>
      </c>
      <c r="L287" s="5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60"/>
      <c r="N287" s="60"/>
      <c r="O287" s="62"/>
    </row>
    <row r="288" ht="12.75" customHeight="1">
      <c r="A288" s="64"/>
      <c r="B288" s="65"/>
      <c r="C288" s="65"/>
      <c r="D288" s="56"/>
      <c r="E288" s="56"/>
      <c r="F288" s="55" t="str">
        <f t="shared" si="1"/>
        <v/>
      </c>
      <c r="G288" s="56" t="str">
        <f t="shared" si="2"/>
        <v/>
      </c>
      <c r="H288" s="57" t="str">
        <f t="shared" si="3"/>
        <v/>
      </c>
      <c r="I288" s="58" t="str">
        <f t="shared" si="4"/>
        <v/>
      </c>
      <c r="J288" s="56" t="str">
        <f t="shared" si="5"/>
        <v/>
      </c>
      <c r="K288" s="59" t="str">
        <f t="shared" si="6"/>
        <v/>
      </c>
      <c r="L288" s="5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60"/>
      <c r="N288" s="60"/>
      <c r="O288" s="62"/>
    </row>
    <row r="289" ht="12.75" customHeight="1">
      <c r="A289" s="64"/>
      <c r="B289" s="65"/>
      <c r="C289" s="65"/>
      <c r="D289" s="56"/>
      <c r="E289" s="56"/>
      <c r="F289" s="55" t="str">
        <f t="shared" si="1"/>
        <v/>
      </c>
      <c r="G289" s="56" t="str">
        <f t="shared" si="2"/>
        <v/>
      </c>
      <c r="H289" s="57" t="str">
        <f t="shared" si="3"/>
        <v/>
      </c>
      <c r="I289" s="58" t="str">
        <f t="shared" si="4"/>
        <v/>
      </c>
      <c r="J289" s="56" t="str">
        <f t="shared" si="5"/>
        <v/>
      </c>
      <c r="K289" s="59" t="str">
        <f t="shared" si="6"/>
        <v/>
      </c>
      <c r="L289" s="5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60"/>
      <c r="N289" s="60"/>
      <c r="O289" s="62"/>
    </row>
    <row r="290" ht="12.75" customHeight="1">
      <c r="A290" s="64"/>
      <c r="B290" s="65"/>
      <c r="C290" s="65"/>
      <c r="D290" s="56"/>
      <c r="E290" s="56"/>
      <c r="F290" s="55" t="str">
        <f t="shared" si="1"/>
        <v/>
      </c>
      <c r="G290" s="56" t="str">
        <f t="shared" si="2"/>
        <v/>
      </c>
      <c r="H290" s="57" t="str">
        <f t="shared" si="3"/>
        <v/>
      </c>
      <c r="I290" s="58" t="str">
        <f t="shared" si="4"/>
        <v/>
      </c>
      <c r="J290" s="56" t="str">
        <f t="shared" si="5"/>
        <v/>
      </c>
      <c r="K290" s="59" t="str">
        <f t="shared" si="6"/>
        <v/>
      </c>
      <c r="L290" s="5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60"/>
      <c r="N290" s="60"/>
      <c r="O290" s="62"/>
    </row>
    <row r="291" ht="12.75" customHeight="1">
      <c r="A291" s="64"/>
      <c r="B291" s="65"/>
      <c r="C291" s="65"/>
      <c r="D291" s="56"/>
      <c r="E291" s="56"/>
      <c r="F291" s="55" t="str">
        <f t="shared" si="1"/>
        <v/>
      </c>
      <c r="G291" s="56" t="str">
        <f t="shared" si="2"/>
        <v/>
      </c>
      <c r="H291" s="57" t="str">
        <f t="shared" si="3"/>
        <v/>
      </c>
      <c r="I291" s="58" t="str">
        <f t="shared" si="4"/>
        <v/>
      </c>
      <c r="J291" s="56" t="str">
        <f t="shared" si="5"/>
        <v/>
      </c>
      <c r="K291" s="59" t="str">
        <f t="shared" si="6"/>
        <v/>
      </c>
      <c r="L291" s="5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60"/>
      <c r="N291" s="60"/>
      <c r="O291" s="62"/>
    </row>
    <row r="292" ht="12.75" customHeight="1">
      <c r="A292" s="64"/>
      <c r="B292" s="65"/>
      <c r="C292" s="65"/>
      <c r="D292" s="56"/>
      <c r="E292" s="56"/>
      <c r="F292" s="55" t="str">
        <f t="shared" si="1"/>
        <v/>
      </c>
      <c r="G292" s="56" t="str">
        <f t="shared" si="2"/>
        <v/>
      </c>
      <c r="H292" s="57" t="str">
        <f t="shared" si="3"/>
        <v/>
      </c>
      <c r="I292" s="58" t="str">
        <f t="shared" si="4"/>
        <v/>
      </c>
      <c r="J292" s="56" t="str">
        <f t="shared" si="5"/>
        <v/>
      </c>
      <c r="K292" s="59" t="str">
        <f t="shared" si="6"/>
        <v/>
      </c>
      <c r="L292" s="5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60"/>
      <c r="N292" s="60"/>
      <c r="O292" s="62"/>
    </row>
    <row r="293" ht="12.75" customHeight="1">
      <c r="A293" s="64"/>
      <c r="B293" s="65"/>
      <c r="C293" s="65"/>
      <c r="D293" s="56"/>
      <c r="E293" s="56"/>
      <c r="F293" s="55" t="str">
        <f t="shared" si="1"/>
        <v/>
      </c>
      <c r="G293" s="56" t="str">
        <f t="shared" si="2"/>
        <v/>
      </c>
      <c r="H293" s="57" t="str">
        <f t="shared" si="3"/>
        <v/>
      </c>
      <c r="I293" s="58" t="str">
        <f t="shared" si="4"/>
        <v/>
      </c>
      <c r="J293" s="56" t="str">
        <f t="shared" si="5"/>
        <v/>
      </c>
      <c r="K293" s="59" t="str">
        <f t="shared" si="6"/>
        <v/>
      </c>
      <c r="L293" s="5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60"/>
      <c r="N293" s="60"/>
      <c r="O293" s="62"/>
    </row>
    <row r="294" ht="12.75" customHeight="1">
      <c r="A294" s="64"/>
      <c r="B294" s="65"/>
      <c r="C294" s="65"/>
      <c r="D294" s="56"/>
      <c r="E294" s="56"/>
      <c r="F294" s="55" t="str">
        <f t="shared" si="1"/>
        <v/>
      </c>
      <c r="G294" s="56" t="str">
        <f t="shared" si="2"/>
        <v/>
      </c>
      <c r="H294" s="57" t="str">
        <f t="shared" si="3"/>
        <v/>
      </c>
      <c r="I294" s="58" t="str">
        <f t="shared" si="4"/>
        <v/>
      </c>
      <c r="J294" s="56" t="str">
        <f t="shared" si="5"/>
        <v/>
      </c>
      <c r="K294" s="59" t="str">
        <f t="shared" si="6"/>
        <v/>
      </c>
      <c r="L294" s="5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60"/>
      <c r="N294" s="60"/>
      <c r="O294" s="62"/>
    </row>
    <row r="295" ht="12.75" customHeight="1">
      <c r="A295" s="64"/>
      <c r="B295" s="65"/>
      <c r="C295" s="65"/>
      <c r="D295" s="56"/>
      <c r="E295" s="56"/>
      <c r="F295" s="55" t="str">
        <f t="shared" si="1"/>
        <v/>
      </c>
      <c r="G295" s="56" t="str">
        <f t="shared" si="2"/>
        <v/>
      </c>
      <c r="H295" s="57" t="str">
        <f t="shared" si="3"/>
        <v/>
      </c>
      <c r="I295" s="58" t="str">
        <f t="shared" si="4"/>
        <v/>
      </c>
      <c r="J295" s="56" t="str">
        <f t="shared" si="5"/>
        <v/>
      </c>
      <c r="K295" s="59" t="str">
        <f t="shared" si="6"/>
        <v/>
      </c>
      <c r="L295" s="5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60"/>
      <c r="N295" s="60"/>
      <c r="O295" s="62"/>
    </row>
    <row r="296" ht="12.75" customHeight="1">
      <c r="A296" s="64"/>
      <c r="B296" s="65"/>
      <c r="C296" s="65"/>
      <c r="D296" s="56"/>
      <c r="E296" s="56"/>
      <c r="F296" s="55" t="str">
        <f t="shared" si="1"/>
        <v/>
      </c>
      <c r="G296" s="56" t="str">
        <f t="shared" si="2"/>
        <v/>
      </c>
      <c r="H296" s="57" t="str">
        <f t="shared" si="3"/>
        <v/>
      </c>
      <c r="I296" s="58" t="str">
        <f t="shared" si="4"/>
        <v/>
      </c>
      <c r="J296" s="56" t="str">
        <f t="shared" si="5"/>
        <v/>
      </c>
      <c r="K296" s="59" t="str">
        <f t="shared" si="6"/>
        <v/>
      </c>
      <c r="L296" s="5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60"/>
      <c r="N296" s="60"/>
      <c r="O296" s="62"/>
    </row>
    <row r="297" ht="12.75" customHeight="1">
      <c r="A297" s="64"/>
      <c r="B297" s="65"/>
      <c r="C297" s="65"/>
      <c r="D297" s="56"/>
      <c r="E297" s="56"/>
      <c r="F297" s="55" t="str">
        <f t="shared" si="1"/>
        <v/>
      </c>
      <c r="G297" s="56" t="str">
        <f t="shared" si="2"/>
        <v/>
      </c>
      <c r="H297" s="57" t="str">
        <f t="shared" si="3"/>
        <v/>
      </c>
      <c r="I297" s="58" t="str">
        <f t="shared" si="4"/>
        <v/>
      </c>
      <c r="J297" s="56" t="str">
        <f t="shared" si="5"/>
        <v/>
      </c>
      <c r="K297" s="59" t="str">
        <f t="shared" si="6"/>
        <v/>
      </c>
      <c r="L297" s="5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60"/>
      <c r="N297" s="60"/>
      <c r="O297" s="62"/>
    </row>
    <row r="298" ht="12.75" customHeight="1">
      <c r="A298" s="64"/>
      <c r="B298" s="65"/>
      <c r="C298" s="65"/>
      <c r="D298" s="56"/>
      <c r="E298" s="56"/>
      <c r="F298" s="55" t="str">
        <f t="shared" si="1"/>
        <v/>
      </c>
      <c r="G298" s="56" t="str">
        <f t="shared" si="2"/>
        <v/>
      </c>
      <c r="H298" s="57" t="str">
        <f t="shared" si="3"/>
        <v/>
      </c>
      <c r="I298" s="58" t="str">
        <f t="shared" si="4"/>
        <v/>
      </c>
      <c r="J298" s="56" t="str">
        <f t="shared" si="5"/>
        <v/>
      </c>
      <c r="K298" s="59" t="str">
        <f t="shared" si="6"/>
        <v/>
      </c>
      <c r="L298" s="5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60"/>
      <c r="N298" s="60"/>
      <c r="O298" s="62"/>
    </row>
    <row r="299" ht="12.75" customHeight="1">
      <c r="A299" s="64"/>
      <c r="B299" s="65"/>
      <c r="C299" s="65"/>
      <c r="D299" s="56"/>
      <c r="E299" s="56"/>
      <c r="F299" s="55" t="str">
        <f t="shared" si="1"/>
        <v/>
      </c>
      <c r="G299" s="56" t="str">
        <f t="shared" si="2"/>
        <v/>
      </c>
      <c r="H299" s="57" t="str">
        <f t="shared" si="3"/>
        <v/>
      </c>
      <c r="I299" s="58" t="str">
        <f t="shared" si="4"/>
        <v/>
      </c>
      <c r="J299" s="56" t="str">
        <f t="shared" si="5"/>
        <v/>
      </c>
      <c r="K299" s="59" t="str">
        <f t="shared" si="6"/>
        <v/>
      </c>
      <c r="L299" s="5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60"/>
      <c r="N299" s="60"/>
      <c r="O299" s="62"/>
    </row>
    <row r="300" ht="12.75" customHeight="1">
      <c r="A300" s="64"/>
      <c r="B300" s="65"/>
      <c r="C300" s="65"/>
      <c r="D300" s="56"/>
      <c r="E300" s="56"/>
      <c r="F300" s="55" t="str">
        <f t="shared" si="1"/>
        <v/>
      </c>
      <c r="G300" s="56" t="str">
        <f t="shared" si="2"/>
        <v/>
      </c>
      <c r="H300" s="57" t="str">
        <f t="shared" si="3"/>
        <v/>
      </c>
      <c r="I300" s="58" t="str">
        <f t="shared" si="4"/>
        <v/>
      </c>
      <c r="J300" s="56" t="str">
        <f t="shared" si="5"/>
        <v/>
      </c>
      <c r="K300" s="59" t="str">
        <f t="shared" si="6"/>
        <v/>
      </c>
      <c r="L300" s="5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60"/>
      <c r="N300" s="60"/>
      <c r="O300" s="62"/>
    </row>
    <row r="301" ht="12.75" customHeight="1">
      <c r="A301" s="64"/>
      <c r="B301" s="65"/>
      <c r="C301" s="65"/>
      <c r="D301" s="56"/>
      <c r="E301" s="56"/>
      <c r="F301" s="55" t="str">
        <f t="shared" si="1"/>
        <v/>
      </c>
      <c r="G301" s="56" t="str">
        <f t="shared" si="2"/>
        <v/>
      </c>
      <c r="H301" s="57" t="str">
        <f t="shared" si="3"/>
        <v/>
      </c>
      <c r="I301" s="58" t="str">
        <f t="shared" si="4"/>
        <v/>
      </c>
      <c r="J301" s="56" t="str">
        <f t="shared" si="5"/>
        <v/>
      </c>
      <c r="K301" s="59" t="str">
        <f t="shared" si="6"/>
        <v/>
      </c>
      <c r="L301" s="5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60"/>
      <c r="N301" s="60"/>
      <c r="O301" s="62"/>
    </row>
    <row r="302" ht="12.75" customHeight="1">
      <c r="A302" s="64"/>
      <c r="B302" s="65"/>
      <c r="C302" s="65"/>
      <c r="D302" s="56"/>
      <c r="E302" s="56"/>
      <c r="F302" s="55" t="str">
        <f t="shared" si="1"/>
        <v/>
      </c>
      <c r="G302" s="56" t="str">
        <f t="shared" si="2"/>
        <v/>
      </c>
      <c r="H302" s="57" t="str">
        <f t="shared" si="3"/>
        <v/>
      </c>
      <c r="I302" s="58" t="str">
        <f t="shared" si="4"/>
        <v/>
      </c>
      <c r="J302" s="56" t="str">
        <f t="shared" si="5"/>
        <v/>
      </c>
      <c r="K302" s="59" t="str">
        <f t="shared" si="6"/>
        <v/>
      </c>
      <c r="L302" s="5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60"/>
      <c r="N302" s="60"/>
      <c r="O302" s="62"/>
    </row>
    <row r="303" ht="12.75" customHeight="1">
      <c r="A303" s="64"/>
      <c r="B303" s="65"/>
      <c r="C303" s="65"/>
      <c r="D303" s="56"/>
      <c r="E303" s="56"/>
      <c r="F303" s="55" t="str">
        <f t="shared" si="1"/>
        <v/>
      </c>
      <c r="G303" s="56" t="str">
        <f t="shared" si="2"/>
        <v/>
      </c>
      <c r="H303" s="57" t="str">
        <f t="shared" si="3"/>
        <v/>
      </c>
      <c r="I303" s="58" t="str">
        <f t="shared" si="4"/>
        <v/>
      </c>
      <c r="J303" s="56" t="str">
        <f t="shared" si="5"/>
        <v/>
      </c>
      <c r="K303" s="59" t="str">
        <f t="shared" si="6"/>
        <v/>
      </c>
      <c r="L303" s="5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60"/>
      <c r="N303" s="60"/>
      <c r="O303" s="62"/>
    </row>
    <row r="304" ht="12.75" customHeight="1">
      <c r="A304" s="64"/>
      <c r="B304" s="65"/>
      <c r="C304" s="65"/>
      <c r="D304" s="56"/>
      <c r="E304" s="56"/>
      <c r="F304" s="55" t="str">
        <f t="shared" si="1"/>
        <v/>
      </c>
      <c r="G304" s="56" t="str">
        <f t="shared" si="2"/>
        <v/>
      </c>
      <c r="H304" s="57" t="str">
        <f t="shared" si="3"/>
        <v/>
      </c>
      <c r="I304" s="58" t="str">
        <f t="shared" si="4"/>
        <v/>
      </c>
      <c r="J304" s="56" t="str">
        <f t="shared" si="5"/>
        <v/>
      </c>
      <c r="K304" s="59" t="str">
        <f t="shared" si="6"/>
        <v/>
      </c>
      <c r="L304" s="5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60"/>
      <c r="N304" s="60"/>
      <c r="O304" s="62"/>
    </row>
    <row r="305" ht="12.75" customHeight="1">
      <c r="A305" s="64"/>
      <c r="B305" s="65"/>
      <c r="C305" s="65"/>
      <c r="D305" s="56"/>
      <c r="E305" s="56"/>
      <c r="F305" s="55" t="str">
        <f t="shared" si="1"/>
        <v/>
      </c>
      <c r="G305" s="56" t="str">
        <f t="shared" si="2"/>
        <v/>
      </c>
      <c r="H305" s="57" t="str">
        <f t="shared" si="3"/>
        <v/>
      </c>
      <c r="I305" s="58" t="str">
        <f t="shared" si="4"/>
        <v/>
      </c>
      <c r="J305" s="56" t="str">
        <f t="shared" si="5"/>
        <v/>
      </c>
      <c r="K305" s="59" t="str">
        <f t="shared" si="6"/>
        <v/>
      </c>
      <c r="L305" s="5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60"/>
      <c r="N305" s="60"/>
      <c r="O305" s="62"/>
    </row>
    <row r="306" ht="12.75" customHeight="1">
      <c r="A306" s="64"/>
      <c r="B306" s="65"/>
      <c r="C306" s="65"/>
      <c r="D306" s="56"/>
      <c r="E306" s="56"/>
      <c r="F306" s="55" t="str">
        <f t="shared" si="1"/>
        <v/>
      </c>
      <c r="G306" s="56" t="str">
        <f t="shared" si="2"/>
        <v/>
      </c>
      <c r="H306" s="57" t="str">
        <f t="shared" si="3"/>
        <v/>
      </c>
      <c r="I306" s="58" t="str">
        <f t="shared" si="4"/>
        <v/>
      </c>
      <c r="J306" s="56" t="str">
        <f t="shared" si="5"/>
        <v/>
      </c>
      <c r="K306" s="59" t="str">
        <f t="shared" si="6"/>
        <v/>
      </c>
      <c r="L306" s="5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60"/>
      <c r="N306" s="60"/>
      <c r="O306" s="62"/>
    </row>
    <row r="307" ht="12.75" customHeight="1">
      <c r="A307" s="64"/>
      <c r="B307" s="65"/>
      <c r="C307" s="65"/>
      <c r="D307" s="56"/>
      <c r="E307" s="56"/>
      <c r="F307" s="55" t="str">
        <f t="shared" si="1"/>
        <v/>
      </c>
      <c r="G307" s="56" t="str">
        <f t="shared" si="2"/>
        <v/>
      </c>
      <c r="H307" s="57" t="str">
        <f t="shared" si="3"/>
        <v/>
      </c>
      <c r="I307" s="58" t="str">
        <f t="shared" si="4"/>
        <v/>
      </c>
      <c r="J307" s="56" t="str">
        <f t="shared" si="5"/>
        <v/>
      </c>
      <c r="K307" s="59" t="str">
        <f t="shared" si="6"/>
        <v/>
      </c>
      <c r="L307" s="5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60"/>
      <c r="N307" s="60"/>
      <c r="O307" s="62"/>
    </row>
    <row r="308" ht="12.75" customHeight="1">
      <c r="A308" s="64"/>
      <c r="B308" s="65"/>
      <c r="C308" s="65"/>
      <c r="D308" s="56"/>
      <c r="E308" s="56"/>
      <c r="F308" s="55" t="str">
        <f t="shared" si="1"/>
        <v/>
      </c>
      <c r="G308" s="56" t="str">
        <f t="shared" si="2"/>
        <v/>
      </c>
      <c r="H308" s="57" t="str">
        <f t="shared" si="3"/>
        <v/>
      </c>
      <c r="I308" s="58" t="str">
        <f t="shared" si="4"/>
        <v/>
      </c>
      <c r="J308" s="56" t="str">
        <f t="shared" si="5"/>
        <v/>
      </c>
      <c r="K308" s="59" t="str">
        <f t="shared" si="6"/>
        <v/>
      </c>
      <c r="L308" s="5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60"/>
      <c r="N308" s="60"/>
      <c r="O308" s="62"/>
    </row>
    <row r="309" ht="12.75" customHeight="1">
      <c r="A309" s="64"/>
      <c r="B309" s="65"/>
      <c r="C309" s="65"/>
      <c r="D309" s="56"/>
      <c r="E309" s="56"/>
      <c r="F309" s="55" t="str">
        <f t="shared" si="1"/>
        <v/>
      </c>
      <c r="G309" s="56" t="str">
        <f t="shared" si="2"/>
        <v/>
      </c>
      <c r="H309" s="57" t="str">
        <f t="shared" si="3"/>
        <v/>
      </c>
      <c r="I309" s="58" t="str">
        <f t="shared" si="4"/>
        <v/>
      </c>
      <c r="J309" s="56" t="str">
        <f t="shared" si="5"/>
        <v/>
      </c>
      <c r="K309" s="59" t="str">
        <f t="shared" si="6"/>
        <v/>
      </c>
      <c r="L309" s="5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60"/>
      <c r="N309" s="60"/>
      <c r="O309" s="62"/>
    </row>
    <row r="310" ht="12.75" customHeight="1">
      <c r="A310" s="64"/>
      <c r="B310" s="65"/>
      <c r="C310" s="65"/>
      <c r="D310" s="56"/>
      <c r="E310" s="56"/>
      <c r="F310" s="55" t="str">
        <f t="shared" si="1"/>
        <v/>
      </c>
      <c r="G310" s="56" t="str">
        <f t="shared" si="2"/>
        <v/>
      </c>
      <c r="H310" s="57" t="str">
        <f t="shared" si="3"/>
        <v/>
      </c>
      <c r="I310" s="58" t="str">
        <f t="shared" si="4"/>
        <v/>
      </c>
      <c r="J310" s="56" t="str">
        <f t="shared" si="5"/>
        <v/>
      </c>
      <c r="K310" s="59" t="str">
        <f t="shared" si="6"/>
        <v/>
      </c>
      <c r="L310" s="5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60"/>
      <c r="N310" s="60"/>
      <c r="O310" s="62"/>
    </row>
    <row r="311" ht="12.75" customHeight="1">
      <c r="A311" s="64"/>
      <c r="B311" s="65"/>
      <c r="C311" s="65"/>
      <c r="D311" s="56"/>
      <c r="E311" s="56"/>
      <c r="F311" s="55" t="str">
        <f t="shared" si="1"/>
        <v/>
      </c>
      <c r="G311" s="56" t="str">
        <f t="shared" si="2"/>
        <v/>
      </c>
      <c r="H311" s="57" t="str">
        <f t="shared" si="3"/>
        <v/>
      </c>
      <c r="I311" s="58" t="str">
        <f t="shared" si="4"/>
        <v/>
      </c>
      <c r="J311" s="56" t="str">
        <f t="shared" si="5"/>
        <v/>
      </c>
      <c r="K311" s="59" t="str">
        <f t="shared" si="6"/>
        <v/>
      </c>
      <c r="L311" s="5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60"/>
      <c r="N311" s="60"/>
      <c r="O311" s="62"/>
    </row>
    <row r="312" ht="12.75" customHeight="1">
      <c r="A312" s="64"/>
      <c r="B312" s="65"/>
      <c r="C312" s="65"/>
      <c r="D312" s="56"/>
      <c r="E312" s="56"/>
      <c r="F312" s="55" t="str">
        <f t="shared" si="1"/>
        <v/>
      </c>
      <c r="G312" s="56" t="str">
        <f t="shared" si="2"/>
        <v/>
      </c>
      <c r="H312" s="57" t="str">
        <f t="shared" si="3"/>
        <v/>
      </c>
      <c r="I312" s="58" t="str">
        <f t="shared" si="4"/>
        <v/>
      </c>
      <c r="J312" s="56" t="str">
        <f t="shared" si="5"/>
        <v/>
      </c>
      <c r="K312" s="59" t="str">
        <f t="shared" si="6"/>
        <v/>
      </c>
      <c r="L312" s="5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60"/>
      <c r="N312" s="60"/>
      <c r="O312" s="62"/>
    </row>
    <row r="313" ht="12.75" customHeight="1">
      <c r="A313" s="64"/>
      <c r="B313" s="65"/>
      <c r="C313" s="65"/>
      <c r="D313" s="56"/>
      <c r="E313" s="56"/>
      <c r="F313" s="55" t="str">
        <f t="shared" si="1"/>
        <v/>
      </c>
      <c r="G313" s="56" t="str">
        <f t="shared" si="2"/>
        <v/>
      </c>
      <c r="H313" s="57" t="str">
        <f t="shared" si="3"/>
        <v/>
      </c>
      <c r="I313" s="58" t="str">
        <f t="shared" si="4"/>
        <v/>
      </c>
      <c r="J313" s="56" t="str">
        <f t="shared" si="5"/>
        <v/>
      </c>
      <c r="K313" s="59" t="str">
        <f t="shared" si="6"/>
        <v/>
      </c>
      <c r="L313" s="5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60"/>
      <c r="N313" s="60"/>
      <c r="O313" s="62"/>
    </row>
    <row r="314" ht="12.75" customHeight="1">
      <c r="A314" s="64"/>
      <c r="B314" s="65"/>
      <c r="C314" s="65"/>
      <c r="D314" s="56"/>
      <c r="E314" s="56"/>
      <c r="F314" s="55" t="str">
        <f t="shared" si="1"/>
        <v/>
      </c>
      <c r="G314" s="56" t="str">
        <f t="shared" si="2"/>
        <v/>
      </c>
      <c r="H314" s="57" t="str">
        <f t="shared" si="3"/>
        <v/>
      </c>
      <c r="I314" s="58" t="str">
        <f t="shared" si="4"/>
        <v/>
      </c>
      <c r="J314" s="56" t="str">
        <f t="shared" si="5"/>
        <v/>
      </c>
      <c r="K314" s="59" t="str">
        <f t="shared" si="6"/>
        <v/>
      </c>
      <c r="L314" s="5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60"/>
      <c r="N314" s="60"/>
      <c r="O314" s="62"/>
    </row>
    <row r="315" ht="12.75" customHeight="1">
      <c r="A315" s="64"/>
      <c r="B315" s="65"/>
      <c r="C315" s="65"/>
      <c r="D315" s="56"/>
      <c r="E315" s="56"/>
      <c r="F315" s="55" t="str">
        <f t="shared" si="1"/>
        <v/>
      </c>
      <c r="G315" s="56" t="str">
        <f t="shared" si="2"/>
        <v/>
      </c>
      <c r="H315" s="57" t="str">
        <f t="shared" si="3"/>
        <v/>
      </c>
      <c r="I315" s="58" t="str">
        <f t="shared" si="4"/>
        <v/>
      </c>
      <c r="J315" s="56" t="str">
        <f t="shared" si="5"/>
        <v/>
      </c>
      <c r="K315" s="59" t="str">
        <f t="shared" si="6"/>
        <v/>
      </c>
      <c r="L315" s="5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60"/>
      <c r="N315" s="60"/>
      <c r="O315" s="62"/>
    </row>
    <row r="316" ht="12.75" customHeight="1">
      <c r="A316" s="64"/>
      <c r="B316" s="65"/>
      <c r="C316" s="65"/>
      <c r="D316" s="56"/>
      <c r="E316" s="56"/>
      <c r="F316" s="55" t="str">
        <f t="shared" si="1"/>
        <v/>
      </c>
      <c r="G316" s="56" t="str">
        <f t="shared" si="2"/>
        <v/>
      </c>
      <c r="H316" s="57" t="str">
        <f t="shared" si="3"/>
        <v/>
      </c>
      <c r="I316" s="58" t="str">
        <f t="shared" si="4"/>
        <v/>
      </c>
      <c r="J316" s="56" t="str">
        <f t="shared" si="5"/>
        <v/>
      </c>
      <c r="K316" s="59" t="str">
        <f t="shared" si="6"/>
        <v/>
      </c>
      <c r="L316" s="5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60"/>
      <c r="N316" s="60"/>
      <c r="O316" s="62"/>
    </row>
    <row r="317" ht="12.75" customHeight="1">
      <c r="A317" s="64"/>
      <c r="B317" s="65"/>
      <c r="C317" s="65"/>
      <c r="D317" s="56"/>
      <c r="E317" s="56"/>
      <c r="F317" s="55" t="str">
        <f t="shared" si="1"/>
        <v/>
      </c>
      <c r="G317" s="56" t="str">
        <f t="shared" si="2"/>
        <v/>
      </c>
      <c r="H317" s="57" t="str">
        <f t="shared" si="3"/>
        <v/>
      </c>
      <c r="I317" s="58" t="str">
        <f t="shared" si="4"/>
        <v/>
      </c>
      <c r="J317" s="56" t="str">
        <f t="shared" si="5"/>
        <v/>
      </c>
      <c r="K317" s="59" t="str">
        <f t="shared" si="6"/>
        <v/>
      </c>
      <c r="L317" s="5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60"/>
      <c r="N317" s="60"/>
      <c r="O317" s="62"/>
    </row>
    <row r="318" ht="12.75" customHeight="1">
      <c r="A318" s="64"/>
      <c r="B318" s="65"/>
      <c r="C318" s="65"/>
      <c r="D318" s="56"/>
      <c r="E318" s="56"/>
      <c r="F318" s="55" t="str">
        <f t="shared" si="1"/>
        <v/>
      </c>
      <c r="G318" s="56" t="str">
        <f t="shared" si="2"/>
        <v/>
      </c>
      <c r="H318" s="57" t="str">
        <f t="shared" si="3"/>
        <v/>
      </c>
      <c r="I318" s="58" t="str">
        <f t="shared" si="4"/>
        <v/>
      </c>
      <c r="J318" s="56" t="str">
        <f t="shared" si="5"/>
        <v/>
      </c>
      <c r="K318" s="59" t="str">
        <f t="shared" si="6"/>
        <v/>
      </c>
      <c r="L318" s="5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60"/>
      <c r="N318" s="60"/>
      <c r="O318" s="62"/>
    </row>
    <row r="319" ht="12.75" customHeight="1">
      <c r="A319" s="64"/>
      <c r="B319" s="65"/>
      <c r="C319" s="65"/>
      <c r="D319" s="56"/>
      <c r="E319" s="56"/>
      <c r="F319" s="55" t="str">
        <f t="shared" si="1"/>
        <v/>
      </c>
      <c r="G319" s="56" t="str">
        <f t="shared" si="2"/>
        <v/>
      </c>
      <c r="H319" s="57" t="str">
        <f t="shared" si="3"/>
        <v/>
      </c>
      <c r="I319" s="58" t="str">
        <f t="shared" si="4"/>
        <v/>
      </c>
      <c r="J319" s="56" t="str">
        <f t="shared" si="5"/>
        <v/>
      </c>
      <c r="K319" s="59" t="str">
        <f t="shared" si="6"/>
        <v/>
      </c>
      <c r="L319" s="5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60"/>
      <c r="N319" s="60"/>
      <c r="O319" s="62"/>
    </row>
    <row r="320" ht="12.75" customHeight="1">
      <c r="A320" s="64"/>
      <c r="B320" s="65"/>
      <c r="C320" s="65"/>
      <c r="D320" s="56"/>
      <c r="E320" s="56"/>
      <c r="F320" s="55" t="str">
        <f t="shared" si="1"/>
        <v/>
      </c>
      <c r="G320" s="56" t="str">
        <f t="shared" si="2"/>
        <v/>
      </c>
      <c r="H320" s="57" t="str">
        <f t="shared" si="3"/>
        <v/>
      </c>
      <c r="I320" s="58" t="str">
        <f t="shared" si="4"/>
        <v/>
      </c>
      <c r="J320" s="56" t="str">
        <f t="shared" si="5"/>
        <v/>
      </c>
      <c r="K320" s="59" t="str">
        <f t="shared" si="6"/>
        <v/>
      </c>
      <c r="L320" s="5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60"/>
      <c r="N320" s="60"/>
      <c r="O320" s="62"/>
    </row>
    <row r="321" ht="12.75" customHeight="1">
      <c r="A321" s="64"/>
      <c r="B321" s="65"/>
      <c r="C321" s="65"/>
      <c r="D321" s="56"/>
      <c r="E321" s="56"/>
      <c r="F321" s="55" t="str">
        <f t="shared" si="1"/>
        <v/>
      </c>
      <c r="G321" s="56" t="str">
        <f t="shared" si="2"/>
        <v/>
      </c>
      <c r="H321" s="57" t="str">
        <f t="shared" si="3"/>
        <v/>
      </c>
      <c r="I321" s="58" t="str">
        <f t="shared" si="4"/>
        <v/>
      </c>
      <c r="J321" s="56" t="str">
        <f t="shared" si="5"/>
        <v/>
      </c>
      <c r="K321" s="59" t="str">
        <f t="shared" si="6"/>
        <v/>
      </c>
      <c r="L321" s="5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60"/>
      <c r="N321" s="60"/>
      <c r="O321" s="62"/>
    </row>
    <row r="322" ht="12.75" customHeight="1">
      <c r="A322" s="64"/>
      <c r="B322" s="65"/>
      <c r="C322" s="65"/>
      <c r="D322" s="56"/>
      <c r="E322" s="56"/>
      <c r="F322" s="55" t="str">
        <f t="shared" si="1"/>
        <v/>
      </c>
      <c r="G322" s="56" t="str">
        <f t="shared" si="2"/>
        <v/>
      </c>
      <c r="H322" s="57" t="str">
        <f t="shared" si="3"/>
        <v/>
      </c>
      <c r="I322" s="58" t="str">
        <f t="shared" si="4"/>
        <v/>
      </c>
      <c r="J322" s="56" t="str">
        <f t="shared" si="5"/>
        <v/>
      </c>
      <c r="K322" s="59" t="str">
        <f t="shared" si="6"/>
        <v/>
      </c>
      <c r="L322" s="5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60"/>
      <c r="N322" s="60"/>
      <c r="O322" s="62"/>
    </row>
    <row r="323" ht="12.75" customHeight="1">
      <c r="A323" s="64"/>
      <c r="B323" s="65"/>
      <c r="C323" s="65"/>
      <c r="D323" s="56"/>
      <c r="E323" s="56"/>
      <c r="F323" s="55" t="str">
        <f t="shared" si="1"/>
        <v/>
      </c>
      <c r="G323" s="56" t="str">
        <f t="shared" si="2"/>
        <v/>
      </c>
      <c r="H323" s="57" t="str">
        <f t="shared" si="3"/>
        <v/>
      </c>
      <c r="I323" s="58" t="str">
        <f t="shared" si="4"/>
        <v/>
      </c>
      <c r="J323" s="56" t="str">
        <f t="shared" si="5"/>
        <v/>
      </c>
      <c r="K323" s="59" t="str">
        <f t="shared" si="6"/>
        <v/>
      </c>
      <c r="L323" s="5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60"/>
      <c r="N323" s="60"/>
      <c r="O323" s="62"/>
    </row>
    <row r="324" ht="12.75" customHeight="1">
      <c r="A324" s="64"/>
      <c r="B324" s="65"/>
      <c r="C324" s="65"/>
      <c r="D324" s="56"/>
      <c r="E324" s="56"/>
      <c r="F324" s="55" t="str">
        <f t="shared" si="1"/>
        <v/>
      </c>
      <c r="G324" s="56" t="str">
        <f t="shared" si="2"/>
        <v/>
      </c>
      <c r="H324" s="57" t="str">
        <f t="shared" si="3"/>
        <v/>
      </c>
      <c r="I324" s="58" t="str">
        <f t="shared" si="4"/>
        <v/>
      </c>
      <c r="J324" s="56" t="str">
        <f t="shared" si="5"/>
        <v/>
      </c>
      <c r="K324" s="59" t="str">
        <f t="shared" si="6"/>
        <v/>
      </c>
      <c r="L324" s="5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60"/>
      <c r="N324" s="60"/>
      <c r="O324" s="62"/>
    </row>
    <row r="325" ht="12.75" customHeight="1">
      <c r="A325" s="64"/>
      <c r="B325" s="65"/>
      <c r="C325" s="65"/>
      <c r="D325" s="56"/>
      <c r="E325" s="56"/>
      <c r="F325" s="55" t="str">
        <f t="shared" si="1"/>
        <v/>
      </c>
      <c r="G325" s="56" t="str">
        <f t="shared" si="2"/>
        <v/>
      </c>
      <c r="H325" s="57" t="str">
        <f t="shared" si="3"/>
        <v/>
      </c>
      <c r="I325" s="58" t="str">
        <f t="shared" si="4"/>
        <v/>
      </c>
      <c r="J325" s="56" t="str">
        <f t="shared" si="5"/>
        <v/>
      </c>
      <c r="K325" s="59" t="str">
        <f t="shared" si="6"/>
        <v/>
      </c>
      <c r="L325" s="5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60"/>
      <c r="N325" s="60"/>
      <c r="O325" s="62"/>
    </row>
    <row r="326" ht="12.75" customHeight="1">
      <c r="A326" s="64"/>
      <c r="B326" s="65"/>
      <c r="C326" s="65"/>
      <c r="D326" s="56"/>
      <c r="E326" s="56"/>
      <c r="F326" s="55" t="str">
        <f t="shared" si="1"/>
        <v/>
      </c>
      <c r="G326" s="56" t="str">
        <f t="shared" si="2"/>
        <v/>
      </c>
      <c r="H326" s="57" t="str">
        <f t="shared" si="3"/>
        <v/>
      </c>
      <c r="I326" s="58" t="str">
        <f t="shared" si="4"/>
        <v/>
      </c>
      <c r="J326" s="56" t="str">
        <f t="shared" si="5"/>
        <v/>
      </c>
      <c r="K326" s="59" t="str">
        <f t="shared" si="6"/>
        <v/>
      </c>
      <c r="L326" s="5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60"/>
      <c r="N326" s="60"/>
      <c r="O326" s="62"/>
    </row>
    <row r="327" ht="12.75" customHeight="1">
      <c r="A327" s="64"/>
      <c r="B327" s="65"/>
      <c r="C327" s="65"/>
      <c r="D327" s="56"/>
      <c r="E327" s="56"/>
      <c r="F327" s="55" t="str">
        <f t="shared" si="1"/>
        <v/>
      </c>
      <c r="G327" s="56" t="str">
        <f t="shared" si="2"/>
        <v/>
      </c>
      <c r="H327" s="57" t="str">
        <f t="shared" si="3"/>
        <v/>
      </c>
      <c r="I327" s="58" t="str">
        <f t="shared" si="4"/>
        <v/>
      </c>
      <c r="J327" s="56" t="str">
        <f t="shared" si="5"/>
        <v/>
      </c>
      <c r="K327" s="59" t="str">
        <f t="shared" si="6"/>
        <v/>
      </c>
      <c r="L327" s="5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60"/>
      <c r="N327" s="60"/>
      <c r="O327" s="62"/>
    </row>
    <row r="328" ht="12.75" customHeight="1">
      <c r="A328" s="64"/>
      <c r="B328" s="65"/>
      <c r="C328" s="65"/>
      <c r="D328" s="56"/>
      <c r="E328" s="56"/>
      <c r="F328" s="55" t="str">
        <f t="shared" si="1"/>
        <v/>
      </c>
      <c r="G328" s="56" t="str">
        <f t="shared" si="2"/>
        <v/>
      </c>
      <c r="H328" s="57" t="str">
        <f t="shared" si="3"/>
        <v/>
      </c>
      <c r="I328" s="58" t="str">
        <f t="shared" si="4"/>
        <v/>
      </c>
      <c r="J328" s="56" t="str">
        <f t="shared" si="5"/>
        <v/>
      </c>
      <c r="K328" s="59" t="str">
        <f t="shared" si="6"/>
        <v/>
      </c>
      <c r="L328" s="5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60"/>
      <c r="N328" s="60"/>
      <c r="O328" s="62"/>
    </row>
    <row r="329" ht="12.75" customHeight="1">
      <c r="A329" s="64"/>
      <c r="B329" s="65"/>
      <c r="C329" s="65"/>
      <c r="D329" s="56"/>
      <c r="E329" s="56"/>
      <c r="F329" s="55" t="str">
        <f t="shared" si="1"/>
        <v/>
      </c>
      <c r="G329" s="56" t="str">
        <f t="shared" si="2"/>
        <v/>
      </c>
      <c r="H329" s="57" t="str">
        <f t="shared" si="3"/>
        <v/>
      </c>
      <c r="I329" s="58" t="str">
        <f t="shared" si="4"/>
        <v/>
      </c>
      <c r="J329" s="56" t="str">
        <f t="shared" si="5"/>
        <v/>
      </c>
      <c r="K329" s="59" t="str">
        <f t="shared" si="6"/>
        <v/>
      </c>
      <c r="L329" s="5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60"/>
      <c r="N329" s="60"/>
      <c r="O329" s="62"/>
    </row>
    <row r="330" ht="12.75" customHeight="1">
      <c r="A330" s="64"/>
      <c r="B330" s="65"/>
      <c r="C330" s="65"/>
      <c r="D330" s="56"/>
      <c r="E330" s="56"/>
      <c r="F330" s="55" t="str">
        <f t="shared" si="1"/>
        <v/>
      </c>
      <c r="G330" s="56" t="str">
        <f t="shared" si="2"/>
        <v/>
      </c>
      <c r="H330" s="57" t="str">
        <f t="shared" si="3"/>
        <v/>
      </c>
      <c r="I330" s="58" t="str">
        <f t="shared" si="4"/>
        <v/>
      </c>
      <c r="J330" s="56" t="str">
        <f t="shared" si="5"/>
        <v/>
      </c>
      <c r="K330" s="59" t="str">
        <f t="shared" si="6"/>
        <v/>
      </c>
      <c r="L330" s="5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60"/>
      <c r="N330" s="60"/>
      <c r="O330" s="62"/>
    </row>
    <row r="331" ht="12.75" customHeight="1">
      <c r="A331" s="64"/>
      <c r="B331" s="65"/>
      <c r="C331" s="65"/>
      <c r="D331" s="56"/>
      <c r="E331" s="56"/>
      <c r="F331" s="55" t="str">
        <f t="shared" si="1"/>
        <v/>
      </c>
      <c r="G331" s="56" t="str">
        <f t="shared" si="2"/>
        <v/>
      </c>
      <c r="H331" s="57" t="str">
        <f t="shared" si="3"/>
        <v/>
      </c>
      <c r="I331" s="58" t="str">
        <f t="shared" si="4"/>
        <v/>
      </c>
      <c r="J331" s="56" t="str">
        <f t="shared" si="5"/>
        <v/>
      </c>
      <c r="K331" s="59" t="str">
        <f t="shared" si="6"/>
        <v/>
      </c>
      <c r="L331" s="5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60"/>
      <c r="N331" s="60"/>
      <c r="O331" s="62"/>
    </row>
    <row r="332" ht="12.75" customHeight="1">
      <c r="A332" s="64"/>
      <c r="B332" s="65"/>
      <c r="C332" s="65"/>
      <c r="D332" s="56"/>
      <c r="E332" s="56"/>
      <c r="F332" s="55" t="str">
        <f t="shared" si="1"/>
        <v/>
      </c>
      <c r="G332" s="56" t="str">
        <f t="shared" si="2"/>
        <v/>
      </c>
      <c r="H332" s="57" t="str">
        <f t="shared" si="3"/>
        <v/>
      </c>
      <c r="I332" s="58" t="str">
        <f t="shared" si="4"/>
        <v/>
      </c>
      <c r="J332" s="56" t="str">
        <f t="shared" si="5"/>
        <v/>
      </c>
      <c r="K332" s="59" t="str">
        <f t="shared" si="6"/>
        <v/>
      </c>
      <c r="L332" s="5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60"/>
      <c r="N332" s="60"/>
      <c r="O332" s="62"/>
    </row>
    <row r="333" ht="12.75" customHeight="1">
      <c r="A333" s="64"/>
      <c r="B333" s="65"/>
      <c r="C333" s="65"/>
      <c r="D333" s="56"/>
      <c r="E333" s="56"/>
      <c r="F333" s="55" t="str">
        <f t="shared" si="1"/>
        <v/>
      </c>
      <c r="G333" s="56" t="str">
        <f t="shared" si="2"/>
        <v/>
      </c>
      <c r="H333" s="57" t="str">
        <f t="shared" si="3"/>
        <v/>
      </c>
      <c r="I333" s="58" t="str">
        <f t="shared" si="4"/>
        <v/>
      </c>
      <c r="J333" s="56" t="str">
        <f t="shared" si="5"/>
        <v/>
      </c>
      <c r="K333" s="59" t="str">
        <f t="shared" si="6"/>
        <v/>
      </c>
      <c r="L333" s="5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60"/>
      <c r="N333" s="60"/>
      <c r="O333" s="62"/>
    </row>
    <row r="334" ht="12.75" customHeight="1">
      <c r="A334" s="64"/>
      <c r="B334" s="65"/>
      <c r="C334" s="65"/>
      <c r="D334" s="56"/>
      <c r="E334" s="56"/>
      <c r="F334" s="55" t="str">
        <f t="shared" si="1"/>
        <v/>
      </c>
      <c r="G334" s="56" t="str">
        <f t="shared" si="2"/>
        <v/>
      </c>
      <c r="H334" s="57" t="str">
        <f t="shared" si="3"/>
        <v/>
      </c>
      <c r="I334" s="58" t="str">
        <f t="shared" si="4"/>
        <v/>
      </c>
      <c r="J334" s="56" t="str">
        <f t="shared" si="5"/>
        <v/>
      </c>
      <c r="K334" s="59" t="str">
        <f t="shared" si="6"/>
        <v/>
      </c>
      <c r="L334" s="5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60"/>
      <c r="N334" s="60"/>
      <c r="O334" s="62"/>
    </row>
    <row r="335" ht="12.75" customHeight="1">
      <c r="A335" s="64"/>
      <c r="B335" s="65"/>
      <c r="C335" s="65"/>
      <c r="D335" s="56"/>
      <c r="E335" s="56"/>
      <c r="F335" s="55" t="str">
        <f t="shared" si="1"/>
        <v/>
      </c>
      <c r="G335" s="56" t="str">
        <f t="shared" si="2"/>
        <v/>
      </c>
      <c r="H335" s="57" t="str">
        <f t="shared" si="3"/>
        <v/>
      </c>
      <c r="I335" s="58" t="str">
        <f t="shared" si="4"/>
        <v/>
      </c>
      <c r="J335" s="56" t="str">
        <f t="shared" si="5"/>
        <v/>
      </c>
      <c r="K335" s="59" t="str">
        <f t="shared" si="6"/>
        <v/>
      </c>
      <c r="L335" s="5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60"/>
      <c r="N335" s="60"/>
      <c r="O335" s="62"/>
    </row>
    <row r="336" ht="12.75" customHeight="1">
      <c r="A336" s="64"/>
      <c r="B336" s="65"/>
      <c r="C336" s="65"/>
      <c r="D336" s="56"/>
      <c r="E336" s="56"/>
      <c r="F336" s="55" t="str">
        <f t="shared" si="1"/>
        <v/>
      </c>
      <c r="G336" s="56" t="str">
        <f t="shared" si="2"/>
        <v/>
      </c>
      <c r="H336" s="57" t="str">
        <f t="shared" si="3"/>
        <v/>
      </c>
      <c r="I336" s="58" t="str">
        <f t="shared" si="4"/>
        <v/>
      </c>
      <c r="J336" s="56" t="str">
        <f t="shared" si="5"/>
        <v/>
      </c>
      <c r="K336" s="59" t="str">
        <f t="shared" si="6"/>
        <v/>
      </c>
      <c r="L336" s="5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60"/>
      <c r="N336" s="60"/>
      <c r="O336" s="62"/>
    </row>
    <row r="337" ht="12.75" customHeight="1">
      <c r="A337" s="64"/>
      <c r="B337" s="65"/>
      <c r="C337" s="65"/>
      <c r="D337" s="56"/>
      <c r="E337" s="56"/>
      <c r="F337" s="55" t="str">
        <f t="shared" si="1"/>
        <v/>
      </c>
      <c r="G337" s="56" t="str">
        <f t="shared" si="2"/>
        <v/>
      </c>
      <c r="H337" s="57" t="str">
        <f t="shared" si="3"/>
        <v/>
      </c>
      <c r="I337" s="58" t="str">
        <f t="shared" si="4"/>
        <v/>
      </c>
      <c r="J337" s="56" t="str">
        <f t="shared" si="5"/>
        <v/>
      </c>
      <c r="K337" s="59" t="str">
        <f t="shared" si="6"/>
        <v/>
      </c>
      <c r="L337" s="5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60"/>
      <c r="N337" s="60"/>
      <c r="O337" s="62"/>
    </row>
    <row r="338" ht="12.75" customHeight="1">
      <c r="A338" s="64"/>
      <c r="B338" s="65"/>
      <c r="C338" s="65"/>
      <c r="D338" s="56"/>
      <c r="E338" s="56"/>
      <c r="F338" s="55" t="str">
        <f t="shared" si="1"/>
        <v/>
      </c>
      <c r="G338" s="56" t="str">
        <f t="shared" si="2"/>
        <v/>
      </c>
      <c r="H338" s="57" t="str">
        <f t="shared" si="3"/>
        <v/>
      </c>
      <c r="I338" s="58" t="str">
        <f t="shared" si="4"/>
        <v/>
      </c>
      <c r="J338" s="56" t="str">
        <f t="shared" si="5"/>
        <v/>
      </c>
      <c r="K338" s="59" t="str">
        <f t="shared" si="6"/>
        <v/>
      </c>
      <c r="L338" s="5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60"/>
      <c r="N338" s="60"/>
      <c r="O338" s="62"/>
    </row>
    <row r="339" ht="12.75" customHeight="1">
      <c r="A339" s="64"/>
      <c r="B339" s="65"/>
      <c r="C339" s="65"/>
      <c r="D339" s="56"/>
      <c r="E339" s="56"/>
      <c r="F339" s="55" t="str">
        <f t="shared" si="1"/>
        <v/>
      </c>
      <c r="G339" s="56" t="str">
        <f t="shared" si="2"/>
        <v/>
      </c>
      <c r="H339" s="57" t="str">
        <f t="shared" si="3"/>
        <v/>
      </c>
      <c r="I339" s="58" t="str">
        <f t="shared" si="4"/>
        <v/>
      </c>
      <c r="J339" s="56" t="str">
        <f t="shared" si="5"/>
        <v/>
      </c>
      <c r="K339" s="59" t="str">
        <f t="shared" si="6"/>
        <v/>
      </c>
      <c r="L339" s="5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60"/>
      <c r="N339" s="60"/>
      <c r="O339" s="62"/>
    </row>
    <row r="340" ht="12.75" customHeight="1">
      <c r="A340" s="64"/>
      <c r="B340" s="65"/>
      <c r="C340" s="65"/>
      <c r="D340" s="56"/>
      <c r="E340" s="56"/>
      <c r="F340" s="55" t="str">
        <f t="shared" si="1"/>
        <v/>
      </c>
      <c r="G340" s="56" t="str">
        <f t="shared" si="2"/>
        <v/>
      </c>
      <c r="H340" s="57" t="str">
        <f t="shared" si="3"/>
        <v/>
      </c>
      <c r="I340" s="58" t="str">
        <f t="shared" si="4"/>
        <v/>
      </c>
      <c r="J340" s="56" t="str">
        <f t="shared" si="5"/>
        <v/>
      </c>
      <c r="K340" s="59" t="str">
        <f t="shared" si="6"/>
        <v/>
      </c>
      <c r="L340" s="5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60"/>
      <c r="N340" s="60"/>
      <c r="O340" s="62"/>
    </row>
    <row r="341" ht="12.75" customHeight="1">
      <c r="A341" s="64"/>
      <c r="B341" s="65"/>
      <c r="C341" s="65"/>
      <c r="D341" s="56"/>
      <c r="E341" s="56"/>
      <c r="F341" s="55" t="str">
        <f t="shared" si="1"/>
        <v/>
      </c>
      <c r="G341" s="56" t="str">
        <f t="shared" si="2"/>
        <v/>
      </c>
      <c r="H341" s="57" t="str">
        <f t="shared" si="3"/>
        <v/>
      </c>
      <c r="I341" s="58" t="str">
        <f t="shared" si="4"/>
        <v/>
      </c>
      <c r="J341" s="56" t="str">
        <f t="shared" si="5"/>
        <v/>
      </c>
      <c r="K341" s="59" t="str">
        <f t="shared" si="6"/>
        <v/>
      </c>
      <c r="L341" s="5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60"/>
      <c r="N341" s="60"/>
      <c r="O341" s="62"/>
    </row>
    <row r="342" ht="12.75" customHeight="1">
      <c r="A342" s="64"/>
      <c r="B342" s="65"/>
      <c r="C342" s="65"/>
      <c r="D342" s="56"/>
      <c r="E342" s="56"/>
      <c r="F342" s="55" t="str">
        <f t="shared" si="1"/>
        <v/>
      </c>
      <c r="G342" s="56" t="str">
        <f t="shared" si="2"/>
        <v/>
      </c>
      <c r="H342" s="57" t="str">
        <f t="shared" si="3"/>
        <v/>
      </c>
      <c r="I342" s="58" t="str">
        <f t="shared" si="4"/>
        <v/>
      </c>
      <c r="J342" s="56" t="str">
        <f t="shared" si="5"/>
        <v/>
      </c>
      <c r="K342" s="59" t="str">
        <f t="shared" si="6"/>
        <v/>
      </c>
      <c r="L342" s="5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60"/>
      <c r="N342" s="60"/>
      <c r="O342" s="62"/>
    </row>
    <row r="343" ht="12.75" customHeight="1">
      <c r="A343" s="64"/>
      <c r="B343" s="65"/>
      <c r="C343" s="65"/>
      <c r="D343" s="56"/>
      <c r="E343" s="56"/>
      <c r="F343" s="55" t="str">
        <f t="shared" si="1"/>
        <v/>
      </c>
      <c r="G343" s="56" t="str">
        <f t="shared" si="2"/>
        <v/>
      </c>
      <c r="H343" s="57" t="str">
        <f t="shared" si="3"/>
        <v/>
      </c>
      <c r="I343" s="58" t="str">
        <f t="shared" si="4"/>
        <v/>
      </c>
      <c r="J343" s="56" t="str">
        <f t="shared" si="5"/>
        <v/>
      </c>
      <c r="K343" s="59" t="str">
        <f t="shared" si="6"/>
        <v/>
      </c>
      <c r="L343" s="5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60"/>
      <c r="N343" s="60"/>
      <c r="O343" s="62"/>
    </row>
    <row r="344" ht="12.75" customHeight="1">
      <c r="A344" s="64"/>
      <c r="B344" s="65"/>
      <c r="C344" s="65"/>
      <c r="D344" s="56"/>
      <c r="E344" s="56"/>
      <c r="F344" s="55" t="str">
        <f t="shared" si="1"/>
        <v/>
      </c>
      <c r="G344" s="56" t="str">
        <f t="shared" si="2"/>
        <v/>
      </c>
      <c r="H344" s="57" t="str">
        <f t="shared" si="3"/>
        <v/>
      </c>
      <c r="I344" s="58" t="str">
        <f t="shared" si="4"/>
        <v/>
      </c>
      <c r="J344" s="56" t="str">
        <f t="shared" si="5"/>
        <v/>
      </c>
      <c r="K344" s="59" t="str">
        <f t="shared" si="6"/>
        <v/>
      </c>
      <c r="L344" s="5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60"/>
      <c r="N344" s="60"/>
      <c r="O344" s="62"/>
    </row>
    <row r="345" ht="12.75" customHeight="1">
      <c r="A345" s="64"/>
      <c r="B345" s="65"/>
      <c r="C345" s="65"/>
      <c r="D345" s="56"/>
      <c r="E345" s="56"/>
      <c r="F345" s="55" t="str">
        <f t="shared" si="1"/>
        <v/>
      </c>
      <c r="G345" s="56" t="str">
        <f t="shared" si="2"/>
        <v/>
      </c>
      <c r="H345" s="57" t="str">
        <f t="shared" si="3"/>
        <v/>
      </c>
      <c r="I345" s="58" t="str">
        <f t="shared" si="4"/>
        <v/>
      </c>
      <c r="J345" s="56" t="str">
        <f t="shared" si="5"/>
        <v/>
      </c>
      <c r="K345" s="59" t="str">
        <f t="shared" si="6"/>
        <v/>
      </c>
      <c r="L345" s="5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60"/>
      <c r="N345" s="60"/>
      <c r="O345" s="62"/>
    </row>
    <row r="346" ht="12.75" customHeight="1">
      <c r="A346" s="64"/>
      <c r="B346" s="65"/>
      <c r="C346" s="65"/>
      <c r="D346" s="56"/>
      <c r="E346" s="56"/>
      <c r="F346" s="55" t="str">
        <f t="shared" si="1"/>
        <v/>
      </c>
      <c r="G346" s="56" t="str">
        <f t="shared" si="2"/>
        <v/>
      </c>
      <c r="H346" s="57" t="str">
        <f t="shared" si="3"/>
        <v/>
      </c>
      <c r="I346" s="58" t="str">
        <f t="shared" si="4"/>
        <v/>
      </c>
      <c r="J346" s="56" t="str">
        <f t="shared" si="5"/>
        <v/>
      </c>
      <c r="K346" s="59" t="str">
        <f t="shared" si="6"/>
        <v/>
      </c>
      <c r="L346" s="5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60"/>
      <c r="N346" s="60"/>
      <c r="O346" s="62"/>
    </row>
    <row r="347" ht="12.75" customHeight="1">
      <c r="A347" s="64"/>
      <c r="B347" s="65"/>
      <c r="C347" s="65"/>
      <c r="D347" s="56"/>
      <c r="E347" s="56"/>
      <c r="F347" s="55" t="str">
        <f t="shared" si="1"/>
        <v/>
      </c>
      <c r="G347" s="56" t="str">
        <f t="shared" si="2"/>
        <v/>
      </c>
      <c r="H347" s="57" t="str">
        <f t="shared" si="3"/>
        <v/>
      </c>
      <c r="I347" s="58" t="str">
        <f t="shared" si="4"/>
        <v/>
      </c>
      <c r="J347" s="56" t="str">
        <f t="shared" si="5"/>
        <v/>
      </c>
      <c r="K347" s="59" t="str">
        <f t="shared" si="6"/>
        <v/>
      </c>
      <c r="L347" s="5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60"/>
      <c r="N347" s="60"/>
      <c r="O347" s="62"/>
    </row>
    <row r="348" ht="12.75" customHeight="1">
      <c r="A348" s="64"/>
      <c r="B348" s="65"/>
      <c r="C348" s="65"/>
      <c r="D348" s="56"/>
      <c r="E348" s="56"/>
      <c r="F348" s="55" t="str">
        <f t="shared" si="1"/>
        <v/>
      </c>
      <c r="G348" s="56" t="str">
        <f t="shared" si="2"/>
        <v/>
      </c>
      <c r="H348" s="57" t="str">
        <f t="shared" si="3"/>
        <v/>
      </c>
      <c r="I348" s="58" t="str">
        <f t="shared" si="4"/>
        <v/>
      </c>
      <c r="J348" s="56" t="str">
        <f t="shared" si="5"/>
        <v/>
      </c>
      <c r="K348" s="59" t="str">
        <f t="shared" si="6"/>
        <v/>
      </c>
      <c r="L348" s="5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60"/>
      <c r="N348" s="60"/>
      <c r="O348" s="62"/>
    </row>
    <row r="349" ht="12.75" customHeight="1">
      <c r="A349" s="64"/>
      <c r="B349" s="65"/>
      <c r="C349" s="65"/>
      <c r="D349" s="56"/>
      <c r="E349" s="56"/>
      <c r="F349" s="55" t="str">
        <f t="shared" si="1"/>
        <v/>
      </c>
      <c r="G349" s="56" t="str">
        <f t="shared" si="2"/>
        <v/>
      </c>
      <c r="H349" s="57" t="str">
        <f t="shared" si="3"/>
        <v/>
      </c>
      <c r="I349" s="58" t="str">
        <f t="shared" si="4"/>
        <v/>
      </c>
      <c r="J349" s="56" t="str">
        <f t="shared" si="5"/>
        <v/>
      </c>
      <c r="K349" s="59" t="str">
        <f t="shared" si="6"/>
        <v/>
      </c>
      <c r="L349" s="5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60"/>
      <c r="N349" s="60"/>
      <c r="O349" s="62"/>
    </row>
    <row r="350" ht="12.75" customHeight="1">
      <c r="A350" s="64"/>
      <c r="B350" s="65"/>
      <c r="C350" s="65"/>
      <c r="D350" s="56"/>
      <c r="E350" s="56"/>
      <c r="F350" s="55" t="str">
        <f t="shared" si="1"/>
        <v/>
      </c>
      <c r="G350" s="56" t="str">
        <f t="shared" si="2"/>
        <v/>
      </c>
      <c r="H350" s="57" t="str">
        <f t="shared" si="3"/>
        <v/>
      </c>
      <c r="I350" s="58" t="str">
        <f t="shared" si="4"/>
        <v/>
      </c>
      <c r="J350" s="56" t="str">
        <f t="shared" si="5"/>
        <v/>
      </c>
      <c r="K350" s="59" t="str">
        <f t="shared" si="6"/>
        <v/>
      </c>
      <c r="L350" s="5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60"/>
      <c r="N350" s="60"/>
      <c r="O350" s="62"/>
    </row>
    <row r="351" ht="12.75" customHeight="1">
      <c r="A351" s="64"/>
      <c r="B351" s="65"/>
      <c r="C351" s="65"/>
      <c r="D351" s="56"/>
      <c r="E351" s="56"/>
      <c r="F351" s="55" t="str">
        <f t="shared" si="1"/>
        <v/>
      </c>
      <c r="G351" s="56" t="str">
        <f t="shared" si="2"/>
        <v/>
      </c>
      <c r="H351" s="57" t="str">
        <f t="shared" si="3"/>
        <v/>
      </c>
      <c r="I351" s="58" t="str">
        <f t="shared" si="4"/>
        <v/>
      </c>
      <c r="J351" s="56" t="str">
        <f t="shared" si="5"/>
        <v/>
      </c>
      <c r="K351" s="59" t="str">
        <f t="shared" si="6"/>
        <v/>
      </c>
      <c r="L351" s="5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60"/>
      <c r="N351" s="60"/>
      <c r="O351" s="62"/>
    </row>
    <row r="352" ht="12.75" customHeight="1">
      <c r="A352" s="64"/>
      <c r="B352" s="65"/>
      <c r="C352" s="65"/>
      <c r="D352" s="56"/>
      <c r="E352" s="56"/>
      <c r="F352" s="55" t="str">
        <f t="shared" si="1"/>
        <v/>
      </c>
      <c r="G352" s="56" t="str">
        <f t="shared" si="2"/>
        <v/>
      </c>
      <c r="H352" s="57" t="str">
        <f t="shared" si="3"/>
        <v/>
      </c>
      <c r="I352" s="58" t="str">
        <f t="shared" si="4"/>
        <v/>
      </c>
      <c r="J352" s="56" t="str">
        <f t="shared" si="5"/>
        <v/>
      </c>
      <c r="K352" s="59" t="str">
        <f t="shared" si="6"/>
        <v/>
      </c>
      <c r="L352" s="5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60"/>
      <c r="N352" s="60"/>
      <c r="O352" s="62"/>
    </row>
    <row r="353" ht="12.75" customHeight="1">
      <c r="A353" s="64"/>
      <c r="B353" s="65"/>
      <c r="C353" s="65"/>
      <c r="D353" s="56"/>
      <c r="E353" s="56"/>
      <c r="F353" s="55" t="str">
        <f t="shared" si="1"/>
        <v/>
      </c>
      <c r="G353" s="56" t="str">
        <f t="shared" si="2"/>
        <v/>
      </c>
      <c r="H353" s="57" t="str">
        <f t="shared" si="3"/>
        <v/>
      </c>
      <c r="I353" s="58" t="str">
        <f t="shared" si="4"/>
        <v/>
      </c>
      <c r="J353" s="56" t="str">
        <f t="shared" si="5"/>
        <v/>
      </c>
      <c r="K353" s="59" t="str">
        <f t="shared" si="6"/>
        <v/>
      </c>
      <c r="L353" s="5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60"/>
      <c r="N353" s="60"/>
      <c r="O353" s="62"/>
    </row>
    <row r="354" ht="12.75" customHeight="1">
      <c r="A354" s="64"/>
      <c r="B354" s="65"/>
      <c r="C354" s="65"/>
      <c r="D354" s="56"/>
      <c r="E354" s="56"/>
      <c r="F354" s="55" t="str">
        <f t="shared" si="1"/>
        <v/>
      </c>
      <c r="G354" s="56" t="str">
        <f t="shared" si="2"/>
        <v/>
      </c>
      <c r="H354" s="57" t="str">
        <f t="shared" si="3"/>
        <v/>
      </c>
      <c r="I354" s="58" t="str">
        <f t="shared" si="4"/>
        <v/>
      </c>
      <c r="J354" s="56" t="str">
        <f t="shared" si="5"/>
        <v/>
      </c>
      <c r="K354" s="59" t="str">
        <f t="shared" si="6"/>
        <v/>
      </c>
      <c r="L354" s="5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60"/>
      <c r="N354" s="60"/>
      <c r="O354" s="62"/>
    </row>
    <row r="355" ht="12.75" customHeight="1">
      <c r="A355" s="64"/>
      <c r="B355" s="65"/>
      <c r="C355" s="65"/>
      <c r="D355" s="56"/>
      <c r="E355" s="56"/>
      <c r="F355" s="55" t="str">
        <f t="shared" si="1"/>
        <v/>
      </c>
      <c r="G355" s="56" t="str">
        <f t="shared" si="2"/>
        <v/>
      </c>
      <c r="H355" s="57" t="str">
        <f t="shared" si="3"/>
        <v/>
      </c>
      <c r="I355" s="58" t="str">
        <f t="shared" si="4"/>
        <v/>
      </c>
      <c r="J355" s="56" t="str">
        <f t="shared" si="5"/>
        <v/>
      </c>
      <c r="K355" s="59" t="str">
        <f t="shared" si="6"/>
        <v/>
      </c>
      <c r="L355" s="5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60"/>
      <c r="N355" s="60"/>
      <c r="O355" s="62"/>
    </row>
    <row r="356" ht="12.75" customHeight="1">
      <c r="A356" s="64"/>
      <c r="B356" s="65"/>
      <c r="C356" s="65"/>
      <c r="D356" s="56"/>
      <c r="E356" s="56"/>
      <c r="F356" s="55" t="str">
        <f t="shared" si="1"/>
        <v/>
      </c>
      <c r="G356" s="56" t="str">
        <f t="shared" si="2"/>
        <v/>
      </c>
      <c r="H356" s="57" t="str">
        <f t="shared" si="3"/>
        <v/>
      </c>
      <c r="I356" s="58" t="str">
        <f t="shared" si="4"/>
        <v/>
      </c>
      <c r="J356" s="56" t="str">
        <f t="shared" si="5"/>
        <v/>
      </c>
      <c r="K356" s="59" t="str">
        <f t="shared" si="6"/>
        <v/>
      </c>
      <c r="L356" s="5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60"/>
      <c r="N356" s="60"/>
      <c r="O356" s="62"/>
    </row>
    <row r="357" ht="12.75" customHeight="1">
      <c r="A357" s="64"/>
      <c r="B357" s="65"/>
      <c r="C357" s="65"/>
      <c r="D357" s="56"/>
      <c r="E357" s="56"/>
      <c r="F357" s="55" t="str">
        <f t="shared" si="1"/>
        <v/>
      </c>
      <c r="G357" s="56" t="str">
        <f t="shared" si="2"/>
        <v/>
      </c>
      <c r="H357" s="57" t="str">
        <f t="shared" si="3"/>
        <v/>
      </c>
      <c r="I357" s="58" t="str">
        <f t="shared" si="4"/>
        <v/>
      </c>
      <c r="J357" s="56" t="str">
        <f t="shared" si="5"/>
        <v/>
      </c>
      <c r="K357" s="59" t="str">
        <f t="shared" si="6"/>
        <v/>
      </c>
      <c r="L357" s="5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60"/>
      <c r="N357" s="60"/>
      <c r="O357" s="62"/>
    </row>
    <row r="358" ht="12.75" customHeight="1">
      <c r="A358" s="64"/>
      <c r="B358" s="65"/>
      <c r="C358" s="65"/>
      <c r="D358" s="56"/>
      <c r="E358" s="56"/>
      <c r="F358" s="55" t="str">
        <f t="shared" si="1"/>
        <v/>
      </c>
      <c r="G358" s="56" t="str">
        <f t="shared" si="2"/>
        <v/>
      </c>
      <c r="H358" s="57" t="str">
        <f t="shared" si="3"/>
        <v/>
      </c>
      <c r="I358" s="58" t="str">
        <f t="shared" si="4"/>
        <v/>
      </c>
      <c r="J358" s="56" t="str">
        <f t="shared" si="5"/>
        <v/>
      </c>
      <c r="K358" s="59" t="str">
        <f t="shared" si="6"/>
        <v/>
      </c>
      <c r="L358" s="5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60"/>
      <c r="N358" s="60"/>
      <c r="O358" s="62"/>
    </row>
    <row r="359" ht="12.75" customHeight="1">
      <c r="A359" s="64"/>
      <c r="B359" s="65"/>
      <c r="C359" s="65"/>
      <c r="D359" s="56"/>
      <c r="E359" s="56"/>
      <c r="F359" s="55" t="str">
        <f t="shared" si="1"/>
        <v/>
      </c>
      <c r="G359" s="56" t="str">
        <f t="shared" si="2"/>
        <v/>
      </c>
      <c r="H359" s="57" t="str">
        <f t="shared" si="3"/>
        <v/>
      </c>
      <c r="I359" s="58" t="str">
        <f t="shared" si="4"/>
        <v/>
      </c>
      <c r="J359" s="56" t="str">
        <f t="shared" si="5"/>
        <v/>
      </c>
      <c r="K359" s="59" t="str">
        <f t="shared" si="6"/>
        <v/>
      </c>
      <c r="L359" s="5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60"/>
      <c r="N359" s="60"/>
      <c r="O359" s="62"/>
    </row>
    <row r="360" ht="12.75" customHeight="1">
      <c r="A360" s="64"/>
      <c r="B360" s="65"/>
      <c r="C360" s="65"/>
      <c r="D360" s="56"/>
      <c r="E360" s="56"/>
      <c r="F360" s="55" t="str">
        <f t="shared" si="1"/>
        <v/>
      </c>
      <c r="G360" s="56" t="str">
        <f t="shared" si="2"/>
        <v/>
      </c>
      <c r="H360" s="57" t="str">
        <f t="shared" si="3"/>
        <v/>
      </c>
      <c r="I360" s="58" t="str">
        <f t="shared" si="4"/>
        <v/>
      </c>
      <c r="J360" s="56" t="str">
        <f t="shared" si="5"/>
        <v/>
      </c>
      <c r="K360" s="59" t="str">
        <f t="shared" si="6"/>
        <v/>
      </c>
      <c r="L360" s="5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60"/>
      <c r="N360" s="60"/>
      <c r="O360" s="62"/>
    </row>
    <row r="361" ht="12.75" customHeight="1">
      <c r="A361" s="64"/>
      <c r="B361" s="65"/>
      <c r="C361" s="65"/>
      <c r="D361" s="56"/>
      <c r="E361" s="56"/>
      <c r="F361" s="55" t="str">
        <f t="shared" si="1"/>
        <v/>
      </c>
      <c r="G361" s="56" t="str">
        <f t="shared" si="2"/>
        <v/>
      </c>
      <c r="H361" s="57" t="str">
        <f t="shared" si="3"/>
        <v/>
      </c>
      <c r="I361" s="58" t="str">
        <f t="shared" si="4"/>
        <v/>
      </c>
      <c r="J361" s="56" t="str">
        <f t="shared" si="5"/>
        <v/>
      </c>
      <c r="K361" s="59" t="str">
        <f t="shared" si="6"/>
        <v/>
      </c>
      <c r="L361" s="5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60"/>
      <c r="N361" s="60"/>
      <c r="O361" s="62"/>
    </row>
    <row r="362" ht="12.75" customHeight="1">
      <c r="A362" s="64"/>
      <c r="B362" s="65"/>
      <c r="C362" s="65"/>
      <c r="D362" s="56"/>
      <c r="E362" s="56"/>
      <c r="F362" s="55" t="str">
        <f t="shared" si="1"/>
        <v/>
      </c>
      <c r="G362" s="56" t="str">
        <f t="shared" si="2"/>
        <v/>
      </c>
      <c r="H362" s="57" t="str">
        <f t="shared" si="3"/>
        <v/>
      </c>
      <c r="I362" s="58" t="str">
        <f t="shared" si="4"/>
        <v/>
      </c>
      <c r="J362" s="56" t="str">
        <f t="shared" si="5"/>
        <v/>
      </c>
      <c r="K362" s="59" t="str">
        <f t="shared" si="6"/>
        <v/>
      </c>
      <c r="L362" s="5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60"/>
      <c r="N362" s="60"/>
      <c r="O362" s="62"/>
    </row>
    <row r="363" ht="12.75" customHeight="1">
      <c r="A363" s="64"/>
      <c r="B363" s="65"/>
      <c r="C363" s="65"/>
      <c r="D363" s="56"/>
      <c r="E363" s="56"/>
      <c r="F363" s="55" t="str">
        <f t="shared" si="1"/>
        <v/>
      </c>
      <c r="G363" s="56" t="str">
        <f t="shared" si="2"/>
        <v/>
      </c>
      <c r="H363" s="57" t="str">
        <f t="shared" si="3"/>
        <v/>
      </c>
      <c r="I363" s="58" t="str">
        <f t="shared" si="4"/>
        <v/>
      </c>
      <c r="J363" s="56" t="str">
        <f t="shared" si="5"/>
        <v/>
      </c>
      <c r="K363" s="59" t="str">
        <f t="shared" si="6"/>
        <v/>
      </c>
      <c r="L363" s="5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60"/>
      <c r="N363" s="60"/>
      <c r="O363" s="62"/>
    </row>
    <row r="364" ht="12.75" customHeight="1">
      <c r="A364" s="64"/>
      <c r="B364" s="65"/>
      <c r="C364" s="65"/>
      <c r="D364" s="56"/>
      <c r="E364" s="56"/>
      <c r="F364" s="55" t="str">
        <f t="shared" si="1"/>
        <v/>
      </c>
      <c r="G364" s="56" t="str">
        <f t="shared" si="2"/>
        <v/>
      </c>
      <c r="H364" s="57" t="str">
        <f t="shared" si="3"/>
        <v/>
      </c>
      <c r="I364" s="58" t="str">
        <f t="shared" si="4"/>
        <v/>
      </c>
      <c r="J364" s="56" t="str">
        <f t="shared" si="5"/>
        <v/>
      </c>
      <c r="K364" s="59" t="str">
        <f t="shared" si="6"/>
        <v/>
      </c>
      <c r="L364" s="5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60"/>
      <c r="N364" s="60"/>
      <c r="O364" s="62"/>
    </row>
    <row r="365" ht="12.75" customHeight="1">
      <c r="A365" s="64"/>
      <c r="B365" s="65"/>
      <c r="C365" s="65"/>
      <c r="D365" s="56"/>
      <c r="E365" s="56"/>
      <c r="F365" s="55" t="str">
        <f t="shared" si="1"/>
        <v/>
      </c>
      <c r="G365" s="56" t="str">
        <f t="shared" si="2"/>
        <v/>
      </c>
      <c r="H365" s="57" t="str">
        <f t="shared" si="3"/>
        <v/>
      </c>
      <c r="I365" s="58" t="str">
        <f t="shared" si="4"/>
        <v/>
      </c>
      <c r="J365" s="56" t="str">
        <f t="shared" si="5"/>
        <v/>
      </c>
      <c r="K365" s="59" t="str">
        <f t="shared" si="6"/>
        <v/>
      </c>
      <c r="L365" s="5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60"/>
      <c r="N365" s="60"/>
      <c r="O365" s="62"/>
    </row>
    <row r="366" ht="12.75" customHeight="1">
      <c r="A366" s="64"/>
      <c r="B366" s="65"/>
      <c r="C366" s="65"/>
      <c r="D366" s="56"/>
      <c r="E366" s="56"/>
      <c r="F366" s="55" t="str">
        <f t="shared" si="1"/>
        <v/>
      </c>
      <c r="G366" s="56" t="str">
        <f t="shared" si="2"/>
        <v/>
      </c>
      <c r="H366" s="57" t="str">
        <f t="shared" si="3"/>
        <v/>
      </c>
      <c r="I366" s="58" t="str">
        <f t="shared" si="4"/>
        <v/>
      </c>
      <c r="J366" s="56" t="str">
        <f t="shared" si="5"/>
        <v/>
      </c>
      <c r="K366" s="59" t="str">
        <f t="shared" si="6"/>
        <v/>
      </c>
      <c r="L366" s="5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60"/>
      <c r="N366" s="60"/>
      <c r="O366" s="62"/>
    </row>
    <row r="367" ht="12.75" customHeight="1">
      <c r="A367" s="64"/>
      <c r="B367" s="65"/>
      <c r="C367" s="65"/>
      <c r="D367" s="56"/>
      <c r="E367" s="56"/>
      <c r="F367" s="55" t="str">
        <f t="shared" si="1"/>
        <v/>
      </c>
      <c r="G367" s="56" t="str">
        <f t="shared" si="2"/>
        <v/>
      </c>
      <c r="H367" s="57" t="str">
        <f t="shared" si="3"/>
        <v/>
      </c>
      <c r="I367" s="58" t="str">
        <f t="shared" si="4"/>
        <v/>
      </c>
      <c r="J367" s="56" t="str">
        <f t="shared" si="5"/>
        <v/>
      </c>
      <c r="K367" s="59" t="str">
        <f t="shared" si="6"/>
        <v/>
      </c>
      <c r="L367" s="5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60"/>
      <c r="N367" s="60"/>
      <c r="O367" s="62"/>
    </row>
    <row r="368" ht="12.75" customHeight="1">
      <c r="A368" s="64"/>
      <c r="B368" s="65"/>
      <c r="C368" s="65"/>
      <c r="D368" s="56"/>
      <c r="E368" s="56"/>
      <c r="F368" s="55" t="str">
        <f t="shared" si="1"/>
        <v/>
      </c>
      <c r="G368" s="56" t="str">
        <f t="shared" si="2"/>
        <v/>
      </c>
      <c r="H368" s="57" t="str">
        <f t="shared" si="3"/>
        <v/>
      </c>
      <c r="I368" s="58" t="str">
        <f t="shared" si="4"/>
        <v/>
      </c>
      <c r="J368" s="56" t="str">
        <f t="shared" si="5"/>
        <v/>
      </c>
      <c r="K368" s="59" t="str">
        <f t="shared" si="6"/>
        <v/>
      </c>
      <c r="L368" s="5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60"/>
      <c r="N368" s="60"/>
      <c r="O368" s="62"/>
    </row>
    <row r="369" ht="12.75" customHeight="1">
      <c r="A369" s="64"/>
      <c r="B369" s="65"/>
      <c r="C369" s="65"/>
      <c r="D369" s="56"/>
      <c r="E369" s="56"/>
      <c r="F369" s="55" t="str">
        <f t="shared" si="1"/>
        <v/>
      </c>
      <c r="G369" s="56" t="str">
        <f t="shared" si="2"/>
        <v/>
      </c>
      <c r="H369" s="57" t="str">
        <f t="shared" si="3"/>
        <v/>
      </c>
      <c r="I369" s="58" t="str">
        <f t="shared" si="4"/>
        <v/>
      </c>
      <c r="J369" s="56" t="str">
        <f t="shared" si="5"/>
        <v/>
      </c>
      <c r="K369" s="59" t="str">
        <f t="shared" si="6"/>
        <v/>
      </c>
      <c r="L369" s="5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60"/>
      <c r="N369" s="60"/>
      <c r="O369" s="62"/>
    </row>
    <row r="370" ht="12.75" customHeight="1">
      <c r="A370" s="64"/>
      <c r="B370" s="65"/>
      <c r="C370" s="65"/>
      <c r="D370" s="56"/>
      <c r="E370" s="56"/>
      <c r="F370" s="55" t="str">
        <f t="shared" si="1"/>
        <v/>
      </c>
      <c r="G370" s="56" t="str">
        <f t="shared" si="2"/>
        <v/>
      </c>
      <c r="H370" s="57" t="str">
        <f t="shared" si="3"/>
        <v/>
      </c>
      <c r="I370" s="58" t="str">
        <f t="shared" si="4"/>
        <v/>
      </c>
      <c r="J370" s="56" t="str">
        <f t="shared" si="5"/>
        <v/>
      </c>
      <c r="K370" s="59" t="str">
        <f t="shared" si="6"/>
        <v/>
      </c>
      <c r="L370" s="5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60"/>
      <c r="N370" s="60"/>
      <c r="O370" s="62"/>
    </row>
    <row r="371" ht="12.75" customHeight="1">
      <c r="A371" s="64"/>
      <c r="B371" s="65"/>
      <c r="C371" s="65"/>
      <c r="D371" s="56"/>
      <c r="E371" s="56"/>
      <c r="F371" s="55" t="str">
        <f t="shared" si="1"/>
        <v/>
      </c>
      <c r="G371" s="56" t="str">
        <f t="shared" si="2"/>
        <v/>
      </c>
      <c r="H371" s="57" t="str">
        <f t="shared" si="3"/>
        <v/>
      </c>
      <c r="I371" s="58" t="str">
        <f t="shared" si="4"/>
        <v/>
      </c>
      <c r="J371" s="56" t="str">
        <f t="shared" si="5"/>
        <v/>
      </c>
      <c r="K371" s="59" t="str">
        <f t="shared" si="6"/>
        <v/>
      </c>
      <c r="L371" s="5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60"/>
      <c r="N371" s="60"/>
      <c r="O371" s="62"/>
    </row>
    <row r="372" ht="12.75" customHeight="1">
      <c r="A372" s="64"/>
      <c r="B372" s="65"/>
      <c r="C372" s="65"/>
      <c r="D372" s="56"/>
      <c r="E372" s="56"/>
      <c r="F372" s="55" t="str">
        <f t="shared" si="1"/>
        <v/>
      </c>
      <c r="G372" s="56" t="str">
        <f t="shared" si="2"/>
        <v/>
      </c>
      <c r="H372" s="57" t="str">
        <f t="shared" si="3"/>
        <v/>
      </c>
      <c r="I372" s="58" t="str">
        <f t="shared" si="4"/>
        <v/>
      </c>
      <c r="J372" s="56" t="str">
        <f t="shared" si="5"/>
        <v/>
      </c>
      <c r="K372" s="59" t="str">
        <f t="shared" si="6"/>
        <v/>
      </c>
      <c r="L372" s="5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60"/>
      <c r="N372" s="60"/>
      <c r="O372" s="62"/>
    </row>
    <row r="373" ht="12.75" customHeight="1">
      <c r="A373" s="64"/>
      <c r="B373" s="65"/>
      <c r="C373" s="65"/>
      <c r="D373" s="56"/>
      <c r="E373" s="56"/>
      <c r="F373" s="55" t="str">
        <f t="shared" si="1"/>
        <v/>
      </c>
      <c r="G373" s="56" t="str">
        <f t="shared" si="2"/>
        <v/>
      </c>
      <c r="H373" s="57" t="str">
        <f t="shared" si="3"/>
        <v/>
      </c>
      <c r="I373" s="58" t="str">
        <f t="shared" si="4"/>
        <v/>
      </c>
      <c r="J373" s="56" t="str">
        <f t="shared" si="5"/>
        <v/>
      </c>
      <c r="K373" s="59" t="str">
        <f t="shared" si="6"/>
        <v/>
      </c>
      <c r="L373" s="5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60"/>
      <c r="N373" s="60"/>
      <c r="O373" s="62"/>
    </row>
    <row r="374" ht="12.75" customHeight="1">
      <c r="A374" s="64"/>
      <c r="B374" s="65"/>
      <c r="C374" s="65"/>
      <c r="D374" s="56"/>
      <c r="E374" s="56"/>
      <c r="F374" s="55" t="str">
        <f t="shared" si="1"/>
        <v/>
      </c>
      <c r="G374" s="56" t="str">
        <f t="shared" si="2"/>
        <v/>
      </c>
      <c r="H374" s="57" t="str">
        <f t="shared" si="3"/>
        <v/>
      </c>
      <c r="I374" s="58" t="str">
        <f t="shared" si="4"/>
        <v/>
      </c>
      <c r="J374" s="56" t="str">
        <f t="shared" si="5"/>
        <v/>
      </c>
      <c r="K374" s="59" t="str">
        <f t="shared" si="6"/>
        <v/>
      </c>
      <c r="L374" s="5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60"/>
      <c r="N374" s="60"/>
      <c r="O374" s="62"/>
    </row>
    <row r="375" ht="12.75" customHeight="1">
      <c r="A375" s="64"/>
      <c r="B375" s="65"/>
      <c r="C375" s="65"/>
      <c r="D375" s="56"/>
      <c r="E375" s="56"/>
      <c r="F375" s="55" t="str">
        <f t="shared" si="1"/>
        <v/>
      </c>
      <c r="G375" s="56" t="str">
        <f t="shared" si="2"/>
        <v/>
      </c>
      <c r="H375" s="57" t="str">
        <f t="shared" si="3"/>
        <v/>
      </c>
      <c r="I375" s="58" t="str">
        <f t="shared" si="4"/>
        <v/>
      </c>
      <c r="J375" s="56" t="str">
        <f t="shared" si="5"/>
        <v/>
      </c>
      <c r="K375" s="59" t="str">
        <f t="shared" si="6"/>
        <v/>
      </c>
      <c r="L375" s="5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60"/>
      <c r="N375" s="60"/>
      <c r="O375" s="62"/>
    </row>
    <row r="376" ht="12.75" customHeight="1">
      <c r="A376" s="64"/>
      <c r="B376" s="65"/>
      <c r="C376" s="65"/>
      <c r="D376" s="56"/>
      <c r="E376" s="56"/>
      <c r="F376" s="55" t="str">
        <f t="shared" si="1"/>
        <v/>
      </c>
      <c r="G376" s="56" t="str">
        <f t="shared" si="2"/>
        <v/>
      </c>
      <c r="H376" s="57" t="str">
        <f t="shared" si="3"/>
        <v/>
      </c>
      <c r="I376" s="58" t="str">
        <f t="shared" si="4"/>
        <v/>
      </c>
      <c r="J376" s="56" t="str">
        <f t="shared" si="5"/>
        <v/>
      </c>
      <c r="K376" s="59" t="str">
        <f t="shared" si="6"/>
        <v/>
      </c>
      <c r="L376" s="5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60"/>
      <c r="N376" s="60"/>
      <c r="O376" s="62"/>
    </row>
    <row r="377" ht="12.75" customHeight="1">
      <c r="A377" s="64"/>
      <c r="B377" s="65"/>
      <c r="C377" s="65"/>
      <c r="D377" s="56"/>
      <c r="E377" s="56"/>
      <c r="F377" s="55" t="str">
        <f t="shared" si="1"/>
        <v/>
      </c>
      <c r="G377" s="56" t="str">
        <f t="shared" si="2"/>
        <v/>
      </c>
      <c r="H377" s="57" t="str">
        <f t="shared" si="3"/>
        <v/>
      </c>
      <c r="I377" s="58" t="str">
        <f t="shared" si="4"/>
        <v/>
      </c>
      <c r="J377" s="56" t="str">
        <f t="shared" si="5"/>
        <v/>
      </c>
      <c r="K377" s="59" t="str">
        <f t="shared" si="6"/>
        <v/>
      </c>
      <c r="L377" s="5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60"/>
      <c r="N377" s="60"/>
      <c r="O377" s="62"/>
    </row>
    <row r="378" ht="12.75" customHeight="1">
      <c r="A378" s="64"/>
      <c r="B378" s="65"/>
      <c r="C378" s="65"/>
      <c r="D378" s="56"/>
      <c r="E378" s="56"/>
      <c r="F378" s="55" t="str">
        <f t="shared" si="1"/>
        <v/>
      </c>
      <c r="G378" s="56" t="str">
        <f t="shared" si="2"/>
        <v/>
      </c>
      <c r="H378" s="57" t="str">
        <f t="shared" si="3"/>
        <v/>
      </c>
      <c r="I378" s="58" t="str">
        <f t="shared" si="4"/>
        <v/>
      </c>
      <c r="J378" s="56" t="str">
        <f t="shared" si="5"/>
        <v/>
      </c>
      <c r="K378" s="59" t="str">
        <f t="shared" si="6"/>
        <v/>
      </c>
      <c r="L378" s="5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60"/>
      <c r="N378" s="60"/>
      <c r="O378" s="62"/>
    </row>
    <row r="379" ht="12.75" customHeight="1">
      <c r="A379" s="64"/>
      <c r="B379" s="65"/>
      <c r="C379" s="65"/>
      <c r="D379" s="56"/>
      <c r="E379" s="56"/>
      <c r="F379" s="55" t="str">
        <f t="shared" si="1"/>
        <v/>
      </c>
      <c r="G379" s="56" t="str">
        <f t="shared" si="2"/>
        <v/>
      </c>
      <c r="H379" s="57" t="str">
        <f t="shared" si="3"/>
        <v/>
      </c>
      <c r="I379" s="58" t="str">
        <f t="shared" si="4"/>
        <v/>
      </c>
      <c r="J379" s="56" t="str">
        <f t="shared" si="5"/>
        <v/>
      </c>
      <c r="K379" s="59" t="str">
        <f t="shared" si="6"/>
        <v/>
      </c>
      <c r="L379" s="5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60"/>
      <c r="N379" s="60"/>
      <c r="O379" s="62"/>
    </row>
    <row r="380" ht="12.75" customHeight="1">
      <c r="A380" s="64"/>
      <c r="B380" s="65"/>
      <c r="C380" s="65"/>
      <c r="D380" s="56"/>
      <c r="E380" s="56"/>
      <c r="F380" s="55" t="str">
        <f t="shared" si="1"/>
        <v/>
      </c>
      <c r="G380" s="56" t="str">
        <f t="shared" si="2"/>
        <v/>
      </c>
      <c r="H380" s="57" t="str">
        <f t="shared" si="3"/>
        <v/>
      </c>
      <c r="I380" s="58" t="str">
        <f t="shared" si="4"/>
        <v/>
      </c>
      <c r="J380" s="56" t="str">
        <f t="shared" si="5"/>
        <v/>
      </c>
      <c r="K380" s="59" t="str">
        <f t="shared" si="6"/>
        <v/>
      </c>
      <c r="L380" s="5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60"/>
      <c r="N380" s="60"/>
      <c r="O380" s="62"/>
    </row>
    <row r="381" ht="12.75" customHeight="1">
      <c r="A381" s="64"/>
      <c r="B381" s="65"/>
      <c r="C381" s="65"/>
      <c r="D381" s="56"/>
      <c r="E381" s="56"/>
      <c r="F381" s="55" t="str">
        <f t="shared" si="1"/>
        <v/>
      </c>
      <c r="G381" s="56" t="str">
        <f t="shared" si="2"/>
        <v/>
      </c>
      <c r="H381" s="57" t="str">
        <f t="shared" si="3"/>
        <v/>
      </c>
      <c r="I381" s="58" t="str">
        <f t="shared" si="4"/>
        <v/>
      </c>
      <c r="J381" s="56" t="str">
        <f t="shared" si="5"/>
        <v/>
      </c>
      <c r="K381" s="59" t="str">
        <f t="shared" si="6"/>
        <v/>
      </c>
      <c r="L381" s="5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60"/>
      <c r="N381" s="60"/>
      <c r="O381" s="62"/>
    </row>
    <row r="382" ht="12.75" customHeight="1">
      <c r="A382" s="64"/>
      <c r="B382" s="65"/>
      <c r="C382" s="65"/>
      <c r="D382" s="56"/>
      <c r="E382" s="56"/>
      <c r="F382" s="55" t="str">
        <f t="shared" si="1"/>
        <v/>
      </c>
      <c r="G382" s="56" t="str">
        <f t="shared" si="2"/>
        <v/>
      </c>
      <c r="H382" s="57" t="str">
        <f t="shared" si="3"/>
        <v/>
      </c>
      <c r="I382" s="58" t="str">
        <f t="shared" si="4"/>
        <v/>
      </c>
      <c r="J382" s="56" t="str">
        <f t="shared" si="5"/>
        <v/>
      </c>
      <c r="K382" s="59" t="str">
        <f t="shared" si="6"/>
        <v/>
      </c>
      <c r="L382" s="5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60"/>
      <c r="N382" s="60"/>
      <c r="O382" s="62"/>
    </row>
    <row r="383" ht="12.75" customHeight="1">
      <c r="A383" s="64"/>
      <c r="B383" s="65"/>
      <c r="C383" s="65"/>
      <c r="D383" s="56"/>
      <c r="E383" s="56"/>
      <c r="F383" s="55" t="str">
        <f t="shared" si="1"/>
        <v/>
      </c>
      <c r="G383" s="56" t="str">
        <f t="shared" si="2"/>
        <v/>
      </c>
      <c r="H383" s="57" t="str">
        <f t="shared" si="3"/>
        <v/>
      </c>
      <c r="I383" s="58" t="str">
        <f t="shared" si="4"/>
        <v/>
      </c>
      <c r="J383" s="56" t="str">
        <f t="shared" si="5"/>
        <v/>
      </c>
      <c r="K383" s="59" t="str">
        <f t="shared" si="6"/>
        <v/>
      </c>
      <c r="L383" s="5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60"/>
      <c r="N383" s="60"/>
      <c r="O383" s="62"/>
    </row>
    <row r="384" ht="12.75" customHeight="1">
      <c r="A384" s="64"/>
      <c r="B384" s="65"/>
      <c r="C384" s="65"/>
      <c r="D384" s="56"/>
      <c r="E384" s="56"/>
      <c r="F384" s="55" t="str">
        <f t="shared" si="1"/>
        <v/>
      </c>
      <c r="G384" s="56" t="str">
        <f t="shared" si="2"/>
        <v/>
      </c>
      <c r="H384" s="57" t="str">
        <f t="shared" si="3"/>
        <v/>
      </c>
      <c r="I384" s="58" t="str">
        <f t="shared" si="4"/>
        <v/>
      </c>
      <c r="J384" s="56" t="str">
        <f t="shared" si="5"/>
        <v/>
      </c>
      <c r="K384" s="59" t="str">
        <f t="shared" si="6"/>
        <v/>
      </c>
      <c r="L384" s="5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60"/>
      <c r="N384" s="60"/>
      <c r="O384" s="62"/>
    </row>
    <row r="385" ht="12.75" customHeight="1">
      <c r="A385" s="64"/>
      <c r="B385" s="65"/>
      <c r="C385" s="65"/>
      <c r="D385" s="56"/>
      <c r="E385" s="56"/>
      <c r="F385" s="55" t="str">
        <f t="shared" si="1"/>
        <v/>
      </c>
      <c r="G385" s="56" t="str">
        <f t="shared" si="2"/>
        <v/>
      </c>
      <c r="H385" s="57" t="str">
        <f t="shared" si="3"/>
        <v/>
      </c>
      <c r="I385" s="58" t="str">
        <f t="shared" si="4"/>
        <v/>
      </c>
      <c r="J385" s="56" t="str">
        <f t="shared" si="5"/>
        <v/>
      </c>
      <c r="K385" s="59" t="str">
        <f t="shared" si="6"/>
        <v/>
      </c>
      <c r="L385" s="5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60"/>
      <c r="N385" s="60"/>
      <c r="O385" s="62"/>
    </row>
    <row r="386" ht="12.75" customHeight="1">
      <c r="A386" s="64"/>
      <c r="B386" s="65"/>
      <c r="C386" s="65"/>
      <c r="D386" s="56"/>
      <c r="E386" s="56"/>
      <c r="F386" s="55" t="str">
        <f t="shared" si="1"/>
        <v/>
      </c>
      <c r="G386" s="56" t="str">
        <f t="shared" si="2"/>
        <v/>
      </c>
      <c r="H386" s="57" t="str">
        <f t="shared" si="3"/>
        <v/>
      </c>
      <c r="I386" s="58" t="str">
        <f t="shared" si="4"/>
        <v/>
      </c>
      <c r="J386" s="56" t="str">
        <f t="shared" si="5"/>
        <v/>
      </c>
      <c r="K386" s="59" t="str">
        <f t="shared" si="6"/>
        <v/>
      </c>
      <c r="L386" s="5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60"/>
      <c r="N386" s="60"/>
      <c r="O386" s="62"/>
    </row>
    <row r="387" ht="12.75" customHeight="1">
      <c r="A387" s="64"/>
      <c r="B387" s="65"/>
      <c r="C387" s="65"/>
      <c r="D387" s="56"/>
      <c r="E387" s="56"/>
      <c r="F387" s="55" t="str">
        <f t="shared" si="1"/>
        <v/>
      </c>
      <c r="G387" s="56" t="str">
        <f t="shared" si="2"/>
        <v/>
      </c>
      <c r="H387" s="57" t="str">
        <f t="shared" si="3"/>
        <v/>
      </c>
      <c r="I387" s="58" t="str">
        <f t="shared" si="4"/>
        <v/>
      </c>
      <c r="J387" s="56" t="str">
        <f t="shared" si="5"/>
        <v/>
      </c>
      <c r="K387" s="59" t="str">
        <f t="shared" si="6"/>
        <v/>
      </c>
      <c r="L387" s="5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60"/>
      <c r="N387" s="60"/>
      <c r="O387" s="62"/>
    </row>
    <row r="388" ht="12.75" customHeight="1">
      <c r="A388" s="64"/>
      <c r="B388" s="65"/>
      <c r="C388" s="65"/>
      <c r="D388" s="56"/>
      <c r="E388" s="56"/>
      <c r="F388" s="55" t="str">
        <f t="shared" si="1"/>
        <v/>
      </c>
      <c r="G388" s="56" t="str">
        <f t="shared" si="2"/>
        <v/>
      </c>
      <c r="H388" s="57" t="str">
        <f t="shared" si="3"/>
        <v/>
      </c>
      <c r="I388" s="58" t="str">
        <f t="shared" si="4"/>
        <v/>
      </c>
      <c r="J388" s="56" t="str">
        <f t="shared" si="5"/>
        <v/>
      </c>
      <c r="K388" s="59" t="str">
        <f t="shared" si="6"/>
        <v/>
      </c>
      <c r="L388" s="5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60"/>
      <c r="N388" s="60"/>
      <c r="O388" s="62"/>
    </row>
    <row r="389" ht="12.75" customHeight="1">
      <c r="A389" s="64"/>
      <c r="B389" s="65"/>
      <c r="C389" s="65"/>
      <c r="D389" s="56"/>
      <c r="E389" s="56"/>
      <c r="F389" s="55" t="str">
        <f t="shared" si="1"/>
        <v/>
      </c>
      <c r="G389" s="56" t="str">
        <f t="shared" si="2"/>
        <v/>
      </c>
      <c r="H389" s="57" t="str">
        <f t="shared" si="3"/>
        <v/>
      </c>
      <c r="I389" s="58" t="str">
        <f t="shared" si="4"/>
        <v/>
      </c>
      <c r="J389" s="56" t="str">
        <f t="shared" si="5"/>
        <v/>
      </c>
      <c r="K389" s="59" t="str">
        <f t="shared" si="6"/>
        <v/>
      </c>
      <c r="L389" s="5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60"/>
      <c r="N389" s="60"/>
      <c r="O389" s="62"/>
    </row>
    <row r="390" ht="12.75" customHeight="1">
      <c r="A390" s="64"/>
      <c r="B390" s="65"/>
      <c r="C390" s="65"/>
      <c r="D390" s="56"/>
      <c r="E390" s="56"/>
      <c r="F390" s="55" t="str">
        <f t="shared" si="1"/>
        <v/>
      </c>
      <c r="G390" s="56" t="str">
        <f t="shared" si="2"/>
        <v/>
      </c>
      <c r="H390" s="57" t="str">
        <f t="shared" si="3"/>
        <v/>
      </c>
      <c r="I390" s="58" t="str">
        <f t="shared" si="4"/>
        <v/>
      </c>
      <c r="J390" s="56" t="str">
        <f t="shared" si="5"/>
        <v/>
      </c>
      <c r="K390" s="59" t="str">
        <f t="shared" si="6"/>
        <v/>
      </c>
      <c r="L390" s="5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60"/>
      <c r="N390" s="60"/>
      <c r="O390" s="62"/>
    </row>
    <row r="391" ht="12.75" customHeight="1">
      <c r="A391" s="64"/>
      <c r="B391" s="65"/>
      <c r="C391" s="65"/>
      <c r="D391" s="56"/>
      <c r="E391" s="56"/>
      <c r="F391" s="55" t="str">
        <f t="shared" si="1"/>
        <v/>
      </c>
      <c r="G391" s="56" t="str">
        <f t="shared" si="2"/>
        <v/>
      </c>
      <c r="H391" s="57" t="str">
        <f t="shared" si="3"/>
        <v/>
      </c>
      <c r="I391" s="58" t="str">
        <f t="shared" si="4"/>
        <v/>
      </c>
      <c r="J391" s="56" t="str">
        <f t="shared" si="5"/>
        <v/>
      </c>
      <c r="K391" s="59" t="str">
        <f t="shared" si="6"/>
        <v/>
      </c>
      <c r="L391" s="5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60"/>
      <c r="N391" s="60"/>
      <c r="O391" s="62"/>
    </row>
    <row r="392" ht="12.75" customHeight="1">
      <c r="A392" s="64"/>
      <c r="B392" s="65"/>
      <c r="C392" s="65"/>
      <c r="D392" s="56"/>
      <c r="E392" s="56"/>
      <c r="F392" s="55" t="str">
        <f t="shared" si="1"/>
        <v/>
      </c>
      <c r="G392" s="56" t="str">
        <f t="shared" si="2"/>
        <v/>
      </c>
      <c r="H392" s="57" t="str">
        <f t="shared" si="3"/>
        <v/>
      </c>
      <c r="I392" s="58" t="str">
        <f t="shared" si="4"/>
        <v/>
      </c>
      <c r="J392" s="56" t="str">
        <f t="shared" si="5"/>
        <v/>
      </c>
      <c r="K392" s="59" t="str">
        <f t="shared" si="6"/>
        <v/>
      </c>
      <c r="L392" s="5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60"/>
      <c r="N392" s="60"/>
      <c r="O392" s="62"/>
    </row>
    <row r="393" ht="12.75" customHeight="1">
      <c r="A393" s="64"/>
      <c r="B393" s="65"/>
      <c r="C393" s="65"/>
      <c r="D393" s="56"/>
      <c r="E393" s="56"/>
      <c r="F393" s="55" t="str">
        <f t="shared" si="1"/>
        <v/>
      </c>
      <c r="G393" s="56" t="str">
        <f t="shared" si="2"/>
        <v/>
      </c>
      <c r="H393" s="57" t="str">
        <f t="shared" si="3"/>
        <v/>
      </c>
      <c r="I393" s="58" t="str">
        <f t="shared" si="4"/>
        <v/>
      </c>
      <c r="J393" s="56" t="str">
        <f t="shared" si="5"/>
        <v/>
      </c>
      <c r="K393" s="59" t="str">
        <f t="shared" si="6"/>
        <v/>
      </c>
      <c r="L393" s="5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60"/>
      <c r="N393" s="60"/>
      <c r="O393" s="62"/>
    </row>
    <row r="394" ht="12.75" customHeight="1">
      <c r="A394" s="64"/>
      <c r="B394" s="65"/>
      <c r="C394" s="65"/>
      <c r="D394" s="56"/>
      <c r="E394" s="56"/>
      <c r="F394" s="55" t="str">
        <f t="shared" si="1"/>
        <v/>
      </c>
      <c r="G394" s="56" t="str">
        <f t="shared" si="2"/>
        <v/>
      </c>
      <c r="H394" s="57" t="str">
        <f t="shared" si="3"/>
        <v/>
      </c>
      <c r="I394" s="58" t="str">
        <f t="shared" si="4"/>
        <v/>
      </c>
      <c r="J394" s="56" t="str">
        <f t="shared" si="5"/>
        <v/>
      </c>
      <c r="K394" s="59" t="str">
        <f t="shared" si="6"/>
        <v/>
      </c>
      <c r="L394" s="5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60"/>
      <c r="N394" s="60"/>
      <c r="O394" s="62"/>
    </row>
    <row r="395" ht="12.75" customHeight="1">
      <c r="A395" s="64"/>
      <c r="B395" s="65"/>
      <c r="C395" s="65"/>
      <c r="D395" s="56"/>
      <c r="E395" s="56"/>
      <c r="F395" s="55" t="str">
        <f t="shared" si="1"/>
        <v/>
      </c>
      <c r="G395" s="56" t="str">
        <f t="shared" si="2"/>
        <v/>
      </c>
      <c r="H395" s="57" t="str">
        <f t="shared" si="3"/>
        <v/>
      </c>
      <c r="I395" s="58" t="str">
        <f t="shared" si="4"/>
        <v/>
      </c>
      <c r="J395" s="56" t="str">
        <f t="shared" si="5"/>
        <v/>
      </c>
      <c r="K395" s="59" t="str">
        <f t="shared" si="6"/>
        <v/>
      </c>
      <c r="L395" s="5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60"/>
      <c r="N395" s="60"/>
      <c r="O395" s="62"/>
    </row>
    <row r="396" ht="12.75" customHeight="1">
      <c r="A396" s="64"/>
      <c r="B396" s="65"/>
      <c r="C396" s="65"/>
      <c r="D396" s="56"/>
      <c r="E396" s="56"/>
      <c r="F396" s="55" t="str">
        <f t="shared" si="1"/>
        <v/>
      </c>
      <c r="G396" s="56" t="str">
        <f t="shared" si="2"/>
        <v/>
      </c>
      <c r="H396" s="57" t="str">
        <f t="shared" si="3"/>
        <v/>
      </c>
      <c r="I396" s="58" t="str">
        <f t="shared" si="4"/>
        <v/>
      </c>
      <c r="J396" s="56" t="str">
        <f t="shared" si="5"/>
        <v/>
      </c>
      <c r="K396" s="59" t="str">
        <f t="shared" si="6"/>
        <v/>
      </c>
      <c r="L396" s="5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60"/>
      <c r="N396" s="60"/>
      <c r="O396" s="62"/>
    </row>
    <row r="397" ht="12.75" customHeight="1">
      <c r="A397" s="64"/>
      <c r="B397" s="65"/>
      <c r="C397" s="65"/>
      <c r="D397" s="56"/>
      <c r="E397" s="56"/>
      <c r="F397" s="55" t="str">
        <f t="shared" si="1"/>
        <v/>
      </c>
      <c r="G397" s="56" t="str">
        <f t="shared" si="2"/>
        <v/>
      </c>
      <c r="H397" s="57" t="str">
        <f t="shared" si="3"/>
        <v/>
      </c>
      <c r="I397" s="58" t="str">
        <f t="shared" si="4"/>
        <v/>
      </c>
      <c r="J397" s="56" t="str">
        <f t="shared" si="5"/>
        <v/>
      </c>
      <c r="K397" s="59" t="str">
        <f t="shared" si="6"/>
        <v/>
      </c>
      <c r="L397" s="5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60"/>
      <c r="N397" s="60"/>
      <c r="O397" s="62"/>
    </row>
    <row r="398" ht="12.75" customHeight="1">
      <c r="A398" s="64"/>
      <c r="B398" s="65"/>
      <c r="C398" s="65"/>
      <c r="D398" s="56"/>
      <c r="E398" s="56"/>
      <c r="F398" s="55" t="str">
        <f t="shared" si="1"/>
        <v/>
      </c>
      <c r="G398" s="56" t="str">
        <f t="shared" si="2"/>
        <v/>
      </c>
      <c r="H398" s="57" t="str">
        <f t="shared" si="3"/>
        <v/>
      </c>
      <c r="I398" s="58" t="str">
        <f t="shared" si="4"/>
        <v/>
      </c>
      <c r="J398" s="56" t="str">
        <f t="shared" si="5"/>
        <v/>
      </c>
      <c r="K398" s="59" t="str">
        <f t="shared" si="6"/>
        <v/>
      </c>
      <c r="L398" s="5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60"/>
      <c r="N398" s="60"/>
      <c r="O398" s="62"/>
    </row>
    <row r="399" ht="12.75" customHeight="1">
      <c r="A399" s="64"/>
      <c r="B399" s="65"/>
      <c r="C399" s="65"/>
      <c r="D399" s="56"/>
      <c r="E399" s="56"/>
      <c r="F399" s="55" t="str">
        <f t="shared" si="1"/>
        <v/>
      </c>
      <c r="G399" s="56" t="str">
        <f t="shared" si="2"/>
        <v/>
      </c>
      <c r="H399" s="57" t="str">
        <f t="shared" si="3"/>
        <v/>
      </c>
      <c r="I399" s="58" t="str">
        <f t="shared" si="4"/>
        <v/>
      </c>
      <c r="J399" s="56" t="str">
        <f t="shared" si="5"/>
        <v/>
      </c>
      <c r="K399" s="59" t="str">
        <f t="shared" si="6"/>
        <v/>
      </c>
      <c r="L399" s="5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60"/>
      <c r="N399" s="60"/>
      <c r="O399" s="62"/>
    </row>
    <row r="400" ht="12.75" customHeight="1">
      <c r="A400" s="64"/>
      <c r="B400" s="65"/>
      <c r="C400" s="65"/>
      <c r="D400" s="56"/>
      <c r="E400" s="56"/>
      <c r="F400" s="55" t="str">
        <f t="shared" si="1"/>
        <v/>
      </c>
      <c r="G400" s="56" t="str">
        <f t="shared" si="2"/>
        <v/>
      </c>
      <c r="H400" s="57" t="str">
        <f t="shared" si="3"/>
        <v/>
      </c>
      <c r="I400" s="58" t="str">
        <f t="shared" si="4"/>
        <v/>
      </c>
      <c r="J400" s="56" t="str">
        <f t="shared" si="5"/>
        <v/>
      </c>
      <c r="K400" s="59" t="str">
        <f t="shared" si="6"/>
        <v/>
      </c>
      <c r="L400" s="5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60"/>
      <c r="N400" s="60"/>
      <c r="O400" s="62"/>
    </row>
    <row r="401" ht="12.75" customHeight="1">
      <c r="A401" s="64"/>
      <c r="B401" s="65"/>
      <c r="C401" s="65"/>
      <c r="D401" s="56"/>
      <c r="E401" s="56"/>
      <c r="F401" s="55" t="str">
        <f t="shared" si="1"/>
        <v/>
      </c>
      <c r="G401" s="56" t="str">
        <f t="shared" si="2"/>
        <v/>
      </c>
      <c r="H401" s="57" t="str">
        <f t="shared" si="3"/>
        <v/>
      </c>
      <c r="I401" s="58" t="str">
        <f t="shared" si="4"/>
        <v/>
      </c>
      <c r="J401" s="56" t="str">
        <f t="shared" si="5"/>
        <v/>
      </c>
      <c r="K401" s="59" t="str">
        <f t="shared" si="6"/>
        <v/>
      </c>
      <c r="L401" s="5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60"/>
      <c r="N401" s="60"/>
      <c r="O401" s="62"/>
    </row>
    <row r="402" ht="12.75" customHeight="1">
      <c r="A402" s="64"/>
      <c r="B402" s="65"/>
      <c r="C402" s="65"/>
      <c r="D402" s="56"/>
      <c r="E402" s="56"/>
      <c r="F402" s="55" t="str">
        <f t="shared" si="1"/>
        <v/>
      </c>
      <c r="G402" s="56" t="str">
        <f t="shared" si="2"/>
        <v/>
      </c>
      <c r="H402" s="57" t="str">
        <f t="shared" si="3"/>
        <v/>
      </c>
      <c r="I402" s="58" t="str">
        <f t="shared" si="4"/>
        <v/>
      </c>
      <c r="J402" s="56" t="str">
        <f t="shared" si="5"/>
        <v/>
      </c>
      <c r="K402" s="59" t="str">
        <f t="shared" si="6"/>
        <v/>
      </c>
      <c r="L402" s="5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60"/>
      <c r="N402" s="60"/>
      <c r="O402" s="62"/>
    </row>
    <row r="403" ht="12.75" customHeight="1">
      <c r="A403" s="64"/>
      <c r="B403" s="65"/>
      <c r="C403" s="65"/>
      <c r="D403" s="56"/>
      <c r="E403" s="56"/>
      <c r="F403" s="55" t="str">
        <f t="shared" si="1"/>
        <v/>
      </c>
      <c r="G403" s="56" t="str">
        <f t="shared" si="2"/>
        <v/>
      </c>
      <c r="H403" s="57" t="str">
        <f t="shared" si="3"/>
        <v/>
      </c>
      <c r="I403" s="58" t="str">
        <f t="shared" si="4"/>
        <v/>
      </c>
      <c r="J403" s="56" t="str">
        <f t="shared" si="5"/>
        <v/>
      </c>
      <c r="K403" s="59" t="str">
        <f t="shared" si="6"/>
        <v/>
      </c>
      <c r="L403" s="5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60"/>
      <c r="N403" s="60"/>
      <c r="O403" s="62"/>
    </row>
    <row r="404" ht="12.75" customHeight="1">
      <c r="A404" s="64"/>
      <c r="B404" s="65"/>
      <c r="C404" s="65"/>
      <c r="D404" s="56"/>
      <c r="E404" s="56"/>
      <c r="F404" s="55" t="str">
        <f t="shared" si="1"/>
        <v/>
      </c>
      <c r="G404" s="56" t="str">
        <f t="shared" si="2"/>
        <v/>
      </c>
      <c r="H404" s="57" t="str">
        <f t="shared" si="3"/>
        <v/>
      </c>
      <c r="I404" s="58" t="str">
        <f t="shared" si="4"/>
        <v/>
      </c>
      <c r="J404" s="56" t="str">
        <f t="shared" si="5"/>
        <v/>
      </c>
      <c r="K404" s="59" t="str">
        <f t="shared" si="6"/>
        <v/>
      </c>
      <c r="L404" s="5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60"/>
      <c r="N404" s="60"/>
      <c r="O404" s="62"/>
    </row>
    <row r="405" ht="12.75" customHeight="1">
      <c r="A405" s="64"/>
      <c r="B405" s="65"/>
      <c r="C405" s="65"/>
      <c r="D405" s="56"/>
      <c r="E405" s="56"/>
      <c r="F405" s="55" t="str">
        <f t="shared" si="1"/>
        <v/>
      </c>
      <c r="G405" s="56" t="str">
        <f t="shared" si="2"/>
        <v/>
      </c>
      <c r="H405" s="57" t="str">
        <f t="shared" si="3"/>
        <v/>
      </c>
      <c r="I405" s="58" t="str">
        <f t="shared" si="4"/>
        <v/>
      </c>
      <c r="J405" s="56" t="str">
        <f t="shared" si="5"/>
        <v/>
      </c>
      <c r="K405" s="59" t="str">
        <f t="shared" si="6"/>
        <v/>
      </c>
      <c r="L405" s="5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60"/>
      <c r="N405" s="60"/>
      <c r="O405" s="62"/>
    </row>
    <row r="406" ht="12.75" customHeight="1">
      <c r="A406" s="64"/>
      <c r="B406" s="65"/>
      <c r="C406" s="65"/>
      <c r="D406" s="56"/>
      <c r="E406" s="56"/>
      <c r="F406" s="55" t="str">
        <f t="shared" si="1"/>
        <v/>
      </c>
      <c r="G406" s="56" t="str">
        <f t="shared" si="2"/>
        <v/>
      </c>
      <c r="H406" s="57" t="str">
        <f t="shared" si="3"/>
        <v/>
      </c>
      <c r="I406" s="58" t="str">
        <f t="shared" si="4"/>
        <v/>
      </c>
      <c r="J406" s="56" t="str">
        <f t="shared" si="5"/>
        <v/>
      </c>
      <c r="K406" s="59" t="str">
        <f t="shared" si="6"/>
        <v/>
      </c>
      <c r="L406" s="5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60"/>
      <c r="N406" s="60"/>
      <c r="O406" s="62"/>
    </row>
    <row r="407" ht="12.75" customHeight="1">
      <c r="A407" s="64"/>
      <c r="B407" s="65"/>
      <c r="C407" s="65"/>
      <c r="D407" s="56"/>
      <c r="E407" s="56"/>
      <c r="F407" s="55" t="str">
        <f t="shared" si="1"/>
        <v/>
      </c>
      <c r="G407" s="56" t="str">
        <f t="shared" si="2"/>
        <v/>
      </c>
      <c r="H407" s="57" t="str">
        <f t="shared" si="3"/>
        <v/>
      </c>
      <c r="I407" s="58" t="str">
        <f t="shared" si="4"/>
        <v/>
      </c>
      <c r="J407" s="56" t="str">
        <f t="shared" si="5"/>
        <v/>
      </c>
      <c r="K407" s="59" t="str">
        <f t="shared" si="6"/>
        <v/>
      </c>
      <c r="L407" s="5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60"/>
      <c r="N407" s="60"/>
      <c r="O407" s="62"/>
    </row>
    <row r="408" ht="12.75" customHeight="1">
      <c r="A408" s="64"/>
      <c r="B408" s="65"/>
      <c r="C408" s="65"/>
      <c r="D408" s="56"/>
      <c r="E408" s="56"/>
      <c r="F408" s="55" t="str">
        <f t="shared" si="1"/>
        <v/>
      </c>
      <c r="G408" s="56" t="str">
        <f t="shared" si="2"/>
        <v/>
      </c>
      <c r="H408" s="57" t="str">
        <f t="shared" si="3"/>
        <v/>
      </c>
      <c r="I408" s="58" t="str">
        <f t="shared" si="4"/>
        <v/>
      </c>
      <c r="J408" s="56" t="str">
        <f t="shared" si="5"/>
        <v/>
      </c>
      <c r="K408" s="59" t="str">
        <f t="shared" si="6"/>
        <v/>
      </c>
      <c r="L408" s="5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60"/>
      <c r="N408" s="60"/>
      <c r="O408" s="62"/>
    </row>
    <row r="409" ht="12.75" customHeight="1">
      <c r="A409" s="64"/>
      <c r="B409" s="65"/>
      <c r="C409" s="65"/>
      <c r="D409" s="56"/>
      <c r="E409" s="56"/>
      <c r="F409" s="55" t="str">
        <f t="shared" si="1"/>
        <v/>
      </c>
      <c r="G409" s="56" t="str">
        <f t="shared" si="2"/>
        <v/>
      </c>
      <c r="H409" s="57" t="str">
        <f t="shared" si="3"/>
        <v/>
      </c>
      <c r="I409" s="58" t="str">
        <f t="shared" si="4"/>
        <v/>
      </c>
      <c r="J409" s="56" t="str">
        <f t="shared" si="5"/>
        <v/>
      </c>
      <c r="K409" s="59" t="str">
        <f t="shared" si="6"/>
        <v/>
      </c>
      <c r="L409" s="5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60"/>
      <c r="N409" s="60"/>
      <c r="O409" s="62"/>
    </row>
    <row r="410" ht="12.75" customHeight="1">
      <c r="A410" s="64"/>
      <c r="B410" s="65"/>
      <c r="C410" s="65"/>
      <c r="D410" s="56"/>
      <c r="E410" s="56"/>
      <c r="F410" s="55" t="str">
        <f t="shared" si="1"/>
        <v/>
      </c>
      <c r="G410" s="56" t="str">
        <f t="shared" si="2"/>
        <v/>
      </c>
      <c r="H410" s="57" t="str">
        <f t="shared" si="3"/>
        <v/>
      </c>
      <c r="I410" s="58" t="str">
        <f t="shared" si="4"/>
        <v/>
      </c>
      <c r="J410" s="56" t="str">
        <f t="shared" si="5"/>
        <v/>
      </c>
      <c r="K410" s="59" t="str">
        <f t="shared" si="6"/>
        <v/>
      </c>
      <c r="L410" s="5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60"/>
      <c r="N410" s="60"/>
      <c r="O410" s="62"/>
    </row>
    <row r="411" ht="12.75" customHeight="1">
      <c r="A411" s="64"/>
      <c r="B411" s="65"/>
      <c r="C411" s="65"/>
      <c r="D411" s="56"/>
      <c r="E411" s="56"/>
      <c r="F411" s="55" t="str">
        <f t="shared" si="1"/>
        <v/>
      </c>
      <c r="G411" s="56" t="str">
        <f t="shared" si="2"/>
        <v/>
      </c>
      <c r="H411" s="57" t="str">
        <f t="shared" si="3"/>
        <v/>
      </c>
      <c r="I411" s="58" t="str">
        <f t="shared" si="4"/>
        <v/>
      </c>
      <c r="J411" s="56" t="str">
        <f t="shared" si="5"/>
        <v/>
      </c>
      <c r="K411" s="59" t="str">
        <f t="shared" si="6"/>
        <v/>
      </c>
      <c r="L411" s="5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60"/>
      <c r="N411" s="60"/>
      <c r="O411" s="62"/>
    </row>
    <row r="412" ht="12.75" customHeight="1">
      <c r="A412" s="64"/>
      <c r="B412" s="65"/>
      <c r="C412" s="65"/>
      <c r="D412" s="56"/>
      <c r="E412" s="56"/>
      <c r="F412" s="55" t="str">
        <f t="shared" si="1"/>
        <v/>
      </c>
      <c r="G412" s="56" t="str">
        <f t="shared" si="2"/>
        <v/>
      </c>
      <c r="H412" s="57" t="str">
        <f t="shared" si="3"/>
        <v/>
      </c>
      <c r="I412" s="58" t="str">
        <f t="shared" si="4"/>
        <v/>
      </c>
      <c r="J412" s="56" t="str">
        <f t="shared" si="5"/>
        <v/>
      </c>
      <c r="K412" s="59" t="str">
        <f t="shared" si="6"/>
        <v/>
      </c>
      <c r="L412" s="5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60"/>
      <c r="N412" s="60"/>
      <c r="O412" s="62"/>
    </row>
    <row r="413" ht="12.75" customHeight="1">
      <c r="A413" s="64"/>
      <c r="B413" s="65"/>
      <c r="C413" s="65"/>
      <c r="D413" s="56"/>
      <c r="E413" s="56"/>
      <c r="F413" s="55" t="str">
        <f t="shared" si="1"/>
        <v/>
      </c>
      <c r="G413" s="56" t="str">
        <f t="shared" si="2"/>
        <v/>
      </c>
      <c r="H413" s="57" t="str">
        <f t="shared" si="3"/>
        <v/>
      </c>
      <c r="I413" s="58" t="str">
        <f t="shared" si="4"/>
        <v/>
      </c>
      <c r="J413" s="56" t="str">
        <f t="shared" si="5"/>
        <v/>
      </c>
      <c r="K413" s="59" t="str">
        <f t="shared" si="6"/>
        <v/>
      </c>
      <c r="L413" s="5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60"/>
      <c r="N413" s="60"/>
      <c r="O413" s="62"/>
    </row>
    <row r="414" ht="12.75" customHeight="1">
      <c r="A414" s="64"/>
      <c r="B414" s="65"/>
      <c r="C414" s="65"/>
      <c r="D414" s="56"/>
      <c r="E414" s="56"/>
      <c r="F414" s="55" t="str">
        <f t="shared" si="1"/>
        <v/>
      </c>
      <c r="G414" s="56" t="str">
        <f t="shared" si="2"/>
        <v/>
      </c>
      <c r="H414" s="57" t="str">
        <f t="shared" si="3"/>
        <v/>
      </c>
      <c r="I414" s="58" t="str">
        <f t="shared" si="4"/>
        <v/>
      </c>
      <c r="J414" s="56" t="str">
        <f t="shared" si="5"/>
        <v/>
      </c>
      <c r="K414" s="59" t="str">
        <f t="shared" si="6"/>
        <v/>
      </c>
      <c r="L414" s="5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60"/>
      <c r="N414" s="60"/>
      <c r="O414" s="62"/>
    </row>
    <row r="415" ht="12.75" customHeight="1">
      <c r="A415" s="64"/>
      <c r="B415" s="65"/>
      <c r="C415" s="65"/>
      <c r="D415" s="56"/>
      <c r="E415" s="56"/>
      <c r="F415" s="55" t="str">
        <f t="shared" si="1"/>
        <v/>
      </c>
      <c r="G415" s="56" t="str">
        <f t="shared" si="2"/>
        <v/>
      </c>
      <c r="H415" s="57" t="str">
        <f t="shared" si="3"/>
        <v/>
      </c>
      <c r="I415" s="58" t="str">
        <f t="shared" si="4"/>
        <v/>
      </c>
      <c r="J415" s="56" t="str">
        <f t="shared" si="5"/>
        <v/>
      </c>
      <c r="K415" s="59" t="str">
        <f t="shared" si="6"/>
        <v/>
      </c>
      <c r="L415" s="5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60"/>
      <c r="N415" s="60"/>
      <c r="O415" s="62"/>
    </row>
    <row r="416" ht="12.75" customHeight="1">
      <c r="A416" s="64"/>
      <c r="B416" s="65"/>
      <c r="C416" s="65"/>
      <c r="D416" s="56"/>
      <c r="E416" s="56"/>
      <c r="F416" s="55" t="str">
        <f t="shared" si="1"/>
        <v/>
      </c>
      <c r="G416" s="56" t="str">
        <f t="shared" si="2"/>
        <v/>
      </c>
      <c r="H416" s="57" t="str">
        <f t="shared" si="3"/>
        <v/>
      </c>
      <c r="I416" s="58" t="str">
        <f t="shared" si="4"/>
        <v/>
      </c>
      <c r="J416" s="56" t="str">
        <f t="shared" si="5"/>
        <v/>
      </c>
      <c r="K416" s="59" t="str">
        <f t="shared" si="6"/>
        <v/>
      </c>
      <c r="L416" s="5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60"/>
      <c r="N416" s="60"/>
      <c r="O416" s="62"/>
    </row>
    <row r="417" ht="12.75" customHeight="1">
      <c r="A417" s="64"/>
      <c r="B417" s="65"/>
      <c r="C417" s="65"/>
      <c r="D417" s="56"/>
      <c r="E417" s="56"/>
      <c r="F417" s="55" t="str">
        <f t="shared" si="1"/>
        <v/>
      </c>
      <c r="G417" s="56" t="str">
        <f t="shared" si="2"/>
        <v/>
      </c>
      <c r="H417" s="57" t="str">
        <f t="shared" si="3"/>
        <v/>
      </c>
      <c r="I417" s="58" t="str">
        <f t="shared" si="4"/>
        <v/>
      </c>
      <c r="J417" s="56" t="str">
        <f t="shared" si="5"/>
        <v/>
      </c>
      <c r="K417" s="59" t="str">
        <f t="shared" si="6"/>
        <v/>
      </c>
      <c r="L417" s="5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60"/>
      <c r="N417" s="60"/>
      <c r="O417" s="62"/>
    </row>
    <row r="418" ht="12.75" customHeight="1">
      <c r="A418" s="64"/>
      <c r="B418" s="65"/>
      <c r="C418" s="65"/>
      <c r="D418" s="56"/>
      <c r="E418" s="56"/>
      <c r="F418" s="55" t="str">
        <f t="shared" si="1"/>
        <v/>
      </c>
      <c r="G418" s="56" t="str">
        <f t="shared" si="2"/>
        <v/>
      </c>
      <c r="H418" s="57" t="str">
        <f t="shared" si="3"/>
        <v/>
      </c>
      <c r="I418" s="58" t="str">
        <f t="shared" si="4"/>
        <v/>
      </c>
      <c r="J418" s="56" t="str">
        <f t="shared" si="5"/>
        <v/>
      </c>
      <c r="K418" s="59" t="str">
        <f t="shared" si="6"/>
        <v/>
      </c>
      <c r="L418" s="5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60"/>
      <c r="N418" s="60"/>
      <c r="O418" s="62"/>
    </row>
    <row r="419" ht="12.75" customHeight="1">
      <c r="A419" s="64"/>
      <c r="B419" s="65"/>
      <c r="C419" s="65"/>
      <c r="D419" s="56"/>
      <c r="E419" s="56"/>
      <c r="F419" s="55" t="str">
        <f t="shared" si="1"/>
        <v/>
      </c>
      <c r="G419" s="56" t="str">
        <f t="shared" si="2"/>
        <v/>
      </c>
      <c r="H419" s="57" t="str">
        <f t="shared" si="3"/>
        <v/>
      </c>
      <c r="I419" s="58" t="str">
        <f t="shared" si="4"/>
        <v/>
      </c>
      <c r="J419" s="56" t="str">
        <f t="shared" si="5"/>
        <v/>
      </c>
      <c r="K419" s="59" t="str">
        <f t="shared" si="6"/>
        <v/>
      </c>
      <c r="L419" s="5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60"/>
      <c r="N419" s="60"/>
      <c r="O419" s="62"/>
    </row>
    <row r="420" ht="12.75" customHeight="1">
      <c r="A420" s="64"/>
      <c r="B420" s="65"/>
      <c r="C420" s="65"/>
      <c r="D420" s="56"/>
      <c r="E420" s="56"/>
      <c r="F420" s="55" t="str">
        <f t="shared" si="1"/>
        <v/>
      </c>
      <c r="G420" s="56" t="str">
        <f t="shared" si="2"/>
        <v/>
      </c>
      <c r="H420" s="57" t="str">
        <f t="shared" si="3"/>
        <v/>
      </c>
      <c r="I420" s="58" t="str">
        <f t="shared" si="4"/>
        <v/>
      </c>
      <c r="J420" s="56" t="str">
        <f t="shared" si="5"/>
        <v/>
      </c>
      <c r="K420" s="59" t="str">
        <f t="shared" si="6"/>
        <v/>
      </c>
      <c r="L420" s="5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60"/>
      <c r="N420" s="60"/>
      <c r="O420" s="62"/>
    </row>
    <row r="421" ht="12.75" customHeight="1">
      <c r="A421" s="64"/>
      <c r="B421" s="65"/>
      <c r="C421" s="65"/>
      <c r="D421" s="56"/>
      <c r="E421" s="56"/>
      <c r="F421" s="55" t="str">
        <f t="shared" si="1"/>
        <v/>
      </c>
      <c r="G421" s="56" t="str">
        <f t="shared" si="2"/>
        <v/>
      </c>
      <c r="H421" s="57" t="str">
        <f t="shared" si="3"/>
        <v/>
      </c>
      <c r="I421" s="58" t="str">
        <f t="shared" si="4"/>
        <v/>
      </c>
      <c r="J421" s="56" t="str">
        <f t="shared" si="5"/>
        <v/>
      </c>
      <c r="K421" s="59" t="str">
        <f t="shared" si="6"/>
        <v/>
      </c>
      <c r="L421" s="5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60"/>
      <c r="N421" s="60"/>
      <c r="O421" s="62"/>
    </row>
    <row r="422" ht="12.75" customHeight="1">
      <c r="A422" s="64"/>
      <c r="B422" s="65"/>
      <c r="C422" s="65"/>
      <c r="D422" s="56"/>
      <c r="E422" s="56"/>
      <c r="F422" s="55" t="str">
        <f t="shared" si="1"/>
        <v/>
      </c>
      <c r="G422" s="56" t="str">
        <f t="shared" si="2"/>
        <v/>
      </c>
      <c r="H422" s="57" t="str">
        <f t="shared" si="3"/>
        <v/>
      </c>
      <c r="I422" s="58" t="str">
        <f t="shared" si="4"/>
        <v/>
      </c>
      <c r="J422" s="56" t="str">
        <f t="shared" si="5"/>
        <v/>
      </c>
      <c r="K422" s="59" t="str">
        <f t="shared" si="6"/>
        <v/>
      </c>
      <c r="L422" s="5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60"/>
      <c r="N422" s="60"/>
      <c r="O422" s="62"/>
    </row>
    <row r="423" ht="12.75" customHeight="1">
      <c r="A423" s="64"/>
      <c r="B423" s="65"/>
      <c r="C423" s="65"/>
      <c r="D423" s="56"/>
      <c r="E423" s="56"/>
      <c r="F423" s="55" t="str">
        <f t="shared" si="1"/>
        <v/>
      </c>
      <c r="G423" s="56" t="str">
        <f t="shared" si="2"/>
        <v/>
      </c>
      <c r="H423" s="57" t="str">
        <f t="shared" si="3"/>
        <v/>
      </c>
      <c r="I423" s="58" t="str">
        <f t="shared" si="4"/>
        <v/>
      </c>
      <c r="J423" s="56" t="str">
        <f t="shared" si="5"/>
        <v/>
      </c>
      <c r="K423" s="59" t="str">
        <f t="shared" si="6"/>
        <v/>
      </c>
      <c r="L423" s="5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60"/>
      <c r="N423" s="60"/>
      <c r="O423" s="62"/>
    </row>
    <row r="424" ht="12.75" customHeight="1">
      <c r="A424" s="64"/>
      <c r="B424" s="65"/>
      <c r="C424" s="65"/>
      <c r="D424" s="56"/>
      <c r="E424" s="56"/>
      <c r="F424" s="55" t="str">
        <f t="shared" si="1"/>
        <v/>
      </c>
      <c r="G424" s="56" t="str">
        <f t="shared" si="2"/>
        <v/>
      </c>
      <c r="H424" s="57" t="str">
        <f t="shared" si="3"/>
        <v/>
      </c>
      <c r="I424" s="58" t="str">
        <f t="shared" si="4"/>
        <v/>
      </c>
      <c r="J424" s="56" t="str">
        <f t="shared" si="5"/>
        <v/>
      </c>
      <c r="K424" s="59" t="str">
        <f t="shared" si="6"/>
        <v/>
      </c>
      <c r="L424" s="5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60"/>
      <c r="N424" s="60"/>
      <c r="O424" s="62"/>
    </row>
    <row r="425" ht="12.75" customHeight="1">
      <c r="A425" s="64"/>
      <c r="B425" s="65"/>
      <c r="C425" s="65"/>
      <c r="D425" s="56"/>
      <c r="E425" s="56"/>
      <c r="F425" s="55" t="str">
        <f t="shared" si="1"/>
        <v/>
      </c>
      <c r="G425" s="56" t="str">
        <f t="shared" si="2"/>
        <v/>
      </c>
      <c r="H425" s="57" t="str">
        <f t="shared" si="3"/>
        <v/>
      </c>
      <c r="I425" s="58" t="str">
        <f t="shared" si="4"/>
        <v/>
      </c>
      <c r="J425" s="56" t="str">
        <f t="shared" si="5"/>
        <v/>
      </c>
      <c r="K425" s="59" t="str">
        <f t="shared" si="6"/>
        <v/>
      </c>
      <c r="L425" s="5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60"/>
      <c r="N425" s="60"/>
      <c r="O425" s="62"/>
    </row>
    <row r="426" ht="12.75" customHeight="1">
      <c r="A426" s="64"/>
      <c r="B426" s="65"/>
      <c r="C426" s="65"/>
      <c r="D426" s="56"/>
      <c r="E426" s="56"/>
      <c r="F426" s="55" t="str">
        <f t="shared" si="1"/>
        <v/>
      </c>
      <c r="G426" s="56" t="str">
        <f t="shared" si="2"/>
        <v/>
      </c>
      <c r="H426" s="57" t="str">
        <f t="shared" si="3"/>
        <v/>
      </c>
      <c r="I426" s="58" t="str">
        <f t="shared" si="4"/>
        <v/>
      </c>
      <c r="J426" s="56" t="str">
        <f t="shared" si="5"/>
        <v/>
      </c>
      <c r="K426" s="59" t="str">
        <f t="shared" si="6"/>
        <v/>
      </c>
      <c r="L426" s="5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60"/>
      <c r="N426" s="60"/>
      <c r="O426" s="62"/>
    </row>
    <row r="427" ht="12.75" customHeight="1">
      <c r="A427" s="64"/>
      <c r="B427" s="65"/>
      <c r="C427" s="65"/>
      <c r="D427" s="56"/>
      <c r="E427" s="56"/>
      <c r="F427" s="55" t="str">
        <f t="shared" si="1"/>
        <v/>
      </c>
      <c r="G427" s="56" t="str">
        <f t="shared" si="2"/>
        <v/>
      </c>
      <c r="H427" s="57" t="str">
        <f t="shared" si="3"/>
        <v/>
      </c>
      <c r="I427" s="58" t="str">
        <f t="shared" si="4"/>
        <v/>
      </c>
      <c r="J427" s="56" t="str">
        <f t="shared" si="5"/>
        <v/>
      </c>
      <c r="K427" s="59" t="str">
        <f t="shared" si="6"/>
        <v/>
      </c>
      <c r="L427" s="5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60"/>
      <c r="N427" s="60"/>
      <c r="O427" s="62"/>
    </row>
    <row r="428" ht="12.75" customHeight="1">
      <c r="A428" s="64"/>
      <c r="B428" s="65"/>
      <c r="C428" s="65"/>
      <c r="D428" s="56"/>
      <c r="E428" s="56"/>
      <c r="F428" s="55" t="str">
        <f t="shared" si="1"/>
        <v/>
      </c>
      <c r="G428" s="56" t="str">
        <f t="shared" si="2"/>
        <v/>
      </c>
      <c r="H428" s="57" t="str">
        <f t="shared" si="3"/>
        <v/>
      </c>
      <c r="I428" s="58" t="str">
        <f t="shared" si="4"/>
        <v/>
      </c>
      <c r="J428" s="56" t="str">
        <f t="shared" si="5"/>
        <v/>
      </c>
      <c r="K428" s="59" t="str">
        <f t="shared" si="6"/>
        <v/>
      </c>
      <c r="L428" s="5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60"/>
      <c r="N428" s="60"/>
      <c r="O428" s="62"/>
    </row>
    <row r="429" ht="12.75" customHeight="1">
      <c r="A429" s="64"/>
      <c r="B429" s="65"/>
      <c r="C429" s="65"/>
      <c r="D429" s="56"/>
      <c r="E429" s="56"/>
      <c r="F429" s="55" t="str">
        <f t="shared" si="1"/>
        <v/>
      </c>
      <c r="G429" s="56" t="str">
        <f t="shared" si="2"/>
        <v/>
      </c>
      <c r="H429" s="57" t="str">
        <f t="shared" si="3"/>
        <v/>
      </c>
      <c r="I429" s="58" t="str">
        <f t="shared" si="4"/>
        <v/>
      </c>
      <c r="J429" s="56" t="str">
        <f t="shared" si="5"/>
        <v/>
      </c>
      <c r="K429" s="59" t="str">
        <f t="shared" si="6"/>
        <v/>
      </c>
      <c r="L429" s="5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60"/>
      <c r="N429" s="60"/>
      <c r="O429" s="62"/>
    </row>
    <row r="430" ht="12.75" customHeight="1">
      <c r="A430" s="64"/>
      <c r="B430" s="65"/>
      <c r="C430" s="65"/>
      <c r="D430" s="56"/>
      <c r="E430" s="56"/>
      <c r="F430" s="55" t="str">
        <f t="shared" si="1"/>
        <v/>
      </c>
      <c r="G430" s="56" t="str">
        <f t="shared" si="2"/>
        <v/>
      </c>
      <c r="H430" s="57" t="str">
        <f t="shared" si="3"/>
        <v/>
      </c>
      <c r="I430" s="58" t="str">
        <f t="shared" si="4"/>
        <v/>
      </c>
      <c r="J430" s="56" t="str">
        <f t="shared" si="5"/>
        <v/>
      </c>
      <c r="K430" s="59" t="str">
        <f t="shared" si="6"/>
        <v/>
      </c>
      <c r="L430" s="5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60"/>
      <c r="N430" s="60"/>
      <c r="O430" s="62"/>
    </row>
    <row r="431" ht="12.75" customHeight="1">
      <c r="A431" s="64"/>
      <c r="B431" s="65"/>
      <c r="C431" s="65"/>
      <c r="D431" s="56"/>
      <c r="E431" s="56"/>
      <c r="F431" s="55" t="str">
        <f t="shared" si="1"/>
        <v/>
      </c>
      <c r="G431" s="56" t="str">
        <f t="shared" si="2"/>
        <v/>
      </c>
      <c r="H431" s="57" t="str">
        <f t="shared" si="3"/>
        <v/>
      </c>
      <c r="I431" s="58" t="str">
        <f t="shared" si="4"/>
        <v/>
      </c>
      <c r="J431" s="56" t="str">
        <f t="shared" si="5"/>
        <v/>
      </c>
      <c r="K431" s="59" t="str">
        <f t="shared" si="6"/>
        <v/>
      </c>
      <c r="L431" s="5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60"/>
      <c r="N431" s="60"/>
      <c r="O431" s="62"/>
    </row>
    <row r="432" ht="12.75" customHeight="1">
      <c r="A432" s="64"/>
      <c r="B432" s="65"/>
      <c r="C432" s="65"/>
      <c r="D432" s="56"/>
      <c r="E432" s="56"/>
      <c r="F432" s="55" t="str">
        <f t="shared" si="1"/>
        <v/>
      </c>
      <c r="G432" s="56" t="str">
        <f t="shared" si="2"/>
        <v/>
      </c>
      <c r="H432" s="57" t="str">
        <f t="shared" si="3"/>
        <v/>
      </c>
      <c r="I432" s="58" t="str">
        <f t="shared" si="4"/>
        <v/>
      </c>
      <c r="J432" s="56" t="str">
        <f t="shared" si="5"/>
        <v/>
      </c>
      <c r="K432" s="59" t="str">
        <f t="shared" si="6"/>
        <v/>
      </c>
      <c r="L432" s="5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60"/>
      <c r="N432" s="60"/>
      <c r="O432" s="62"/>
    </row>
    <row r="433" ht="12.75" customHeight="1">
      <c r="A433" s="64"/>
      <c r="B433" s="65"/>
      <c r="C433" s="65"/>
      <c r="D433" s="56"/>
      <c r="E433" s="56"/>
      <c r="F433" s="55" t="str">
        <f t="shared" si="1"/>
        <v/>
      </c>
      <c r="G433" s="56" t="str">
        <f t="shared" si="2"/>
        <v/>
      </c>
      <c r="H433" s="57" t="str">
        <f t="shared" si="3"/>
        <v/>
      </c>
      <c r="I433" s="58" t="str">
        <f t="shared" si="4"/>
        <v/>
      </c>
      <c r="J433" s="56" t="str">
        <f t="shared" si="5"/>
        <v/>
      </c>
      <c r="K433" s="59" t="str">
        <f t="shared" si="6"/>
        <v/>
      </c>
      <c r="L433" s="5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60"/>
      <c r="N433" s="60"/>
      <c r="O433" s="62"/>
    </row>
    <row r="434" ht="12.75" customHeight="1">
      <c r="A434" s="64"/>
      <c r="B434" s="65"/>
      <c r="C434" s="65"/>
      <c r="D434" s="56"/>
      <c r="E434" s="56"/>
      <c r="F434" s="55" t="str">
        <f t="shared" si="1"/>
        <v/>
      </c>
      <c r="G434" s="56" t="str">
        <f t="shared" si="2"/>
        <v/>
      </c>
      <c r="H434" s="57" t="str">
        <f t="shared" si="3"/>
        <v/>
      </c>
      <c r="I434" s="58" t="str">
        <f t="shared" si="4"/>
        <v/>
      </c>
      <c r="J434" s="56" t="str">
        <f t="shared" si="5"/>
        <v/>
      </c>
      <c r="K434" s="59" t="str">
        <f t="shared" si="6"/>
        <v/>
      </c>
      <c r="L434" s="5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60"/>
      <c r="N434" s="60"/>
      <c r="O434" s="62"/>
    </row>
    <row r="435" ht="12.75" customHeight="1">
      <c r="A435" s="64"/>
      <c r="B435" s="65"/>
      <c r="C435" s="65"/>
      <c r="D435" s="56"/>
      <c r="E435" s="56"/>
      <c r="F435" s="55" t="str">
        <f t="shared" si="1"/>
        <v/>
      </c>
      <c r="G435" s="56" t="str">
        <f t="shared" si="2"/>
        <v/>
      </c>
      <c r="H435" s="57" t="str">
        <f t="shared" si="3"/>
        <v/>
      </c>
      <c r="I435" s="58" t="str">
        <f t="shared" si="4"/>
        <v/>
      </c>
      <c r="J435" s="56" t="str">
        <f t="shared" si="5"/>
        <v/>
      </c>
      <c r="K435" s="59" t="str">
        <f t="shared" si="6"/>
        <v/>
      </c>
      <c r="L435" s="5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60"/>
      <c r="N435" s="60"/>
      <c r="O435" s="62"/>
    </row>
    <row r="436" ht="12.75" customHeight="1">
      <c r="A436" s="64"/>
      <c r="B436" s="65"/>
      <c r="C436" s="65"/>
      <c r="D436" s="56"/>
      <c r="E436" s="56"/>
      <c r="F436" s="55" t="str">
        <f t="shared" si="1"/>
        <v/>
      </c>
      <c r="G436" s="56" t="str">
        <f t="shared" si="2"/>
        <v/>
      </c>
      <c r="H436" s="57" t="str">
        <f t="shared" si="3"/>
        <v/>
      </c>
      <c r="I436" s="58" t="str">
        <f t="shared" si="4"/>
        <v/>
      </c>
      <c r="J436" s="56" t="str">
        <f t="shared" si="5"/>
        <v/>
      </c>
      <c r="K436" s="59" t="str">
        <f t="shared" si="6"/>
        <v/>
      </c>
      <c r="L436" s="5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60"/>
      <c r="N436" s="60"/>
      <c r="O436" s="62"/>
    </row>
    <row r="437" ht="12.75" customHeight="1">
      <c r="A437" s="64"/>
      <c r="B437" s="65"/>
      <c r="C437" s="65"/>
      <c r="D437" s="56"/>
      <c r="E437" s="56"/>
      <c r="F437" s="55" t="str">
        <f t="shared" si="1"/>
        <v/>
      </c>
      <c r="G437" s="56" t="str">
        <f t="shared" si="2"/>
        <v/>
      </c>
      <c r="H437" s="57" t="str">
        <f t="shared" si="3"/>
        <v/>
      </c>
      <c r="I437" s="58" t="str">
        <f t="shared" si="4"/>
        <v/>
      </c>
      <c r="J437" s="56" t="str">
        <f t="shared" si="5"/>
        <v/>
      </c>
      <c r="K437" s="59" t="str">
        <f t="shared" si="6"/>
        <v/>
      </c>
      <c r="L437" s="5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60"/>
      <c r="N437" s="60"/>
      <c r="O437" s="62"/>
    </row>
    <row r="438" ht="12.75" customHeight="1">
      <c r="A438" s="64"/>
      <c r="B438" s="65"/>
      <c r="C438" s="65"/>
      <c r="D438" s="56"/>
      <c r="E438" s="56"/>
      <c r="F438" s="55" t="str">
        <f t="shared" si="1"/>
        <v/>
      </c>
      <c r="G438" s="56" t="str">
        <f t="shared" si="2"/>
        <v/>
      </c>
      <c r="H438" s="57" t="str">
        <f t="shared" si="3"/>
        <v/>
      </c>
      <c r="I438" s="58" t="str">
        <f t="shared" si="4"/>
        <v/>
      </c>
      <c r="J438" s="56" t="str">
        <f t="shared" si="5"/>
        <v/>
      </c>
      <c r="K438" s="59" t="str">
        <f t="shared" si="6"/>
        <v/>
      </c>
      <c r="L438" s="5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60"/>
      <c r="N438" s="60"/>
      <c r="O438" s="62"/>
    </row>
    <row r="439" ht="12.75" customHeight="1">
      <c r="A439" s="64"/>
      <c r="B439" s="65"/>
      <c r="C439" s="65"/>
      <c r="D439" s="56"/>
      <c r="E439" s="56"/>
      <c r="F439" s="55" t="str">
        <f t="shared" si="1"/>
        <v/>
      </c>
      <c r="G439" s="56" t="str">
        <f t="shared" si="2"/>
        <v/>
      </c>
      <c r="H439" s="57" t="str">
        <f t="shared" si="3"/>
        <v/>
      </c>
      <c r="I439" s="58" t="str">
        <f t="shared" si="4"/>
        <v/>
      </c>
      <c r="J439" s="56" t="str">
        <f t="shared" si="5"/>
        <v/>
      </c>
      <c r="K439" s="59" t="str">
        <f t="shared" si="6"/>
        <v/>
      </c>
      <c r="L439" s="5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60"/>
      <c r="N439" s="60"/>
      <c r="O439" s="62"/>
    </row>
    <row r="440" ht="12.75" customHeight="1">
      <c r="A440" s="64"/>
      <c r="B440" s="65"/>
      <c r="C440" s="65"/>
      <c r="D440" s="56"/>
      <c r="E440" s="56"/>
      <c r="F440" s="55" t="str">
        <f t="shared" si="1"/>
        <v/>
      </c>
      <c r="G440" s="56" t="str">
        <f t="shared" si="2"/>
        <v/>
      </c>
      <c r="H440" s="57" t="str">
        <f t="shared" si="3"/>
        <v/>
      </c>
      <c r="I440" s="58" t="str">
        <f t="shared" si="4"/>
        <v/>
      </c>
      <c r="J440" s="56" t="str">
        <f t="shared" si="5"/>
        <v/>
      </c>
      <c r="K440" s="59" t="str">
        <f t="shared" si="6"/>
        <v/>
      </c>
      <c r="L440" s="5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60"/>
      <c r="N440" s="60"/>
      <c r="O440" s="62"/>
    </row>
    <row r="441" ht="12.75" customHeight="1">
      <c r="A441" s="64"/>
      <c r="B441" s="65"/>
      <c r="C441" s="65"/>
      <c r="D441" s="56"/>
      <c r="E441" s="56"/>
      <c r="F441" s="55" t="str">
        <f t="shared" si="1"/>
        <v/>
      </c>
      <c r="G441" s="56" t="str">
        <f t="shared" si="2"/>
        <v/>
      </c>
      <c r="H441" s="57" t="str">
        <f t="shared" si="3"/>
        <v/>
      </c>
      <c r="I441" s="58" t="str">
        <f t="shared" si="4"/>
        <v/>
      </c>
      <c r="J441" s="56" t="str">
        <f t="shared" si="5"/>
        <v/>
      </c>
      <c r="K441" s="59" t="str">
        <f t="shared" si="6"/>
        <v/>
      </c>
      <c r="L441" s="5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60"/>
      <c r="N441" s="60"/>
      <c r="O441" s="62"/>
    </row>
    <row r="442" ht="12.75" customHeight="1">
      <c r="A442" s="64"/>
      <c r="B442" s="65"/>
      <c r="C442" s="65"/>
      <c r="D442" s="56"/>
      <c r="E442" s="56"/>
      <c r="F442" s="55" t="str">
        <f t="shared" si="1"/>
        <v/>
      </c>
      <c r="G442" s="56" t="str">
        <f t="shared" si="2"/>
        <v/>
      </c>
      <c r="H442" s="57" t="str">
        <f t="shared" si="3"/>
        <v/>
      </c>
      <c r="I442" s="58" t="str">
        <f t="shared" si="4"/>
        <v/>
      </c>
      <c r="J442" s="56" t="str">
        <f t="shared" si="5"/>
        <v/>
      </c>
      <c r="K442" s="59" t="str">
        <f t="shared" si="6"/>
        <v/>
      </c>
      <c r="L442" s="5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60"/>
      <c r="N442" s="60"/>
      <c r="O442" s="62"/>
    </row>
    <row r="443" ht="12.75" customHeight="1">
      <c r="A443" s="64"/>
      <c r="B443" s="65"/>
      <c r="C443" s="65"/>
      <c r="D443" s="56"/>
      <c r="E443" s="56"/>
      <c r="F443" s="55" t="str">
        <f t="shared" si="1"/>
        <v/>
      </c>
      <c r="G443" s="56" t="str">
        <f t="shared" si="2"/>
        <v/>
      </c>
      <c r="H443" s="57" t="str">
        <f t="shared" si="3"/>
        <v/>
      </c>
      <c r="I443" s="58" t="str">
        <f t="shared" si="4"/>
        <v/>
      </c>
      <c r="J443" s="56" t="str">
        <f t="shared" si="5"/>
        <v/>
      </c>
      <c r="K443" s="59" t="str">
        <f t="shared" si="6"/>
        <v/>
      </c>
      <c r="L443" s="5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60"/>
      <c r="N443" s="60"/>
      <c r="O443" s="62"/>
    </row>
    <row r="444" ht="12.75" customHeight="1">
      <c r="A444" s="64"/>
      <c r="B444" s="65"/>
      <c r="C444" s="65"/>
      <c r="D444" s="56"/>
      <c r="E444" s="56"/>
      <c r="F444" s="55" t="str">
        <f t="shared" si="1"/>
        <v/>
      </c>
      <c r="G444" s="56" t="str">
        <f t="shared" si="2"/>
        <v/>
      </c>
      <c r="H444" s="57" t="str">
        <f t="shared" si="3"/>
        <v/>
      </c>
      <c r="I444" s="58" t="str">
        <f t="shared" si="4"/>
        <v/>
      </c>
      <c r="J444" s="56" t="str">
        <f t="shared" si="5"/>
        <v/>
      </c>
      <c r="K444" s="59" t="str">
        <f t="shared" si="6"/>
        <v/>
      </c>
      <c r="L444" s="5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60"/>
      <c r="N444" s="60"/>
      <c r="O444" s="62"/>
    </row>
    <row r="445" ht="12.75" customHeight="1">
      <c r="A445" s="64"/>
      <c r="B445" s="65"/>
      <c r="C445" s="65"/>
      <c r="D445" s="56"/>
      <c r="E445" s="56"/>
      <c r="F445" s="55" t="str">
        <f t="shared" si="1"/>
        <v/>
      </c>
      <c r="G445" s="56" t="str">
        <f t="shared" si="2"/>
        <v/>
      </c>
      <c r="H445" s="57" t="str">
        <f t="shared" si="3"/>
        <v/>
      </c>
      <c r="I445" s="58" t="str">
        <f t="shared" si="4"/>
        <v/>
      </c>
      <c r="J445" s="56" t="str">
        <f t="shared" si="5"/>
        <v/>
      </c>
      <c r="K445" s="59" t="str">
        <f t="shared" si="6"/>
        <v/>
      </c>
      <c r="L445" s="5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60"/>
      <c r="N445" s="60"/>
      <c r="O445" s="62"/>
    </row>
    <row r="446" ht="12.75" customHeight="1">
      <c r="A446" s="64"/>
      <c r="B446" s="65"/>
      <c r="C446" s="65"/>
      <c r="D446" s="56"/>
      <c r="E446" s="56"/>
      <c r="F446" s="55" t="str">
        <f t="shared" si="1"/>
        <v/>
      </c>
      <c r="G446" s="56" t="str">
        <f t="shared" si="2"/>
        <v/>
      </c>
      <c r="H446" s="57" t="str">
        <f t="shared" si="3"/>
        <v/>
      </c>
      <c r="I446" s="58" t="str">
        <f t="shared" si="4"/>
        <v/>
      </c>
      <c r="J446" s="56" t="str">
        <f t="shared" si="5"/>
        <v/>
      </c>
      <c r="K446" s="59" t="str">
        <f t="shared" si="6"/>
        <v/>
      </c>
      <c r="L446" s="5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60"/>
      <c r="N446" s="60"/>
      <c r="O446" s="62"/>
    </row>
    <row r="447" ht="12.75" customHeight="1">
      <c r="A447" s="64"/>
      <c r="B447" s="65"/>
      <c r="C447" s="65"/>
      <c r="D447" s="56"/>
      <c r="E447" s="56"/>
      <c r="F447" s="55" t="str">
        <f t="shared" si="1"/>
        <v/>
      </c>
      <c r="G447" s="56" t="str">
        <f t="shared" si="2"/>
        <v/>
      </c>
      <c r="H447" s="57" t="str">
        <f t="shared" si="3"/>
        <v/>
      </c>
      <c r="I447" s="58" t="str">
        <f t="shared" si="4"/>
        <v/>
      </c>
      <c r="J447" s="56" t="str">
        <f t="shared" si="5"/>
        <v/>
      </c>
      <c r="K447" s="59" t="str">
        <f t="shared" si="6"/>
        <v/>
      </c>
      <c r="L447" s="5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60"/>
      <c r="N447" s="60"/>
      <c r="O447" s="62"/>
    </row>
    <row r="448" ht="12.75" customHeight="1">
      <c r="A448" s="64"/>
      <c r="B448" s="65"/>
      <c r="C448" s="65"/>
      <c r="D448" s="56"/>
      <c r="E448" s="56"/>
      <c r="F448" s="55" t="str">
        <f t="shared" si="1"/>
        <v/>
      </c>
      <c r="G448" s="56" t="str">
        <f t="shared" si="2"/>
        <v/>
      </c>
      <c r="H448" s="57" t="str">
        <f t="shared" si="3"/>
        <v/>
      </c>
      <c r="I448" s="58" t="str">
        <f t="shared" si="4"/>
        <v/>
      </c>
      <c r="J448" s="56" t="str">
        <f t="shared" si="5"/>
        <v/>
      </c>
      <c r="K448" s="59" t="str">
        <f t="shared" si="6"/>
        <v/>
      </c>
      <c r="L448" s="5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60"/>
      <c r="N448" s="60"/>
      <c r="O448" s="62"/>
    </row>
    <row r="449" ht="12.75" customHeight="1">
      <c r="A449" s="64"/>
      <c r="B449" s="65"/>
      <c r="C449" s="65"/>
      <c r="D449" s="56"/>
      <c r="E449" s="56"/>
      <c r="F449" s="55" t="str">
        <f t="shared" si="1"/>
        <v/>
      </c>
      <c r="G449" s="56" t="str">
        <f t="shared" si="2"/>
        <v/>
      </c>
      <c r="H449" s="57" t="str">
        <f t="shared" si="3"/>
        <v/>
      </c>
      <c r="I449" s="58" t="str">
        <f t="shared" si="4"/>
        <v/>
      </c>
      <c r="J449" s="56" t="str">
        <f t="shared" si="5"/>
        <v/>
      </c>
      <c r="K449" s="59" t="str">
        <f t="shared" si="6"/>
        <v/>
      </c>
      <c r="L449" s="5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60"/>
      <c r="N449" s="60"/>
      <c r="O449" s="62"/>
    </row>
    <row r="450" ht="12.75" customHeight="1">
      <c r="A450" s="64"/>
      <c r="B450" s="65"/>
      <c r="C450" s="65"/>
      <c r="D450" s="56"/>
      <c r="E450" s="56"/>
      <c r="F450" s="55" t="str">
        <f t="shared" si="1"/>
        <v/>
      </c>
      <c r="G450" s="56" t="str">
        <f t="shared" si="2"/>
        <v/>
      </c>
      <c r="H450" s="57" t="str">
        <f t="shared" si="3"/>
        <v/>
      </c>
      <c r="I450" s="58" t="str">
        <f t="shared" si="4"/>
        <v/>
      </c>
      <c r="J450" s="56" t="str">
        <f t="shared" si="5"/>
        <v/>
      </c>
      <c r="K450" s="59" t="str">
        <f t="shared" si="6"/>
        <v/>
      </c>
      <c r="L450" s="5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60"/>
      <c r="N450" s="60"/>
      <c r="O450" s="62"/>
    </row>
    <row r="451" ht="12.75" customHeight="1">
      <c r="A451" s="64"/>
      <c r="B451" s="65"/>
      <c r="C451" s="65"/>
      <c r="D451" s="56"/>
      <c r="E451" s="56"/>
      <c r="F451" s="55" t="str">
        <f t="shared" si="1"/>
        <v/>
      </c>
      <c r="G451" s="56" t="str">
        <f t="shared" si="2"/>
        <v/>
      </c>
      <c r="H451" s="57" t="str">
        <f t="shared" si="3"/>
        <v/>
      </c>
      <c r="I451" s="58" t="str">
        <f t="shared" si="4"/>
        <v/>
      </c>
      <c r="J451" s="56" t="str">
        <f t="shared" si="5"/>
        <v/>
      </c>
      <c r="K451" s="59" t="str">
        <f t="shared" si="6"/>
        <v/>
      </c>
      <c r="L451" s="5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60"/>
      <c r="N451" s="60"/>
      <c r="O451" s="62"/>
    </row>
    <row r="452" ht="12.75" customHeight="1">
      <c r="A452" s="64"/>
      <c r="B452" s="65"/>
      <c r="C452" s="65"/>
      <c r="D452" s="56"/>
      <c r="E452" s="56"/>
      <c r="F452" s="55" t="str">
        <f t="shared" si="1"/>
        <v/>
      </c>
      <c r="G452" s="56" t="str">
        <f t="shared" si="2"/>
        <v/>
      </c>
      <c r="H452" s="57" t="str">
        <f t="shared" si="3"/>
        <v/>
      </c>
      <c r="I452" s="58" t="str">
        <f t="shared" si="4"/>
        <v/>
      </c>
      <c r="J452" s="56" t="str">
        <f t="shared" si="5"/>
        <v/>
      </c>
      <c r="K452" s="59" t="str">
        <f t="shared" si="6"/>
        <v/>
      </c>
      <c r="L452" s="5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60"/>
      <c r="N452" s="60"/>
      <c r="O452" s="62"/>
    </row>
    <row r="453" ht="12.75" customHeight="1">
      <c r="A453" s="64"/>
      <c r="B453" s="65"/>
      <c r="C453" s="65"/>
      <c r="D453" s="56"/>
      <c r="E453" s="56"/>
      <c r="F453" s="55" t="str">
        <f t="shared" si="1"/>
        <v/>
      </c>
      <c r="G453" s="56" t="str">
        <f t="shared" si="2"/>
        <v/>
      </c>
      <c r="H453" s="57" t="str">
        <f t="shared" si="3"/>
        <v/>
      </c>
      <c r="I453" s="58" t="str">
        <f t="shared" si="4"/>
        <v/>
      </c>
      <c r="J453" s="56" t="str">
        <f t="shared" si="5"/>
        <v/>
      </c>
      <c r="K453" s="59" t="str">
        <f t="shared" si="6"/>
        <v/>
      </c>
      <c r="L453" s="5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60"/>
      <c r="N453" s="60"/>
      <c r="O453" s="62"/>
    </row>
    <row r="454" ht="12.75" customHeight="1">
      <c r="A454" s="64"/>
      <c r="B454" s="65"/>
      <c r="C454" s="65"/>
      <c r="D454" s="56"/>
      <c r="E454" s="56"/>
      <c r="F454" s="55" t="str">
        <f t="shared" si="1"/>
        <v/>
      </c>
      <c r="G454" s="56" t="str">
        <f t="shared" si="2"/>
        <v/>
      </c>
      <c r="H454" s="57" t="str">
        <f t="shared" si="3"/>
        <v/>
      </c>
      <c r="I454" s="58" t="str">
        <f t="shared" si="4"/>
        <v/>
      </c>
      <c r="J454" s="56" t="str">
        <f t="shared" si="5"/>
        <v/>
      </c>
      <c r="K454" s="59" t="str">
        <f t="shared" si="6"/>
        <v/>
      </c>
      <c r="L454" s="5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60"/>
      <c r="N454" s="60"/>
      <c r="O454" s="62"/>
    </row>
    <row r="455" ht="12.75" customHeight="1">
      <c r="A455" s="64"/>
      <c r="B455" s="65"/>
      <c r="C455" s="65"/>
      <c r="D455" s="56"/>
      <c r="E455" s="56"/>
      <c r="F455" s="55" t="str">
        <f t="shared" si="1"/>
        <v/>
      </c>
      <c r="G455" s="56" t="str">
        <f t="shared" si="2"/>
        <v/>
      </c>
      <c r="H455" s="57" t="str">
        <f t="shared" si="3"/>
        <v/>
      </c>
      <c r="I455" s="58" t="str">
        <f t="shared" si="4"/>
        <v/>
      </c>
      <c r="J455" s="56" t="str">
        <f t="shared" si="5"/>
        <v/>
      </c>
      <c r="K455" s="59" t="str">
        <f t="shared" si="6"/>
        <v/>
      </c>
      <c r="L455" s="5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60"/>
      <c r="N455" s="60"/>
      <c r="O455" s="62"/>
    </row>
    <row r="456" ht="12.75" customHeight="1">
      <c r="A456" s="64"/>
      <c r="B456" s="65"/>
      <c r="C456" s="65"/>
      <c r="D456" s="56"/>
      <c r="E456" s="56"/>
      <c r="F456" s="55" t="str">
        <f t="shared" si="1"/>
        <v/>
      </c>
      <c r="G456" s="56" t="str">
        <f t="shared" si="2"/>
        <v/>
      </c>
      <c r="H456" s="57" t="str">
        <f t="shared" si="3"/>
        <v/>
      </c>
      <c r="I456" s="58" t="str">
        <f t="shared" si="4"/>
        <v/>
      </c>
      <c r="J456" s="56" t="str">
        <f t="shared" si="5"/>
        <v/>
      </c>
      <c r="K456" s="59" t="str">
        <f t="shared" si="6"/>
        <v/>
      </c>
      <c r="L456" s="5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60"/>
      <c r="N456" s="60"/>
      <c r="O456" s="62"/>
    </row>
    <row r="457" ht="12.75" customHeight="1">
      <c r="A457" s="64"/>
      <c r="B457" s="65"/>
      <c r="C457" s="65"/>
      <c r="D457" s="56"/>
      <c r="E457" s="56"/>
      <c r="F457" s="55" t="str">
        <f t="shared" si="1"/>
        <v/>
      </c>
      <c r="G457" s="56" t="str">
        <f t="shared" si="2"/>
        <v/>
      </c>
      <c r="H457" s="57" t="str">
        <f t="shared" si="3"/>
        <v/>
      </c>
      <c r="I457" s="58" t="str">
        <f t="shared" si="4"/>
        <v/>
      </c>
      <c r="J457" s="56" t="str">
        <f t="shared" si="5"/>
        <v/>
      </c>
      <c r="K457" s="59" t="str">
        <f t="shared" si="6"/>
        <v/>
      </c>
      <c r="L457" s="5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60"/>
      <c r="N457" s="60"/>
      <c r="O457" s="62"/>
    </row>
    <row r="458" ht="12.75" customHeight="1">
      <c r="A458" s="64"/>
      <c r="B458" s="65"/>
      <c r="C458" s="65"/>
      <c r="D458" s="56"/>
      <c r="E458" s="56"/>
      <c r="F458" s="55" t="str">
        <f t="shared" si="1"/>
        <v/>
      </c>
      <c r="G458" s="56" t="str">
        <f t="shared" si="2"/>
        <v/>
      </c>
      <c r="H458" s="57" t="str">
        <f t="shared" si="3"/>
        <v/>
      </c>
      <c r="I458" s="58" t="str">
        <f t="shared" si="4"/>
        <v/>
      </c>
      <c r="J458" s="56" t="str">
        <f t="shared" si="5"/>
        <v/>
      </c>
      <c r="K458" s="59" t="str">
        <f t="shared" si="6"/>
        <v/>
      </c>
      <c r="L458" s="5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60"/>
      <c r="N458" s="60"/>
      <c r="O458" s="62"/>
    </row>
    <row r="459" ht="12.75" customHeight="1">
      <c r="A459" s="64"/>
      <c r="B459" s="65"/>
      <c r="C459" s="65"/>
      <c r="D459" s="56"/>
      <c r="E459" s="56"/>
      <c r="F459" s="55" t="str">
        <f t="shared" si="1"/>
        <v/>
      </c>
      <c r="G459" s="56" t="str">
        <f t="shared" si="2"/>
        <v/>
      </c>
      <c r="H459" s="57" t="str">
        <f t="shared" si="3"/>
        <v/>
      </c>
      <c r="I459" s="58" t="str">
        <f t="shared" si="4"/>
        <v/>
      </c>
      <c r="J459" s="56" t="str">
        <f t="shared" si="5"/>
        <v/>
      </c>
      <c r="K459" s="59" t="str">
        <f t="shared" si="6"/>
        <v/>
      </c>
      <c r="L459" s="5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60"/>
      <c r="N459" s="60"/>
      <c r="O459" s="62"/>
    </row>
    <row r="460" ht="12.75" customHeight="1">
      <c r="A460" s="64"/>
      <c r="B460" s="65"/>
      <c r="C460" s="65"/>
      <c r="D460" s="56"/>
      <c r="E460" s="56"/>
      <c r="F460" s="55" t="str">
        <f t="shared" si="1"/>
        <v/>
      </c>
      <c r="G460" s="56" t="str">
        <f t="shared" si="2"/>
        <v/>
      </c>
      <c r="H460" s="57" t="str">
        <f t="shared" si="3"/>
        <v/>
      </c>
      <c r="I460" s="58" t="str">
        <f t="shared" si="4"/>
        <v/>
      </c>
      <c r="J460" s="56" t="str">
        <f t="shared" si="5"/>
        <v/>
      </c>
      <c r="K460" s="59" t="str">
        <f t="shared" si="6"/>
        <v/>
      </c>
      <c r="L460" s="5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60"/>
      <c r="N460" s="60"/>
      <c r="O460" s="62"/>
    </row>
    <row r="461" ht="12.75" customHeight="1">
      <c r="A461" s="64"/>
      <c r="B461" s="65"/>
      <c r="C461" s="65"/>
      <c r="D461" s="56"/>
      <c r="E461" s="56"/>
      <c r="F461" s="55" t="str">
        <f t="shared" si="1"/>
        <v/>
      </c>
      <c r="G461" s="56" t="str">
        <f t="shared" si="2"/>
        <v/>
      </c>
      <c r="H461" s="57" t="str">
        <f t="shared" si="3"/>
        <v/>
      </c>
      <c r="I461" s="58" t="str">
        <f t="shared" si="4"/>
        <v/>
      </c>
      <c r="J461" s="56" t="str">
        <f t="shared" si="5"/>
        <v/>
      </c>
      <c r="K461" s="59" t="str">
        <f t="shared" si="6"/>
        <v/>
      </c>
      <c r="L461" s="5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60"/>
      <c r="N461" s="60"/>
      <c r="O461" s="62"/>
    </row>
    <row r="462" ht="12.75" customHeight="1">
      <c r="A462" s="64"/>
      <c r="B462" s="65"/>
      <c r="C462" s="65"/>
      <c r="D462" s="56"/>
      <c r="E462" s="56"/>
      <c r="F462" s="55" t="str">
        <f t="shared" si="1"/>
        <v/>
      </c>
      <c r="G462" s="56" t="str">
        <f t="shared" si="2"/>
        <v/>
      </c>
      <c r="H462" s="57" t="str">
        <f t="shared" si="3"/>
        <v/>
      </c>
      <c r="I462" s="58" t="str">
        <f t="shared" si="4"/>
        <v/>
      </c>
      <c r="J462" s="56" t="str">
        <f t="shared" si="5"/>
        <v/>
      </c>
      <c r="K462" s="59" t="str">
        <f t="shared" si="6"/>
        <v/>
      </c>
      <c r="L462" s="5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60"/>
      <c r="N462" s="60"/>
      <c r="O462" s="62"/>
    </row>
    <row r="463" ht="12.75" customHeight="1">
      <c r="A463" s="64"/>
      <c r="B463" s="65"/>
      <c r="C463" s="65"/>
      <c r="D463" s="56"/>
      <c r="E463" s="56"/>
      <c r="F463" s="55" t="str">
        <f t="shared" si="1"/>
        <v/>
      </c>
      <c r="G463" s="56" t="str">
        <f t="shared" si="2"/>
        <v/>
      </c>
      <c r="H463" s="57" t="str">
        <f t="shared" si="3"/>
        <v/>
      </c>
      <c r="I463" s="58" t="str">
        <f t="shared" si="4"/>
        <v/>
      </c>
      <c r="J463" s="56" t="str">
        <f t="shared" si="5"/>
        <v/>
      </c>
      <c r="K463" s="59" t="str">
        <f t="shared" si="6"/>
        <v/>
      </c>
      <c r="L463" s="5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60"/>
      <c r="N463" s="60"/>
      <c r="O463" s="62"/>
    </row>
    <row r="464" ht="12.75" customHeight="1">
      <c r="A464" s="64"/>
      <c r="B464" s="65"/>
      <c r="C464" s="65"/>
      <c r="D464" s="56"/>
      <c r="E464" s="56"/>
      <c r="F464" s="55" t="str">
        <f t="shared" si="1"/>
        <v/>
      </c>
      <c r="G464" s="56" t="str">
        <f t="shared" si="2"/>
        <v/>
      </c>
      <c r="H464" s="57" t="str">
        <f t="shared" si="3"/>
        <v/>
      </c>
      <c r="I464" s="58" t="str">
        <f t="shared" si="4"/>
        <v/>
      </c>
      <c r="J464" s="56" t="str">
        <f t="shared" si="5"/>
        <v/>
      </c>
      <c r="K464" s="59" t="str">
        <f t="shared" si="6"/>
        <v/>
      </c>
      <c r="L464" s="5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60"/>
      <c r="N464" s="60"/>
      <c r="O464" s="62"/>
    </row>
    <row r="465" ht="12.75" customHeight="1">
      <c r="A465" s="64"/>
      <c r="B465" s="65"/>
      <c r="C465" s="65"/>
      <c r="D465" s="56"/>
      <c r="E465" s="56"/>
      <c r="F465" s="55" t="str">
        <f t="shared" si="1"/>
        <v/>
      </c>
      <c r="G465" s="56" t="str">
        <f t="shared" si="2"/>
        <v/>
      </c>
      <c r="H465" s="57" t="str">
        <f t="shared" si="3"/>
        <v/>
      </c>
      <c r="I465" s="58" t="str">
        <f t="shared" si="4"/>
        <v/>
      </c>
      <c r="J465" s="56" t="str">
        <f t="shared" si="5"/>
        <v/>
      </c>
      <c r="K465" s="59" t="str">
        <f t="shared" si="6"/>
        <v/>
      </c>
      <c r="L465" s="5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60"/>
      <c r="N465" s="60"/>
      <c r="O465" s="62"/>
    </row>
    <row r="466" ht="12.75" customHeight="1">
      <c r="A466" s="64"/>
      <c r="B466" s="65"/>
      <c r="C466" s="65"/>
      <c r="D466" s="56"/>
      <c r="E466" s="56"/>
      <c r="F466" s="55" t="str">
        <f t="shared" si="1"/>
        <v/>
      </c>
      <c r="G466" s="56" t="str">
        <f t="shared" si="2"/>
        <v/>
      </c>
      <c r="H466" s="57" t="str">
        <f t="shared" si="3"/>
        <v/>
      </c>
      <c r="I466" s="58" t="str">
        <f t="shared" si="4"/>
        <v/>
      </c>
      <c r="J466" s="56" t="str">
        <f t="shared" si="5"/>
        <v/>
      </c>
      <c r="K466" s="59" t="str">
        <f t="shared" si="6"/>
        <v/>
      </c>
      <c r="L466" s="5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60"/>
      <c r="N466" s="60"/>
      <c r="O466" s="62"/>
    </row>
    <row r="467" ht="12.75" customHeight="1">
      <c r="A467" s="64"/>
      <c r="B467" s="65"/>
      <c r="C467" s="65"/>
      <c r="D467" s="56"/>
      <c r="E467" s="56"/>
      <c r="F467" s="55" t="str">
        <f t="shared" si="1"/>
        <v/>
      </c>
      <c r="G467" s="56" t="str">
        <f t="shared" si="2"/>
        <v/>
      </c>
      <c r="H467" s="57" t="str">
        <f t="shared" si="3"/>
        <v/>
      </c>
      <c r="I467" s="58" t="str">
        <f t="shared" si="4"/>
        <v/>
      </c>
      <c r="J467" s="56" t="str">
        <f t="shared" si="5"/>
        <v/>
      </c>
      <c r="K467" s="59" t="str">
        <f t="shared" si="6"/>
        <v/>
      </c>
      <c r="L467" s="5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60"/>
      <c r="N467" s="60"/>
      <c r="O467" s="62"/>
    </row>
    <row r="468" ht="12.75" customHeight="1">
      <c r="A468" s="64"/>
      <c r="B468" s="65"/>
      <c r="C468" s="65"/>
      <c r="D468" s="56"/>
      <c r="E468" s="56"/>
      <c r="F468" s="55" t="str">
        <f t="shared" si="1"/>
        <v/>
      </c>
      <c r="G468" s="56" t="str">
        <f t="shared" si="2"/>
        <v/>
      </c>
      <c r="H468" s="57" t="str">
        <f t="shared" si="3"/>
        <v/>
      </c>
      <c r="I468" s="58" t="str">
        <f t="shared" si="4"/>
        <v/>
      </c>
      <c r="J468" s="56" t="str">
        <f t="shared" si="5"/>
        <v/>
      </c>
      <c r="K468" s="59" t="str">
        <f t="shared" si="6"/>
        <v/>
      </c>
      <c r="L468" s="5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60"/>
      <c r="N468" s="60"/>
      <c r="O468" s="62"/>
    </row>
    <row r="469" ht="12.75" customHeight="1">
      <c r="A469" s="64"/>
      <c r="B469" s="65"/>
      <c r="C469" s="65"/>
      <c r="D469" s="56"/>
      <c r="E469" s="56"/>
      <c r="F469" s="55" t="str">
        <f t="shared" si="1"/>
        <v/>
      </c>
      <c r="G469" s="56" t="str">
        <f t="shared" si="2"/>
        <v/>
      </c>
      <c r="H469" s="57" t="str">
        <f t="shared" si="3"/>
        <v/>
      </c>
      <c r="I469" s="58" t="str">
        <f t="shared" si="4"/>
        <v/>
      </c>
      <c r="J469" s="56" t="str">
        <f t="shared" si="5"/>
        <v/>
      </c>
      <c r="K469" s="59" t="str">
        <f t="shared" si="6"/>
        <v/>
      </c>
      <c r="L469" s="5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60"/>
      <c r="N469" s="60"/>
      <c r="O469" s="62"/>
    </row>
    <row r="470" ht="12.75" customHeight="1">
      <c r="A470" s="64"/>
      <c r="B470" s="65"/>
      <c r="C470" s="65"/>
      <c r="D470" s="56"/>
      <c r="E470" s="56"/>
      <c r="F470" s="55" t="str">
        <f t="shared" si="1"/>
        <v/>
      </c>
      <c r="G470" s="56" t="str">
        <f t="shared" si="2"/>
        <v/>
      </c>
      <c r="H470" s="57" t="str">
        <f t="shared" si="3"/>
        <v/>
      </c>
      <c r="I470" s="58" t="str">
        <f t="shared" si="4"/>
        <v/>
      </c>
      <c r="J470" s="56" t="str">
        <f t="shared" si="5"/>
        <v/>
      </c>
      <c r="K470" s="59" t="str">
        <f t="shared" si="6"/>
        <v/>
      </c>
      <c r="L470" s="5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60"/>
      <c r="N470" s="60"/>
      <c r="O470" s="62"/>
    </row>
    <row r="471" ht="12.75" customHeight="1">
      <c r="A471" s="64"/>
      <c r="B471" s="65"/>
      <c r="C471" s="65"/>
      <c r="D471" s="56"/>
      <c r="E471" s="56"/>
      <c r="F471" s="55" t="str">
        <f t="shared" si="1"/>
        <v/>
      </c>
      <c r="G471" s="56" t="str">
        <f t="shared" si="2"/>
        <v/>
      </c>
      <c r="H471" s="57" t="str">
        <f t="shared" si="3"/>
        <v/>
      </c>
      <c r="I471" s="58" t="str">
        <f t="shared" si="4"/>
        <v/>
      </c>
      <c r="J471" s="56" t="str">
        <f t="shared" si="5"/>
        <v/>
      </c>
      <c r="K471" s="59" t="str">
        <f t="shared" si="6"/>
        <v/>
      </c>
      <c r="L471" s="5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60"/>
      <c r="N471" s="60"/>
      <c r="O471" s="62"/>
    </row>
    <row r="472" ht="12.75" customHeight="1">
      <c r="A472" s="64"/>
      <c r="B472" s="65"/>
      <c r="C472" s="65"/>
      <c r="D472" s="56"/>
      <c r="E472" s="56"/>
      <c r="F472" s="55" t="str">
        <f t="shared" si="1"/>
        <v/>
      </c>
      <c r="G472" s="56" t="str">
        <f t="shared" si="2"/>
        <v/>
      </c>
      <c r="H472" s="57" t="str">
        <f t="shared" si="3"/>
        <v/>
      </c>
      <c r="I472" s="58" t="str">
        <f t="shared" si="4"/>
        <v/>
      </c>
      <c r="J472" s="56" t="str">
        <f t="shared" si="5"/>
        <v/>
      </c>
      <c r="K472" s="59" t="str">
        <f t="shared" si="6"/>
        <v/>
      </c>
      <c r="L472" s="5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60"/>
      <c r="N472" s="60"/>
      <c r="O472" s="62"/>
    </row>
    <row r="473" ht="12.75" customHeight="1">
      <c r="A473" s="64"/>
      <c r="B473" s="65"/>
      <c r="C473" s="65"/>
      <c r="D473" s="56"/>
      <c r="E473" s="56"/>
      <c r="F473" s="55" t="str">
        <f t="shared" si="1"/>
        <v/>
      </c>
      <c r="G473" s="56" t="str">
        <f t="shared" si="2"/>
        <v/>
      </c>
      <c r="H473" s="57" t="str">
        <f t="shared" si="3"/>
        <v/>
      </c>
      <c r="I473" s="58" t="str">
        <f t="shared" si="4"/>
        <v/>
      </c>
      <c r="J473" s="56" t="str">
        <f t="shared" si="5"/>
        <v/>
      </c>
      <c r="K473" s="59" t="str">
        <f t="shared" si="6"/>
        <v/>
      </c>
      <c r="L473" s="5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60"/>
      <c r="N473" s="60"/>
      <c r="O473" s="62"/>
    </row>
    <row r="474" ht="12.75" customHeight="1">
      <c r="A474" s="64"/>
      <c r="B474" s="65"/>
      <c r="C474" s="65"/>
      <c r="D474" s="56"/>
      <c r="E474" s="56"/>
      <c r="F474" s="55" t="str">
        <f t="shared" si="1"/>
        <v/>
      </c>
      <c r="G474" s="56" t="str">
        <f t="shared" si="2"/>
        <v/>
      </c>
      <c r="H474" s="57" t="str">
        <f t="shared" si="3"/>
        <v/>
      </c>
      <c r="I474" s="58" t="str">
        <f t="shared" si="4"/>
        <v/>
      </c>
      <c r="J474" s="56" t="str">
        <f t="shared" si="5"/>
        <v/>
      </c>
      <c r="K474" s="59" t="str">
        <f t="shared" si="6"/>
        <v/>
      </c>
      <c r="L474" s="5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60"/>
      <c r="N474" s="60"/>
      <c r="O474" s="62"/>
    </row>
    <row r="475" ht="12.75" customHeight="1">
      <c r="A475" s="64"/>
      <c r="B475" s="65"/>
      <c r="C475" s="65"/>
      <c r="D475" s="56"/>
      <c r="E475" s="56"/>
      <c r="F475" s="55" t="str">
        <f t="shared" si="1"/>
        <v/>
      </c>
      <c r="G475" s="56" t="str">
        <f t="shared" si="2"/>
        <v/>
      </c>
      <c r="H475" s="57" t="str">
        <f t="shared" si="3"/>
        <v/>
      </c>
      <c r="I475" s="58" t="str">
        <f t="shared" si="4"/>
        <v/>
      </c>
      <c r="J475" s="56" t="str">
        <f t="shared" si="5"/>
        <v/>
      </c>
      <c r="K475" s="59" t="str">
        <f t="shared" si="6"/>
        <v/>
      </c>
      <c r="L475" s="5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60"/>
      <c r="N475" s="60"/>
      <c r="O475" s="62"/>
    </row>
    <row r="476" ht="12.75" customHeight="1">
      <c r="A476" s="64"/>
      <c r="B476" s="65"/>
      <c r="C476" s="65"/>
      <c r="D476" s="56"/>
      <c r="E476" s="56"/>
      <c r="F476" s="55" t="str">
        <f t="shared" si="1"/>
        <v/>
      </c>
      <c r="G476" s="56" t="str">
        <f t="shared" si="2"/>
        <v/>
      </c>
      <c r="H476" s="57" t="str">
        <f t="shared" si="3"/>
        <v/>
      </c>
      <c r="I476" s="58" t="str">
        <f t="shared" si="4"/>
        <v/>
      </c>
      <c r="J476" s="56" t="str">
        <f t="shared" si="5"/>
        <v/>
      </c>
      <c r="K476" s="59" t="str">
        <f t="shared" si="6"/>
        <v/>
      </c>
      <c r="L476" s="5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60"/>
      <c r="N476" s="60"/>
      <c r="O476" s="62"/>
    </row>
    <row r="477" ht="12.75" customHeight="1">
      <c r="A477" s="64"/>
      <c r="B477" s="65"/>
      <c r="C477" s="65"/>
      <c r="D477" s="56"/>
      <c r="E477" s="56"/>
      <c r="F477" s="55" t="str">
        <f t="shared" si="1"/>
        <v/>
      </c>
      <c r="G477" s="56" t="str">
        <f t="shared" si="2"/>
        <v/>
      </c>
      <c r="H477" s="57" t="str">
        <f t="shared" si="3"/>
        <v/>
      </c>
      <c r="I477" s="58" t="str">
        <f t="shared" si="4"/>
        <v/>
      </c>
      <c r="J477" s="56" t="str">
        <f t="shared" si="5"/>
        <v/>
      </c>
      <c r="K477" s="59" t="str">
        <f t="shared" si="6"/>
        <v/>
      </c>
      <c r="L477" s="5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60"/>
      <c r="N477" s="60"/>
      <c r="O477" s="62"/>
    </row>
    <row r="478" ht="12.75" customHeight="1">
      <c r="A478" s="64"/>
      <c r="B478" s="65"/>
      <c r="C478" s="65"/>
      <c r="D478" s="56"/>
      <c r="E478" s="56"/>
      <c r="F478" s="55" t="str">
        <f t="shared" si="1"/>
        <v/>
      </c>
      <c r="G478" s="56" t="str">
        <f t="shared" si="2"/>
        <v/>
      </c>
      <c r="H478" s="57" t="str">
        <f t="shared" si="3"/>
        <v/>
      </c>
      <c r="I478" s="58" t="str">
        <f t="shared" si="4"/>
        <v/>
      </c>
      <c r="J478" s="56" t="str">
        <f t="shared" si="5"/>
        <v/>
      </c>
      <c r="K478" s="59" t="str">
        <f t="shared" si="6"/>
        <v/>
      </c>
      <c r="L478" s="5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60"/>
      <c r="N478" s="60"/>
      <c r="O478" s="62"/>
    </row>
    <row r="479" ht="12.75" customHeight="1">
      <c r="A479" s="64"/>
      <c r="B479" s="65"/>
      <c r="C479" s="65"/>
      <c r="D479" s="56"/>
      <c r="E479" s="56"/>
      <c r="F479" s="55" t="str">
        <f t="shared" si="1"/>
        <v/>
      </c>
      <c r="G479" s="56" t="str">
        <f t="shared" si="2"/>
        <v/>
      </c>
      <c r="H479" s="57" t="str">
        <f t="shared" si="3"/>
        <v/>
      </c>
      <c r="I479" s="58" t="str">
        <f t="shared" si="4"/>
        <v/>
      </c>
      <c r="J479" s="56" t="str">
        <f t="shared" si="5"/>
        <v/>
      </c>
      <c r="K479" s="59" t="str">
        <f t="shared" si="6"/>
        <v/>
      </c>
      <c r="L479" s="5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60"/>
      <c r="N479" s="60"/>
      <c r="O479" s="62"/>
    </row>
    <row r="480" ht="12.75" customHeight="1">
      <c r="A480" s="64"/>
      <c r="B480" s="65"/>
      <c r="C480" s="65"/>
      <c r="D480" s="56"/>
      <c r="E480" s="56"/>
      <c r="F480" s="55" t="str">
        <f t="shared" si="1"/>
        <v/>
      </c>
      <c r="G480" s="56" t="str">
        <f t="shared" si="2"/>
        <v/>
      </c>
      <c r="H480" s="57" t="str">
        <f t="shared" si="3"/>
        <v/>
      </c>
      <c r="I480" s="58" t="str">
        <f t="shared" si="4"/>
        <v/>
      </c>
      <c r="J480" s="56" t="str">
        <f t="shared" si="5"/>
        <v/>
      </c>
      <c r="K480" s="59" t="str">
        <f t="shared" si="6"/>
        <v/>
      </c>
      <c r="L480" s="5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60"/>
      <c r="N480" s="60"/>
      <c r="O480" s="62"/>
    </row>
    <row r="481" ht="12.75" customHeight="1">
      <c r="A481" s="64"/>
      <c r="B481" s="65"/>
      <c r="C481" s="65"/>
      <c r="D481" s="56"/>
      <c r="E481" s="56"/>
      <c r="F481" s="55" t="str">
        <f t="shared" si="1"/>
        <v/>
      </c>
      <c r="G481" s="56" t="str">
        <f t="shared" si="2"/>
        <v/>
      </c>
      <c r="H481" s="57" t="str">
        <f t="shared" si="3"/>
        <v/>
      </c>
      <c r="I481" s="58" t="str">
        <f t="shared" si="4"/>
        <v/>
      </c>
      <c r="J481" s="56" t="str">
        <f t="shared" si="5"/>
        <v/>
      </c>
      <c r="K481" s="59" t="str">
        <f t="shared" si="6"/>
        <v/>
      </c>
      <c r="L481" s="5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60"/>
      <c r="N481" s="60"/>
      <c r="O481" s="62"/>
    </row>
    <row r="482" ht="12.75" customHeight="1">
      <c r="A482" s="64"/>
      <c r="B482" s="65"/>
      <c r="C482" s="65"/>
      <c r="D482" s="56"/>
      <c r="E482" s="56"/>
      <c r="F482" s="55" t="str">
        <f t="shared" si="1"/>
        <v/>
      </c>
      <c r="G482" s="56" t="str">
        <f t="shared" si="2"/>
        <v/>
      </c>
      <c r="H482" s="57" t="str">
        <f t="shared" si="3"/>
        <v/>
      </c>
      <c r="I482" s="58" t="str">
        <f t="shared" si="4"/>
        <v/>
      </c>
      <c r="J482" s="56" t="str">
        <f t="shared" si="5"/>
        <v/>
      </c>
      <c r="K482" s="59" t="str">
        <f t="shared" si="6"/>
        <v/>
      </c>
      <c r="L482" s="5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60"/>
      <c r="N482" s="60"/>
      <c r="O482" s="62"/>
    </row>
    <row r="483" ht="12.75" customHeight="1">
      <c r="A483" s="64"/>
      <c r="B483" s="65"/>
      <c r="C483" s="65"/>
      <c r="D483" s="56"/>
      <c r="E483" s="56"/>
      <c r="F483" s="55" t="str">
        <f t="shared" si="1"/>
        <v/>
      </c>
      <c r="G483" s="56" t="str">
        <f t="shared" si="2"/>
        <v/>
      </c>
      <c r="H483" s="57" t="str">
        <f t="shared" si="3"/>
        <v/>
      </c>
      <c r="I483" s="58" t="str">
        <f t="shared" si="4"/>
        <v/>
      </c>
      <c r="J483" s="56" t="str">
        <f t="shared" si="5"/>
        <v/>
      </c>
      <c r="K483" s="59" t="str">
        <f t="shared" si="6"/>
        <v/>
      </c>
      <c r="L483" s="5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60"/>
      <c r="N483" s="60"/>
      <c r="O483" s="62"/>
    </row>
    <row r="484" ht="12.75" customHeight="1">
      <c r="A484" s="64"/>
      <c r="B484" s="65"/>
      <c r="C484" s="65"/>
      <c r="D484" s="56"/>
      <c r="E484" s="56"/>
      <c r="F484" s="55" t="str">
        <f t="shared" si="1"/>
        <v/>
      </c>
      <c r="G484" s="56" t="str">
        <f t="shared" si="2"/>
        <v/>
      </c>
      <c r="H484" s="57" t="str">
        <f t="shared" si="3"/>
        <v/>
      </c>
      <c r="I484" s="58" t="str">
        <f t="shared" si="4"/>
        <v/>
      </c>
      <c r="J484" s="56" t="str">
        <f t="shared" si="5"/>
        <v/>
      </c>
      <c r="K484" s="59" t="str">
        <f t="shared" si="6"/>
        <v/>
      </c>
      <c r="L484" s="5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60"/>
      <c r="N484" s="60"/>
      <c r="O484" s="62"/>
    </row>
    <row r="485" ht="12.75" customHeight="1">
      <c r="A485" s="64"/>
      <c r="B485" s="65"/>
      <c r="C485" s="65"/>
      <c r="D485" s="56"/>
      <c r="E485" s="56"/>
      <c r="F485" s="55" t="str">
        <f t="shared" si="1"/>
        <v/>
      </c>
      <c r="G485" s="56" t="str">
        <f t="shared" si="2"/>
        <v/>
      </c>
      <c r="H485" s="57" t="str">
        <f t="shared" si="3"/>
        <v/>
      </c>
      <c r="I485" s="58" t="str">
        <f t="shared" si="4"/>
        <v/>
      </c>
      <c r="J485" s="56" t="str">
        <f t="shared" si="5"/>
        <v/>
      </c>
      <c r="K485" s="59" t="str">
        <f t="shared" si="6"/>
        <v/>
      </c>
      <c r="L485" s="5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60"/>
      <c r="N485" s="60"/>
      <c r="O485" s="62"/>
    </row>
    <row r="486" ht="12.75" customHeight="1">
      <c r="A486" s="64"/>
      <c r="B486" s="65"/>
      <c r="C486" s="65"/>
      <c r="D486" s="56"/>
      <c r="E486" s="56"/>
      <c r="F486" s="55" t="str">
        <f t="shared" si="1"/>
        <v/>
      </c>
      <c r="G486" s="56" t="str">
        <f t="shared" si="2"/>
        <v/>
      </c>
      <c r="H486" s="57" t="str">
        <f t="shared" si="3"/>
        <v/>
      </c>
      <c r="I486" s="58" t="str">
        <f t="shared" si="4"/>
        <v/>
      </c>
      <c r="J486" s="56" t="str">
        <f t="shared" si="5"/>
        <v/>
      </c>
      <c r="K486" s="59" t="str">
        <f t="shared" si="6"/>
        <v/>
      </c>
      <c r="L486" s="5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60"/>
      <c r="N486" s="60"/>
      <c r="O486" s="62"/>
    </row>
    <row r="487" ht="12.75" customHeight="1">
      <c r="A487" s="64"/>
      <c r="B487" s="65"/>
      <c r="C487" s="65"/>
      <c r="D487" s="56"/>
      <c r="E487" s="56"/>
      <c r="F487" s="55" t="str">
        <f t="shared" si="1"/>
        <v/>
      </c>
      <c r="G487" s="56" t="str">
        <f t="shared" si="2"/>
        <v/>
      </c>
      <c r="H487" s="57" t="str">
        <f t="shared" si="3"/>
        <v/>
      </c>
      <c r="I487" s="58" t="str">
        <f t="shared" si="4"/>
        <v/>
      </c>
      <c r="J487" s="56" t="str">
        <f t="shared" si="5"/>
        <v/>
      </c>
      <c r="K487" s="59" t="str">
        <f t="shared" si="6"/>
        <v/>
      </c>
      <c r="L487" s="5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60"/>
      <c r="N487" s="60"/>
      <c r="O487" s="62"/>
    </row>
    <row r="488" ht="12.75" customHeight="1">
      <c r="A488" s="64"/>
      <c r="B488" s="65"/>
      <c r="C488" s="65"/>
      <c r="D488" s="56"/>
      <c r="E488" s="56"/>
      <c r="F488" s="55" t="str">
        <f t="shared" si="1"/>
        <v/>
      </c>
      <c r="G488" s="56" t="str">
        <f t="shared" si="2"/>
        <v/>
      </c>
      <c r="H488" s="57" t="str">
        <f t="shared" si="3"/>
        <v/>
      </c>
      <c r="I488" s="58" t="str">
        <f t="shared" si="4"/>
        <v/>
      </c>
      <c r="J488" s="56" t="str">
        <f t="shared" si="5"/>
        <v/>
      </c>
      <c r="K488" s="59" t="str">
        <f t="shared" si="6"/>
        <v/>
      </c>
      <c r="L488" s="5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60"/>
      <c r="N488" s="60"/>
      <c r="O488" s="62"/>
    </row>
    <row r="489" ht="12.75" customHeight="1">
      <c r="A489" s="64"/>
      <c r="B489" s="65"/>
      <c r="C489" s="65"/>
      <c r="D489" s="56"/>
      <c r="E489" s="56"/>
      <c r="F489" s="55" t="str">
        <f t="shared" si="1"/>
        <v/>
      </c>
      <c r="G489" s="56" t="str">
        <f t="shared" si="2"/>
        <v/>
      </c>
      <c r="H489" s="57" t="str">
        <f t="shared" si="3"/>
        <v/>
      </c>
      <c r="I489" s="58" t="str">
        <f t="shared" si="4"/>
        <v/>
      </c>
      <c r="J489" s="56" t="str">
        <f t="shared" si="5"/>
        <v/>
      </c>
      <c r="K489" s="59" t="str">
        <f t="shared" si="6"/>
        <v/>
      </c>
      <c r="L489" s="5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60"/>
      <c r="N489" s="60"/>
      <c r="O489" s="62"/>
    </row>
    <row r="490" ht="12.75" customHeight="1">
      <c r="A490" s="64"/>
      <c r="B490" s="65"/>
      <c r="C490" s="65"/>
      <c r="D490" s="56"/>
      <c r="E490" s="56"/>
      <c r="F490" s="55" t="str">
        <f t="shared" si="1"/>
        <v/>
      </c>
      <c r="G490" s="56" t="str">
        <f t="shared" si="2"/>
        <v/>
      </c>
      <c r="H490" s="57" t="str">
        <f t="shared" si="3"/>
        <v/>
      </c>
      <c r="I490" s="58" t="str">
        <f t="shared" si="4"/>
        <v/>
      </c>
      <c r="J490" s="56" t="str">
        <f t="shared" si="5"/>
        <v/>
      </c>
      <c r="K490" s="59" t="str">
        <f t="shared" si="6"/>
        <v/>
      </c>
      <c r="L490" s="5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60"/>
      <c r="N490" s="60"/>
      <c r="O490" s="62"/>
    </row>
    <row r="491" ht="12.75" customHeight="1">
      <c r="A491" s="64"/>
      <c r="B491" s="65"/>
      <c r="C491" s="65"/>
      <c r="D491" s="56"/>
      <c r="E491" s="56"/>
      <c r="F491" s="55" t="str">
        <f t="shared" si="1"/>
        <v/>
      </c>
      <c r="G491" s="56" t="str">
        <f t="shared" si="2"/>
        <v/>
      </c>
      <c r="H491" s="57" t="str">
        <f t="shared" si="3"/>
        <v/>
      </c>
      <c r="I491" s="58" t="str">
        <f t="shared" si="4"/>
        <v/>
      </c>
      <c r="J491" s="56" t="str">
        <f t="shared" si="5"/>
        <v/>
      </c>
      <c r="K491" s="59" t="str">
        <f t="shared" si="6"/>
        <v/>
      </c>
      <c r="L491" s="5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60"/>
      <c r="N491" s="60"/>
      <c r="O491" s="62"/>
    </row>
    <row r="492" ht="12.75" customHeight="1">
      <c r="A492" s="64"/>
      <c r="B492" s="65"/>
      <c r="C492" s="65"/>
      <c r="D492" s="56"/>
      <c r="E492" s="56"/>
      <c r="F492" s="55" t="str">
        <f t="shared" si="1"/>
        <v/>
      </c>
      <c r="G492" s="56" t="str">
        <f t="shared" si="2"/>
        <v/>
      </c>
      <c r="H492" s="57" t="str">
        <f t="shared" si="3"/>
        <v/>
      </c>
      <c r="I492" s="58" t="str">
        <f t="shared" si="4"/>
        <v/>
      </c>
      <c r="J492" s="56" t="str">
        <f t="shared" si="5"/>
        <v/>
      </c>
      <c r="K492" s="59" t="str">
        <f t="shared" si="6"/>
        <v/>
      </c>
      <c r="L492" s="5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60"/>
      <c r="N492" s="60"/>
      <c r="O492" s="62"/>
    </row>
    <row r="493" ht="12.75" customHeight="1">
      <c r="A493" s="64"/>
      <c r="B493" s="65"/>
      <c r="C493" s="65"/>
      <c r="D493" s="56"/>
      <c r="E493" s="56"/>
      <c r="F493" s="55" t="str">
        <f t="shared" si="1"/>
        <v/>
      </c>
      <c r="G493" s="56" t="str">
        <f t="shared" si="2"/>
        <v/>
      </c>
      <c r="H493" s="57" t="str">
        <f t="shared" si="3"/>
        <v/>
      </c>
      <c r="I493" s="58" t="str">
        <f t="shared" si="4"/>
        <v/>
      </c>
      <c r="J493" s="56" t="str">
        <f t="shared" si="5"/>
        <v/>
      </c>
      <c r="K493" s="59" t="str">
        <f t="shared" si="6"/>
        <v/>
      </c>
      <c r="L493" s="5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60"/>
      <c r="N493" s="60"/>
      <c r="O493" s="62"/>
    </row>
    <row r="494" ht="12.75" customHeight="1">
      <c r="A494" s="64"/>
      <c r="B494" s="65"/>
      <c r="C494" s="65"/>
      <c r="D494" s="56"/>
      <c r="E494" s="56"/>
      <c r="F494" s="55" t="str">
        <f t="shared" si="1"/>
        <v/>
      </c>
      <c r="G494" s="56" t="str">
        <f t="shared" si="2"/>
        <v/>
      </c>
      <c r="H494" s="57" t="str">
        <f t="shared" si="3"/>
        <v/>
      </c>
      <c r="I494" s="58" t="str">
        <f t="shared" si="4"/>
        <v/>
      </c>
      <c r="J494" s="56" t="str">
        <f t="shared" si="5"/>
        <v/>
      </c>
      <c r="K494" s="59" t="str">
        <f t="shared" si="6"/>
        <v/>
      </c>
      <c r="L494" s="5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60"/>
      <c r="N494" s="60"/>
      <c r="O494" s="62"/>
    </row>
    <row r="495" ht="12.75" customHeight="1">
      <c r="A495" s="64"/>
      <c r="B495" s="65"/>
      <c r="C495" s="65"/>
      <c r="D495" s="56"/>
      <c r="E495" s="56"/>
      <c r="F495" s="55" t="str">
        <f t="shared" si="1"/>
        <v/>
      </c>
      <c r="G495" s="56" t="str">
        <f t="shared" si="2"/>
        <v/>
      </c>
      <c r="H495" s="57" t="str">
        <f t="shared" si="3"/>
        <v/>
      </c>
      <c r="I495" s="58" t="str">
        <f t="shared" si="4"/>
        <v/>
      </c>
      <c r="J495" s="56" t="str">
        <f t="shared" si="5"/>
        <v/>
      </c>
      <c r="K495" s="59" t="str">
        <f t="shared" si="6"/>
        <v/>
      </c>
      <c r="L495" s="5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60"/>
      <c r="N495" s="60"/>
      <c r="O495" s="62"/>
    </row>
    <row r="496" ht="12.75" customHeight="1">
      <c r="A496" s="64"/>
      <c r="B496" s="65"/>
      <c r="C496" s="65"/>
      <c r="D496" s="56"/>
      <c r="E496" s="56"/>
      <c r="F496" s="55" t="str">
        <f t="shared" si="1"/>
        <v/>
      </c>
      <c r="G496" s="56" t="str">
        <f t="shared" si="2"/>
        <v/>
      </c>
      <c r="H496" s="57" t="str">
        <f t="shared" si="3"/>
        <v/>
      </c>
      <c r="I496" s="58" t="str">
        <f t="shared" si="4"/>
        <v/>
      </c>
      <c r="J496" s="56" t="str">
        <f t="shared" si="5"/>
        <v/>
      </c>
      <c r="K496" s="59" t="str">
        <f t="shared" si="6"/>
        <v/>
      </c>
      <c r="L496" s="5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60"/>
      <c r="N496" s="60"/>
      <c r="O496" s="62"/>
    </row>
    <row r="497" ht="12.75" customHeight="1">
      <c r="A497" s="64"/>
      <c r="B497" s="65"/>
      <c r="C497" s="65"/>
      <c r="D497" s="56"/>
      <c r="E497" s="56"/>
      <c r="F497" s="55" t="str">
        <f t="shared" si="1"/>
        <v/>
      </c>
      <c r="G497" s="56" t="str">
        <f t="shared" si="2"/>
        <v/>
      </c>
      <c r="H497" s="57" t="str">
        <f t="shared" si="3"/>
        <v/>
      </c>
      <c r="I497" s="58" t="str">
        <f t="shared" si="4"/>
        <v/>
      </c>
      <c r="J497" s="56" t="str">
        <f t="shared" si="5"/>
        <v/>
      </c>
      <c r="K497" s="59" t="str">
        <f t="shared" si="6"/>
        <v/>
      </c>
      <c r="L497" s="5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60"/>
      <c r="N497" s="60"/>
      <c r="O497" s="62"/>
    </row>
    <row r="498" ht="12.75" customHeight="1">
      <c r="A498" s="64"/>
      <c r="B498" s="65"/>
      <c r="C498" s="65"/>
      <c r="D498" s="56"/>
      <c r="E498" s="56"/>
      <c r="F498" s="55" t="str">
        <f t="shared" si="1"/>
        <v/>
      </c>
      <c r="G498" s="56" t="str">
        <f t="shared" si="2"/>
        <v/>
      </c>
      <c r="H498" s="57" t="str">
        <f t="shared" si="3"/>
        <v/>
      </c>
      <c r="I498" s="58" t="str">
        <f t="shared" si="4"/>
        <v/>
      </c>
      <c r="J498" s="56" t="str">
        <f t="shared" si="5"/>
        <v/>
      </c>
      <c r="K498" s="59" t="str">
        <f t="shared" si="6"/>
        <v/>
      </c>
      <c r="L498" s="5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60"/>
      <c r="N498" s="60"/>
      <c r="O498" s="62"/>
    </row>
    <row r="499" ht="12.75" customHeight="1">
      <c r="A499" s="64"/>
      <c r="B499" s="65"/>
      <c r="C499" s="65"/>
      <c r="D499" s="56"/>
      <c r="E499" s="56"/>
      <c r="F499" s="55" t="str">
        <f t="shared" si="1"/>
        <v/>
      </c>
      <c r="G499" s="56" t="str">
        <f t="shared" si="2"/>
        <v/>
      </c>
      <c r="H499" s="57" t="str">
        <f t="shared" si="3"/>
        <v/>
      </c>
      <c r="I499" s="58" t="str">
        <f t="shared" si="4"/>
        <v/>
      </c>
      <c r="J499" s="56" t="str">
        <f t="shared" si="5"/>
        <v/>
      </c>
      <c r="K499" s="59" t="str">
        <f t="shared" si="6"/>
        <v/>
      </c>
      <c r="L499" s="5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60"/>
      <c r="N499" s="60"/>
      <c r="O499" s="62"/>
    </row>
    <row r="500" ht="12.75" customHeight="1">
      <c r="A500" s="64"/>
      <c r="B500" s="65"/>
      <c r="C500" s="65"/>
      <c r="D500" s="56"/>
      <c r="E500" s="56"/>
      <c r="F500" s="55" t="str">
        <f t="shared" si="1"/>
        <v/>
      </c>
      <c r="G500" s="56" t="str">
        <f t="shared" si="2"/>
        <v/>
      </c>
      <c r="H500" s="57" t="str">
        <f t="shared" si="3"/>
        <v/>
      </c>
      <c r="I500" s="58" t="str">
        <f t="shared" si="4"/>
        <v/>
      </c>
      <c r="J500" s="56" t="str">
        <f t="shared" si="5"/>
        <v/>
      </c>
      <c r="K500" s="59" t="str">
        <f t="shared" si="6"/>
        <v/>
      </c>
      <c r="L500" s="5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60"/>
      <c r="N500" s="60"/>
      <c r="O500" s="62"/>
    </row>
    <row r="501" ht="12.75" customHeight="1">
      <c r="A501" s="64"/>
      <c r="B501" s="65"/>
      <c r="C501" s="65"/>
      <c r="D501" s="56"/>
      <c r="E501" s="56"/>
      <c r="F501" s="55" t="str">
        <f t="shared" si="1"/>
        <v/>
      </c>
      <c r="G501" s="56" t="str">
        <f t="shared" si="2"/>
        <v/>
      </c>
      <c r="H501" s="57" t="str">
        <f t="shared" si="3"/>
        <v/>
      </c>
      <c r="I501" s="58" t="str">
        <f t="shared" si="4"/>
        <v/>
      </c>
      <c r="J501" s="56" t="str">
        <f t="shared" si="5"/>
        <v/>
      </c>
      <c r="K501" s="59" t="str">
        <f t="shared" si="6"/>
        <v/>
      </c>
      <c r="L501" s="5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60"/>
      <c r="N501" s="60"/>
      <c r="O501" s="62"/>
    </row>
    <row r="502" ht="12.75" customHeight="1">
      <c r="A502" s="64"/>
      <c r="B502" s="65"/>
      <c r="C502" s="65"/>
      <c r="D502" s="56"/>
      <c r="E502" s="56"/>
      <c r="F502" s="55" t="str">
        <f t="shared" si="1"/>
        <v/>
      </c>
      <c r="G502" s="56" t="str">
        <f t="shared" si="2"/>
        <v/>
      </c>
      <c r="H502" s="57" t="str">
        <f t="shared" si="3"/>
        <v/>
      </c>
      <c r="I502" s="58" t="str">
        <f t="shared" si="4"/>
        <v/>
      </c>
      <c r="J502" s="56" t="str">
        <f t="shared" si="5"/>
        <v/>
      </c>
      <c r="K502" s="59" t="str">
        <f t="shared" si="6"/>
        <v/>
      </c>
      <c r="L502" s="5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60"/>
      <c r="N502" s="60"/>
      <c r="O502" s="62"/>
    </row>
    <row r="503" ht="12.75" customHeight="1">
      <c r="A503" s="64"/>
      <c r="B503" s="65"/>
      <c r="C503" s="65"/>
      <c r="D503" s="56"/>
      <c r="E503" s="56"/>
      <c r="F503" s="55" t="str">
        <f t="shared" si="1"/>
        <v/>
      </c>
      <c r="G503" s="56" t="str">
        <f t="shared" si="2"/>
        <v/>
      </c>
      <c r="H503" s="57" t="str">
        <f t="shared" si="3"/>
        <v/>
      </c>
      <c r="I503" s="58" t="str">
        <f t="shared" si="4"/>
        <v/>
      </c>
      <c r="J503" s="56" t="str">
        <f t="shared" si="5"/>
        <v/>
      </c>
      <c r="K503" s="59" t="str">
        <f t="shared" si="6"/>
        <v/>
      </c>
      <c r="L503" s="5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60"/>
      <c r="N503" s="60"/>
      <c r="O503" s="62"/>
    </row>
    <row r="504" ht="12.75" customHeight="1">
      <c r="A504" s="64"/>
      <c r="B504" s="65"/>
      <c r="C504" s="65"/>
      <c r="D504" s="56"/>
      <c r="E504" s="56"/>
      <c r="F504" s="55" t="str">
        <f t="shared" si="1"/>
        <v/>
      </c>
      <c r="G504" s="56" t="str">
        <f t="shared" si="2"/>
        <v/>
      </c>
      <c r="H504" s="57" t="str">
        <f t="shared" si="3"/>
        <v/>
      </c>
      <c r="I504" s="58" t="str">
        <f t="shared" si="4"/>
        <v/>
      </c>
      <c r="J504" s="56" t="str">
        <f t="shared" si="5"/>
        <v/>
      </c>
      <c r="K504" s="59" t="str">
        <f t="shared" si="6"/>
        <v/>
      </c>
      <c r="L504" s="5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60"/>
      <c r="N504" s="60"/>
      <c r="O504" s="62"/>
    </row>
    <row r="505" ht="12.75" customHeight="1">
      <c r="A505" s="64"/>
      <c r="B505" s="65"/>
      <c r="C505" s="65"/>
      <c r="D505" s="56"/>
      <c r="E505" s="56"/>
      <c r="F505" s="55" t="str">
        <f t="shared" si="1"/>
        <v/>
      </c>
      <c r="G505" s="56" t="str">
        <f t="shared" si="2"/>
        <v/>
      </c>
      <c r="H505" s="57" t="str">
        <f t="shared" si="3"/>
        <v/>
      </c>
      <c r="I505" s="58" t="str">
        <f t="shared" si="4"/>
        <v/>
      </c>
      <c r="J505" s="56" t="str">
        <f t="shared" si="5"/>
        <v/>
      </c>
      <c r="K505" s="59" t="str">
        <f t="shared" si="6"/>
        <v/>
      </c>
      <c r="L505" s="5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60"/>
      <c r="N505" s="60"/>
      <c r="O505" s="62"/>
    </row>
    <row r="506" ht="12.75" customHeight="1">
      <c r="A506" s="64"/>
      <c r="B506" s="65"/>
      <c r="C506" s="65"/>
      <c r="D506" s="56"/>
      <c r="E506" s="56"/>
      <c r="F506" s="55" t="str">
        <f t="shared" si="1"/>
        <v/>
      </c>
      <c r="G506" s="56" t="str">
        <f t="shared" si="2"/>
        <v/>
      </c>
      <c r="H506" s="57" t="str">
        <f t="shared" si="3"/>
        <v/>
      </c>
      <c r="I506" s="58" t="str">
        <f t="shared" si="4"/>
        <v/>
      </c>
      <c r="J506" s="56" t="str">
        <f t="shared" si="5"/>
        <v/>
      </c>
      <c r="K506" s="59" t="str">
        <f t="shared" si="6"/>
        <v/>
      </c>
      <c r="L506" s="5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60"/>
      <c r="N506" s="60"/>
      <c r="O506" s="62"/>
    </row>
    <row r="507" ht="12.75" customHeight="1">
      <c r="A507" s="64"/>
      <c r="B507" s="65"/>
      <c r="C507" s="65"/>
      <c r="D507" s="56"/>
      <c r="E507" s="56"/>
      <c r="F507" s="55" t="str">
        <f t="shared" si="1"/>
        <v/>
      </c>
      <c r="G507" s="56" t="str">
        <f t="shared" si="2"/>
        <v/>
      </c>
      <c r="H507" s="57" t="str">
        <f t="shared" si="3"/>
        <v/>
      </c>
      <c r="I507" s="58" t="str">
        <f t="shared" si="4"/>
        <v/>
      </c>
      <c r="J507" s="56" t="str">
        <f t="shared" si="5"/>
        <v/>
      </c>
      <c r="K507" s="59" t="str">
        <f t="shared" si="6"/>
        <v/>
      </c>
      <c r="L507" s="5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60"/>
      <c r="N507" s="60"/>
      <c r="O507" s="62"/>
    </row>
    <row r="508" ht="12.75" customHeight="1">
      <c r="A508" s="64"/>
      <c r="B508" s="65"/>
      <c r="C508" s="65"/>
      <c r="D508" s="56"/>
      <c r="E508" s="56"/>
      <c r="F508" s="55" t="str">
        <f t="shared" si="1"/>
        <v/>
      </c>
      <c r="G508" s="56" t="str">
        <f t="shared" si="2"/>
        <v/>
      </c>
      <c r="H508" s="57" t="str">
        <f t="shared" si="3"/>
        <v/>
      </c>
      <c r="I508" s="58" t="str">
        <f t="shared" si="4"/>
        <v/>
      </c>
      <c r="J508" s="56" t="str">
        <f t="shared" si="5"/>
        <v/>
      </c>
      <c r="K508" s="59" t="str">
        <f t="shared" si="6"/>
        <v/>
      </c>
      <c r="L508" s="5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60"/>
      <c r="N508" s="60"/>
      <c r="O508" s="62"/>
    </row>
    <row r="509" ht="12.75" customHeight="1">
      <c r="A509" s="64"/>
      <c r="B509" s="65"/>
      <c r="C509" s="65"/>
      <c r="D509" s="56"/>
      <c r="E509" s="56"/>
      <c r="F509" s="55" t="str">
        <f t="shared" si="1"/>
        <v/>
      </c>
      <c r="G509" s="56" t="str">
        <f t="shared" si="2"/>
        <v/>
      </c>
      <c r="H509" s="57" t="str">
        <f t="shared" si="3"/>
        <v/>
      </c>
      <c r="I509" s="58" t="str">
        <f t="shared" si="4"/>
        <v/>
      </c>
      <c r="J509" s="56" t="str">
        <f t="shared" si="5"/>
        <v/>
      </c>
      <c r="K509" s="59" t="str">
        <f t="shared" si="6"/>
        <v/>
      </c>
      <c r="L509" s="5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60"/>
      <c r="N509" s="60"/>
      <c r="O509" s="62"/>
    </row>
    <row r="510" ht="12.75" customHeight="1">
      <c r="A510" s="64"/>
      <c r="B510" s="65"/>
      <c r="C510" s="65"/>
      <c r="D510" s="56"/>
      <c r="E510" s="56"/>
      <c r="F510" s="55" t="str">
        <f t="shared" si="1"/>
        <v/>
      </c>
      <c r="G510" s="56" t="str">
        <f t="shared" si="2"/>
        <v/>
      </c>
      <c r="H510" s="57" t="str">
        <f t="shared" si="3"/>
        <v/>
      </c>
      <c r="I510" s="58" t="str">
        <f t="shared" si="4"/>
        <v/>
      </c>
      <c r="J510" s="56" t="str">
        <f t="shared" si="5"/>
        <v/>
      </c>
      <c r="K510" s="59" t="str">
        <f t="shared" si="6"/>
        <v/>
      </c>
      <c r="L510" s="5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60"/>
      <c r="N510" s="60"/>
      <c r="O510" s="62"/>
    </row>
    <row r="511" ht="12.75" customHeight="1">
      <c r="A511" s="64"/>
      <c r="B511" s="65"/>
      <c r="C511" s="65"/>
      <c r="D511" s="56"/>
      <c r="E511" s="56"/>
      <c r="F511" s="55" t="str">
        <f t="shared" si="1"/>
        <v/>
      </c>
      <c r="G511" s="56" t="str">
        <f t="shared" si="2"/>
        <v/>
      </c>
      <c r="H511" s="57" t="str">
        <f t="shared" si="3"/>
        <v/>
      </c>
      <c r="I511" s="58" t="str">
        <f t="shared" si="4"/>
        <v/>
      </c>
      <c r="J511" s="56" t="str">
        <f t="shared" si="5"/>
        <v/>
      </c>
      <c r="K511" s="59" t="str">
        <f t="shared" si="6"/>
        <v/>
      </c>
      <c r="L511" s="5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60"/>
      <c r="N511" s="60"/>
      <c r="O511" s="62"/>
    </row>
    <row r="512" ht="12.75" customHeight="1">
      <c r="A512" s="64"/>
      <c r="B512" s="65"/>
      <c r="C512" s="65"/>
      <c r="D512" s="56"/>
      <c r="E512" s="56"/>
      <c r="F512" s="55" t="str">
        <f t="shared" si="1"/>
        <v/>
      </c>
      <c r="G512" s="56" t="str">
        <f t="shared" si="2"/>
        <v/>
      </c>
      <c r="H512" s="57" t="str">
        <f t="shared" si="3"/>
        <v/>
      </c>
      <c r="I512" s="58" t="str">
        <f t="shared" si="4"/>
        <v/>
      </c>
      <c r="J512" s="56" t="str">
        <f t="shared" si="5"/>
        <v/>
      </c>
      <c r="K512" s="59" t="str">
        <f t="shared" si="6"/>
        <v/>
      </c>
      <c r="L512" s="5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60"/>
      <c r="N512" s="60"/>
      <c r="O512" s="62"/>
    </row>
    <row r="513" ht="12.75" customHeight="1">
      <c r="A513" s="64"/>
      <c r="B513" s="65"/>
      <c r="C513" s="65"/>
      <c r="D513" s="56"/>
      <c r="E513" s="56"/>
      <c r="F513" s="55" t="str">
        <f t="shared" si="1"/>
        <v/>
      </c>
      <c r="G513" s="56" t="str">
        <f t="shared" si="2"/>
        <v/>
      </c>
      <c r="H513" s="57" t="str">
        <f t="shared" si="3"/>
        <v/>
      </c>
      <c r="I513" s="58" t="str">
        <f t="shared" si="4"/>
        <v/>
      </c>
      <c r="J513" s="56" t="str">
        <f t="shared" si="5"/>
        <v/>
      </c>
      <c r="K513" s="59" t="str">
        <f t="shared" si="6"/>
        <v/>
      </c>
      <c r="L513" s="5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60"/>
      <c r="N513" s="60"/>
      <c r="O513" s="62"/>
    </row>
    <row r="514" ht="12.75" customHeight="1">
      <c r="A514" s="64"/>
      <c r="B514" s="65"/>
      <c r="C514" s="65"/>
      <c r="D514" s="56"/>
      <c r="E514" s="56"/>
      <c r="F514" s="55" t="str">
        <f t="shared" si="1"/>
        <v/>
      </c>
      <c r="G514" s="56" t="str">
        <f t="shared" si="2"/>
        <v/>
      </c>
      <c r="H514" s="57" t="str">
        <f t="shared" si="3"/>
        <v/>
      </c>
      <c r="I514" s="58" t="str">
        <f t="shared" si="4"/>
        <v/>
      </c>
      <c r="J514" s="56" t="str">
        <f t="shared" si="5"/>
        <v/>
      </c>
      <c r="K514" s="59" t="str">
        <f t="shared" si="6"/>
        <v/>
      </c>
      <c r="L514" s="5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60"/>
      <c r="N514" s="60"/>
      <c r="O514" s="62"/>
    </row>
    <row r="515" ht="12.75" customHeight="1">
      <c r="A515" s="64"/>
      <c r="B515" s="65"/>
      <c r="C515" s="65"/>
      <c r="D515" s="56"/>
      <c r="E515" s="56"/>
      <c r="F515" s="55" t="str">
        <f t="shared" si="1"/>
        <v/>
      </c>
      <c r="G515" s="56" t="str">
        <f t="shared" si="2"/>
        <v/>
      </c>
      <c r="H515" s="57" t="str">
        <f t="shared" si="3"/>
        <v/>
      </c>
      <c r="I515" s="58" t="str">
        <f t="shared" si="4"/>
        <v/>
      </c>
      <c r="J515" s="56" t="str">
        <f t="shared" si="5"/>
        <v/>
      </c>
      <c r="K515" s="59" t="str">
        <f t="shared" si="6"/>
        <v/>
      </c>
      <c r="L515" s="5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60"/>
      <c r="N515" s="60"/>
      <c r="O515" s="62"/>
    </row>
    <row r="516" ht="12.75" customHeight="1">
      <c r="A516" s="64"/>
      <c r="B516" s="65"/>
      <c r="C516" s="65"/>
      <c r="D516" s="56"/>
      <c r="E516" s="56"/>
      <c r="F516" s="55" t="str">
        <f t="shared" si="1"/>
        <v/>
      </c>
      <c r="G516" s="56" t="str">
        <f t="shared" si="2"/>
        <v/>
      </c>
      <c r="H516" s="57" t="str">
        <f t="shared" si="3"/>
        <v/>
      </c>
      <c r="I516" s="58" t="str">
        <f t="shared" si="4"/>
        <v/>
      </c>
      <c r="J516" s="56" t="str">
        <f t="shared" si="5"/>
        <v/>
      </c>
      <c r="K516" s="59" t="str">
        <f t="shared" si="6"/>
        <v/>
      </c>
      <c r="L516" s="5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60"/>
      <c r="N516" s="60"/>
      <c r="O516" s="62"/>
    </row>
    <row r="517" ht="12.75" customHeight="1">
      <c r="A517" s="64"/>
      <c r="B517" s="65"/>
      <c r="C517" s="65"/>
      <c r="D517" s="56"/>
      <c r="E517" s="56"/>
      <c r="F517" s="55" t="str">
        <f t="shared" si="1"/>
        <v/>
      </c>
      <c r="G517" s="56" t="str">
        <f t="shared" si="2"/>
        <v/>
      </c>
      <c r="H517" s="57" t="str">
        <f t="shared" si="3"/>
        <v/>
      </c>
      <c r="I517" s="58" t="str">
        <f t="shared" si="4"/>
        <v/>
      </c>
      <c r="J517" s="56" t="str">
        <f t="shared" si="5"/>
        <v/>
      </c>
      <c r="K517" s="59" t="str">
        <f t="shared" si="6"/>
        <v/>
      </c>
      <c r="L517" s="5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60"/>
      <c r="N517" s="60"/>
      <c r="O517" s="62"/>
    </row>
    <row r="518" ht="12.75" customHeight="1">
      <c r="A518" s="64"/>
      <c r="B518" s="65"/>
      <c r="C518" s="65"/>
      <c r="D518" s="56"/>
      <c r="E518" s="56"/>
      <c r="F518" s="55" t="str">
        <f t="shared" si="1"/>
        <v/>
      </c>
      <c r="G518" s="56" t="str">
        <f t="shared" si="2"/>
        <v/>
      </c>
      <c r="H518" s="57" t="str">
        <f t="shared" si="3"/>
        <v/>
      </c>
      <c r="I518" s="58" t="str">
        <f t="shared" si="4"/>
        <v/>
      </c>
      <c r="J518" s="56" t="str">
        <f t="shared" si="5"/>
        <v/>
      </c>
      <c r="K518" s="59" t="str">
        <f t="shared" si="6"/>
        <v/>
      </c>
      <c r="L518" s="5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60"/>
      <c r="N518" s="60"/>
      <c r="O518" s="62"/>
    </row>
    <row r="519" ht="12.75" customHeight="1">
      <c r="A519" s="64"/>
      <c r="B519" s="65"/>
      <c r="C519" s="65"/>
      <c r="D519" s="56"/>
      <c r="E519" s="56"/>
      <c r="F519" s="55" t="str">
        <f t="shared" si="1"/>
        <v/>
      </c>
      <c r="G519" s="56" t="str">
        <f t="shared" si="2"/>
        <v/>
      </c>
      <c r="H519" s="57" t="str">
        <f t="shared" si="3"/>
        <v/>
      </c>
      <c r="I519" s="58" t="str">
        <f t="shared" si="4"/>
        <v/>
      </c>
      <c r="J519" s="56" t="str">
        <f t="shared" si="5"/>
        <v/>
      </c>
      <c r="K519" s="59" t="str">
        <f t="shared" si="6"/>
        <v/>
      </c>
      <c r="L519" s="5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60"/>
      <c r="N519" s="60"/>
      <c r="O519" s="62"/>
    </row>
    <row r="520" ht="12.75" customHeight="1">
      <c r="A520" s="64"/>
      <c r="B520" s="65"/>
      <c r="C520" s="65"/>
      <c r="D520" s="56"/>
      <c r="E520" s="56"/>
      <c r="F520" s="55" t="str">
        <f t="shared" si="1"/>
        <v/>
      </c>
      <c r="G520" s="56" t="str">
        <f t="shared" si="2"/>
        <v/>
      </c>
      <c r="H520" s="57" t="str">
        <f t="shared" si="3"/>
        <v/>
      </c>
      <c r="I520" s="58" t="str">
        <f t="shared" si="4"/>
        <v/>
      </c>
      <c r="J520" s="56" t="str">
        <f t="shared" si="5"/>
        <v/>
      </c>
      <c r="K520" s="59" t="str">
        <f t="shared" si="6"/>
        <v/>
      </c>
      <c r="L520" s="5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60"/>
      <c r="N520" s="60"/>
      <c r="O520" s="62"/>
    </row>
    <row r="521" ht="12.75" customHeight="1">
      <c r="A521" s="64"/>
      <c r="B521" s="65"/>
      <c r="C521" s="65"/>
      <c r="D521" s="56"/>
      <c r="E521" s="56"/>
      <c r="F521" s="55" t="str">
        <f t="shared" si="1"/>
        <v/>
      </c>
      <c r="G521" s="56" t="str">
        <f t="shared" si="2"/>
        <v/>
      </c>
      <c r="H521" s="57" t="str">
        <f t="shared" si="3"/>
        <v/>
      </c>
      <c r="I521" s="58" t="str">
        <f t="shared" si="4"/>
        <v/>
      </c>
      <c r="J521" s="56" t="str">
        <f t="shared" si="5"/>
        <v/>
      </c>
      <c r="K521" s="59" t="str">
        <f t="shared" si="6"/>
        <v/>
      </c>
      <c r="L521" s="5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60"/>
      <c r="N521" s="60"/>
      <c r="O521" s="62"/>
    </row>
    <row r="522" ht="12.75" customHeight="1">
      <c r="A522" s="64"/>
      <c r="B522" s="65"/>
      <c r="C522" s="65"/>
      <c r="D522" s="56"/>
      <c r="E522" s="56"/>
      <c r="F522" s="55" t="str">
        <f t="shared" si="1"/>
        <v/>
      </c>
      <c r="G522" s="56" t="str">
        <f t="shared" si="2"/>
        <v/>
      </c>
      <c r="H522" s="57" t="str">
        <f t="shared" si="3"/>
        <v/>
      </c>
      <c r="I522" s="58" t="str">
        <f t="shared" si="4"/>
        <v/>
      </c>
      <c r="J522" s="56" t="str">
        <f t="shared" si="5"/>
        <v/>
      </c>
      <c r="K522" s="59" t="str">
        <f t="shared" si="6"/>
        <v/>
      </c>
      <c r="L522" s="5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60"/>
      <c r="N522" s="60"/>
      <c r="O522" s="62"/>
    </row>
    <row r="523" ht="12.75" customHeight="1">
      <c r="A523" s="64"/>
      <c r="B523" s="65"/>
      <c r="C523" s="65"/>
      <c r="D523" s="56"/>
      <c r="E523" s="56"/>
      <c r="F523" s="55" t="str">
        <f t="shared" si="1"/>
        <v/>
      </c>
      <c r="G523" s="56" t="str">
        <f t="shared" si="2"/>
        <v/>
      </c>
      <c r="H523" s="57" t="str">
        <f t="shared" si="3"/>
        <v/>
      </c>
      <c r="I523" s="58" t="str">
        <f t="shared" si="4"/>
        <v/>
      </c>
      <c r="J523" s="56" t="str">
        <f t="shared" si="5"/>
        <v/>
      </c>
      <c r="K523" s="59" t="str">
        <f t="shared" si="6"/>
        <v/>
      </c>
      <c r="L523" s="5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60"/>
      <c r="N523" s="60"/>
      <c r="O523" s="62"/>
    </row>
    <row r="524" ht="12.75" customHeight="1">
      <c r="A524" s="64"/>
      <c r="B524" s="65"/>
      <c r="C524" s="65"/>
      <c r="D524" s="56"/>
      <c r="E524" s="56"/>
      <c r="F524" s="55" t="str">
        <f t="shared" si="1"/>
        <v/>
      </c>
      <c r="G524" s="56" t="str">
        <f t="shared" si="2"/>
        <v/>
      </c>
      <c r="H524" s="57" t="str">
        <f t="shared" si="3"/>
        <v/>
      </c>
      <c r="I524" s="58" t="str">
        <f t="shared" si="4"/>
        <v/>
      </c>
      <c r="J524" s="56" t="str">
        <f t="shared" si="5"/>
        <v/>
      </c>
      <c r="K524" s="59" t="str">
        <f t="shared" si="6"/>
        <v/>
      </c>
      <c r="L524" s="5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60"/>
      <c r="N524" s="60"/>
      <c r="O524" s="62"/>
    </row>
    <row r="525" ht="12.75" customHeight="1">
      <c r="A525" s="64"/>
      <c r="B525" s="65"/>
      <c r="C525" s="65"/>
      <c r="D525" s="56"/>
      <c r="E525" s="56"/>
      <c r="F525" s="55" t="str">
        <f t="shared" si="1"/>
        <v/>
      </c>
      <c r="G525" s="56" t="str">
        <f t="shared" si="2"/>
        <v/>
      </c>
      <c r="H525" s="57" t="str">
        <f t="shared" si="3"/>
        <v/>
      </c>
      <c r="I525" s="58" t="str">
        <f t="shared" si="4"/>
        <v/>
      </c>
      <c r="J525" s="56" t="str">
        <f t="shared" si="5"/>
        <v/>
      </c>
      <c r="K525" s="59" t="str">
        <f t="shared" si="6"/>
        <v/>
      </c>
      <c r="L525" s="5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60"/>
      <c r="N525" s="60"/>
      <c r="O525" s="62"/>
    </row>
    <row r="526" ht="12.75" customHeight="1">
      <c r="A526" s="64"/>
      <c r="B526" s="65"/>
      <c r="C526" s="65"/>
      <c r="D526" s="56"/>
      <c r="E526" s="56"/>
      <c r="F526" s="55" t="str">
        <f t="shared" si="1"/>
        <v/>
      </c>
      <c r="G526" s="56" t="str">
        <f t="shared" si="2"/>
        <v/>
      </c>
      <c r="H526" s="57" t="str">
        <f t="shared" si="3"/>
        <v/>
      </c>
      <c r="I526" s="58" t="str">
        <f t="shared" si="4"/>
        <v/>
      </c>
      <c r="J526" s="56" t="str">
        <f t="shared" si="5"/>
        <v/>
      </c>
      <c r="K526" s="59" t="str">
        <f t="shared" si="6"/>
        <v/>
      </c>
      <c r="L526" s="5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60"/>
      <c r="N526" s="60"/>
      <c r="O526" s="62"/>
    </row>
    <row r="527" ht="12.75" customHeight="1">
      <c r="A527" s="64"/>
      <c r="B527" s="65"/>
      <c r="C527" s="65"/>
      <c r="D527" s="56"/>
      <c r="E527" s="56"/>
      <c r="F527" s="55" t="str">
        <f t="shared" si="1"/>
        <v/>
      </c>
      <c r="G527" s="56" t="str">
        <f t="shared" si="2"/>
        <v/>
      </c>
      <c r="H527" s="57" t="str">
        <f t="shared" si="3"/>
        <v/>
      </c>
      <c r="I527" s="58" t="str">
        <f t="shared" si="4"/>
        <v/>
      </c>
      <c r="J527" s="56" t="str">
        <f t="shared" si="5"/>
        <v/>
      </c>
      <c r="K527" s="59" t="str">
        <f t="shared" si="6"/>
        <v/>
      </c>
      <c r="L527" s="5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60"/>
      <c r="N527" s="60"/>
      <c r="O527" s="62"/>
    </row>
    <row r="528" ht="12.75" customHeight="1">
      <c r="A528" s="64"/>
      <c r="B528" s="65"/>
      <c r="C528" s="65"/>
      <c r="D528" s="56"/>
      <c r="E528" s="56"/>
      <c r="F528" s="55" t="str">
        <f t="shared" si="1"/>
        <v/>
      </c>
      <c r="G528" s="56" t="str">
        <f t="shared" si="2"/>
        <v/>
      </c>
      <c r="H528" s="57" t="str">
        <f t="shared" si="3"/>
        <v/>
      </c>
      <c r="I528" s="58" t="str">
        <f t="shared" si="4"/>
        <v/>
      </c>
      <c r="J528" s="56" t="str">
        <f t="shared" si="5"/>
        <v/>
      </c>
      <c r="K528" s="59" t="str">
        <f t="shared" si="6"/>
        <v/>
      </c>
      <c r="L528" s="5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60"/>
      <c r="N528" s="60"/>
      <c r="O528" s="62"/>
    </row>
    <row r="529" ht="12.75" customHeight="1">
      <c r="A529" s="64"/>
      <c r="B529" s="65"/>
      <c r="C529" s="65"/>
      <c r="D529" s="56"/>
      <c r="E529" s="56"/>
      <c r="F529" s="55" t="str">
        <f t="shared" si="1"/>
        <v/>
      </c>
      <c r="G529" s="56" t="str">
        <f t="shared" si="2"/>
        <v/>
      </c>
      <c r="H529" s="57" t="str">
        <f t="shared" si="3"/>
        <v/>
      </c>
      <c r="I529" s="58" t="str">
        <f t="shared" si="4"/>
        <v/>
      </c>
      <c r="J529" s="56" t="str">
        <f t="shared" si="5"/>
        <v/>
      </c>
      <c r="K529" s="59" t="str">
        <f t="shared" si="6"/>
        <v/>
      </c>
      <c r="L529" s="5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60"/>
      <c r="N529" s="60"/>
      <c r="O529" s="62"/>
    </row>
    <row r="530" ht="12.75" customHeight="1">
      <c r="A530" s="64"/>
      <c r="B530" s="65"/>
      <c r="C530" s="65"/>
      <c r="D530" s="56"/>
      <c r="E530" s="56"/>
      <c r="F530" s="55" t="str">
        <f t="shared" si="1"/>
        <v/>
      </c>
      <c r="G530" s="56" t="str">
        <f t="shared" si="2"/>
        <v/>
      </c>
      <c r="H530" s="57" t="str">
        <f t="shared" si="3"/>
        <v/>
      </c>
      <c r="I530" s="58" t="str">
        <f t="shared" si="4"/>
        <v/>
      </c>
      <c r="J530" s="56" t="str">
        <f t="shared" si="5"/>
        <v/>
      </c>
      <c r="K530" s="59" t="str">
        <f t="shared" si="6"/>
        <v/>
      </c>
      <c r="L530" s="5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60"/>
      <c r="N530" s="60"/>
      <c r="O530" s="62"/>
    </row>
    <row r="531" ht="12.75" customHeight="1">
      <c r="A531" s="64"/>
      <c r="B531" s="65"/>
      <c r="C531" s="65"/>
      <c r="D531" s="56"/>
      <c r="E531" s="56"/>
      <c r="F531" s="55" t="str">
        <f t="shared" si="1"/>
        <v/>
      </c>
      <c r="G531" s="56" t="str">
        <f t="shared" si="2"/>
        <v/>
      </c>
      <c r="H531" s="57" t="str">
        <f t="shared" si="3"/>
        <v/>
      </c>
      <c r="I531" s="58" t="str">
        <f t="shared" si="4"/>
        <v/>
      </c>
      <c r="J531" s="56" t="str">
        <f t="shared" si="5"/>
        <v/>
      </c>
      <c r="K531" s="59" t="str">
        <f t="shared" si="6"/>
        <v/>
      </c>
      <c r="L531" s="5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60"/>
      <c r="N531" s="60"/>
      <c r="O531" s="62"/>
    </row>
    <row r="532" ht="12.75" customHeight="1">
      <c r="A532" s="64"/>
      <c r="B532" s="65"/>
      <c r="C532" s="65"/>
      <c r="D532" s="56"/>
      <c r="E532" s="56"/>
      <c r="F532" s="55" t="str">
        <f t="shared" si="1"/>
        <v/>
      </c>
      <c r="G532" s="56" t="str">
        <f t="shared" si="2"/>
        <v/>
      </c>
      <c r="H532" s="57" t="str">
        <f t="shared" si="3"/>
        <v/>
      </c>
      <c r="I532" s="58" t="str">
        <f t="shared" si="4"/>
        <v/>
      </c>
      <c r="J532" s="56" t="str">
        <f t="shared" si="5"/>
        <v/>
      </c>
      <c r="K532" s="59" t="str">
        <f t="shared" si="6"/>
        <v/>
      </c>
      <c r="L532" s="5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60"/>
      <c r="N532" s="60"/>
      <c r="O532" s="62"/>
    </row>
    <row r="533" ht="12.75" customHeight="1">
      <c r="A533" s="64"/>
      <c r="B533" s="65"/>
      <c r="C533" s="65"/>
      <c r="D533" s="56"/>
      <c r="E533" s="56"/>
      <c r="F533" s="55" t="str">
        <f t="shared" si="1"/>
        <v/>
      </c>
      <c r="G533" s="56" t="str">
        <f t="shared" si="2"/>
        <v/>
      </c>
      <c r="H533" s="57" t="str">
        <f t="shared" si="3"/>
        <v/>
      </c>
      <c r="I533" s="58" t="str">
        <f t="shared" si="4"/>
        <v/>
      </c>
      <c r="J533" s="56" t="str">
        <f t="shared" si="5"/>
        <v/>
      </c>
      <c r="K533" s="59" t="str">
        <f t="shared" si="6"/>
        <v/>
      </c>
      <c r="L533" s="5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60"/>
      <c r="N533" s="60"/>
      <c r="O533" s="62"/>
    </row>
    <row r="534" ht="12.75" customHeight="1">
      <c r="A534" s="64"/>
      <c r="B534" s="65"/>
      <c r="C534" s="65"/>
      <c r="D534" s="56"/>
      <c r="E534" s="56"/>
      <c r="F534" s="55" t="str">
        <f t="shared" si="1"/>
        <v/>
      </c>
      <c r="G534" s="56" t="str">
        <f t="shared" si="2"/>
        <v/>
      </c>
      <c r="H534" s="57" t="str">
        <f t="shared" si="3"/>
        <v/>
      </c>
      <c r="I534" s="58" t="str">
        <f t="shared" si="4"/>
        <v/>
      </c>
      <c r="J534" s="56" t="str">
        <f t="shared" si="5"/>
        <v/>
      </c>
      <c r="K534" s="59" t="str">
        <f t="shared" si="6"/>
        <v/>
      </c>
      <c r="L534" s="5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60"/>
      <c r="N534" s="60"/>
      <c r="O534" s="62"/>
    </row>
    <row r="535" ht="12.75" customHeight="1">
      <c r="A535" s="64"/>
      <c r="B535" s="65"/>
      <c r="C535" s="65"/>
      <c r="D535" s="56"/>
      <c r="E535" s="56"/>
      <c r="F535" s="55" t="str">
        <f t="shared" si="1"/>
        <v/>
      </c>
      <c r="G535" s="56" t="str">
        <f t="shared" si="2"/>
        <v/>
      </c>
      <c r="H535" s="57" t="str">
        <f t="shared" si="3"/>
        <v/>
      </c>
      <c r="I535" s="58" t="str">
        <f t="shared" si="4"/>
        <v/>
      </c>
      <c r="J535" s="56" t="str">
        <f t="shared" si="5"/>
        <v/>
      </c>
      <c r="K535" s="59" t="str">
        <f t="shared" si="6"/>
        <v/>
      </c>
      <c r="L535" s="5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60"/>
      <c r="N535" s="60"/>
      <c r="O535" s="62"/>
    </row>
    <row r="536" ht="12.75" customHeight="1">
      <c r="A536" s="64"/>
      <c r="B536" s="65"/>
      <c r="C536" s="65"/>
      <c r="D536" s="56"/>
      <c r="E536" s="56"/>
      <c r="F536" s="55" t="str">
        <f t="shared" si="1"/>
        <v/>
      </c>
      <c r="G536" s="56" t="str">
        <f t="shared" si="2"/>
        <v/>
      </c>
      <c r="H536" s="57" t="str">
        <f t="shared" si="3"/>
        <v/>
      </c>
      <c r="I536" s="58" t="str">
        <f t="shared" si="4"/>
        <v/>
      </c>
      <c r="J536" s="56" t="str">
        <f t="shared" si="5"/>
        <v/>
      </c>
      <c r="K536" s="59" t="str">
        <f t="shared" si="6"/>
        <v/>
      </c>
      <c r="L536" s="5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60"/>
      <c r="N536" s="60"/>
      <c r="O536" s="62"/>
    </row>
    <row r="537" ht="12.75" customHeight="1">
      <c r="A537" s="64"/>
      <c r="B537" s="65"/>
      <c r="C537" s="65"/>
      <c r="D537" s="56"/>
      <c r="E537" s="56"/>
      <c r="F537" s="55" t="str">
        <f t="shared" si="1"/>
        <v/>
      </c>
      <c r="G537" s="56" t="str">
        <f t="shared" si="2"/>
        <v/>
      </c>
      <c r="H537" s="57" t="str">
        <f t="shared" si="3"/>
        <v/>
      </c>
      <c r="I537" s="58" t="str">
        <f t="shared" si="4"/>
        <v/>
      </c>
      <c r="J537" s="56" t="str">
        <f t="shared" si="5"/>
        <v/>
      </c>
      <c r="K537" s="59" t="str">
        <f t="shared" si="6"/>
        <v/>
      </c>
      <c r="L537" s="5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60"/>
      <c r="N537" s="60"/>
      <c r="O537" s="62"/>
    </row>
    <row r="538" ht="12.75" customHeight="1">
      <c r="A538" s="64"/>
      <c r="B538" s="65"/>
      <c r="C538" s="65"/>
      <c r="D538" s="56"/>
      <c r="E538" s="56"/>
      <c r="F538" s="55" t="str">
        <f t="shared" si="1"/>
        <v/>
      </c>
      <c r="G538" s="56" t="str">
        <f t="shared" si="2"/>
        <v/>
      </c>
      <c r="H538" s="57" t="str">
        <f t="shared" si="3"/>
        <v/>
      </c>
      <c r="I538" s="58" t="str">
        <f t="shared" si="4"/>
        <v/>
      </c>
      <c r="J538" s="56" t="str">
        <f t="shared" si="5"/>
        <v/>
      </c>
      <c r="K538" s="59" t="str">
        <f t="shared" si="6"/>
        <v/>
      </c>
      <c r="L538" s="5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60"/>
      <c r="N538" s="60"/>
      <c r="O538" s="62"/>
    </row>
    <row r="539" ht="12.75" customHeight="1">
      <c r="A539" s="64"/>
      <c r="B539" s="65"/>
      <c r="C539" s="65"/>
      <c r="D539" s="56"/>
      <c r="E539" s="56"/>
      <c r="F539" s="55" t="str">
        <f t="shared" si="1"/>
        <v/>
      </c>
      <c r="G539" s="56" t="str">
        <f t="shared" si="2"/>
        <v/>
      </c>
      <c r="H539" s="57" t="str">
        <f t="shared" si="3"/>
        <v/>
      </c>
      <c r="I539" s="58" t="str">
        <f t="shared" si="4"/>
        <v/>
      </c>
      <c r="J539" s="56" t="str">
        <f t="shared" si="5"/>
        <v/>
      </c>
      <c r="K539" s="59" t="str">
        <f t="shared" si="6"/>
        <v/>
      </c>
      <c r="L539" s="5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60"/>
      <c r="N539" s="60"/>
      <c r="O539" s="62"/>
    </row>
    <row r="540" ht="12.75" customHeight="1">
      <c r="A540" s="64"/>
      <c r="B540" s="65"/>
      <c r="C540" s="65"/>
      <c r="D540" s="56"/>
      <c r="E540" s="56"/>
      <c r="F540" s="55" t="str">
        <f t="shared" si="1"/>
        <v/>
      </c>
      <c r="G540" s="56" t="str">
        <f t="shared" si="2"/>
        <v/>
      </c>
      <c r="H540" s="57" t="str">
        <f t="shared" si="3"/>
        <v/>
      </c>
      <c r="I540" s="58" t="str">
        <f t="shared" si="4"/>
        <v/>
      </c>
      <c r="J540" s="56" t="str">
        <f t="shared" si="5"/>
        <v/>
      </c>
      <c r="K540" s="59" t="str">
        <f t="shared" si="6"/>
        <v/>
      </c>
      <c r="L540" s="5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60"/>
      <c r="N540" s="60"/>
      <c r="O540" s="62"/>
    </row>
    <row r="541" ht="12.75" customHeight="1">
      <c r="A541" s="64"/>
      <c r="B541" s="65"/>
      <c r="C541" s="65"/>
      <c r="D541" s="56"/>
      <c r="E541" s="56"/>
      <c r="F541" s="55" t="str">
        <f t="shared" si="1"/>
        <v/>
      </c>
      <c r="G541" s="56" t="str">
        <f t="shared" si="2"/>
        <v/>
      </c>
      <c r="H541" s="57" t="str">
        <f t="shared" si="3"/>
        <v/>
      </c>
      <c r="I541" s="58" t="str">
        <f t="shared" si="4"/>
        <v/>
      </c>
      <c r="J541" s="56" t="str">
        <f t="shared" si="5"/>
        <v/>
      </c>
      <c r="K541" s="59" t="str">
        <f t="shared" si="6"/>
        <v/>
      </c>
      <c r="L541" s="5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60"/>
      <c r="N541" s="60"/>
      <c r="O541" s="62"/>
    </row>
    <row r="542" ht="12.75" customHeight="1">
      <c r="A542" s="64"/>
      <c r="B542" s="65"/>
      <c r="C542" s="65"/>
      <c r="D542" s="56"/>
      <c r="E542" s="56"/>
      <c r="F542" s="55" t="str">
        <f t="shared" si="1"/>
        <v/>
      </c>
      <c r="G542" s="56" t="str">
        <f t="shared" si="2"/>
        <v/>
      </c>
      <c r="H542" s="57" t="str">
        <f t="shared" si="3"/>
        <v/>
      </c>
      <c r="I542" s="58" t="str">
        <f t="shared" si="4"/>
        <v/>
      </c>
      <c r="J542" s="56" t="str">
        <f t="shared" si="5"/>
        <v/>
      </c>
      <c r="K542" s="59" t="str">
        <f t="shared" si="6"/>
        <v/>
      </c>
      <c r="L542" s="5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60"/>
      <c r="N542" s="60"/>
      <c r="O542" s="62"/>
    </row>
    <row r="543" ht="12.75" customHeight="1">
      <c r="A543" s="64"/>
      <c r="B543" s="65"/>
      <c r="C543" s="65"/>
      <c r="D543" s="56"/>
      <c r="E543" s="56"/>
      <c r="F543" s="55" t="str">
        <f t="shared" si="1"/>
        <v/>
      </c>
      <c r="G543" s="56" t="str">
        <f t="shared" si="2"/>
        <v/>
      </c>
      <c r="H543" s="57" t="str">
        <f t="shared" si="3"/>
        <v/>
      </c>
      <c r="I543" s="58" t="str">
        <f t="shared" si="4"/>
        <v/>
      </c>
      <c r="J543" s="56" t="str">
        <f t="shared" si="5"/>
        <v/>
      </c>
      <c r="K543" s="59" t="str">
        <f t="shared" si="6"/>
        <v/>
      </c>
      <c r="L543" s="5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60"/>
      <c r="N543" s="60"/>
      <c r="O543" s="62"/>
    </row>
    <row r="544" ht="12.75" customHeight="1">
      <c r="A544" s="64"/>
      <c r="B544" s="65"/>
      <c r="C544" s="65"/>
      <c r="D544" s="56"/>
      <c r="E544" s="56"/>
      <c r="F544" s="55" t="str">
        <f t="shared" si="1"/>
        <v/>
      </c>
      <c r="G544" s="56" t="str">
        <f t="shared" si="2"/>
        <v/>
      </c>
      <c r="H544" s="57" t="str">
        <f t="shared" si="3"/>
        <v/>
      </c>
      <c r="I544" s="58" t="str">
        <f t="shared" si="4"/>
        <v/>
      </c>
      <c r="J544" s="56" t="str">
        <f t="shared" si="5"/>
        <v/>
      </c>
      <c r="K544" s="59" t="str">
        <f t="shared" si="6"/>
        <v/>
      </c>
      <c r="L544" s="5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60"/>
      <c r="N544" s="60"/>
      <c r="O544" s="62"/>
    </row>
    <row r="545" ht="12.75" customHeight="1">
      <c r="A545" s="64"/>
      <c r="B545" s="65"/>
      <c r="C545" s="65"/>
      <c r="D545" s="56"/>
      <c r="E545" s="56"/>
      <c r="F545" s="55" t="str">
        <f t="shared" si="1"/>
        <v/>
      </c>
      <c r="G545" s="56" t="str">
        <f t="shared" si="2"/>
        <v/>
      </c>
      <c r="H545" s="57" t="str">
        <f t="shared" si="3"/>
        <v/>
      </c>
      <c r="I545" s="58" t="str">
        <f t="shared" si="4"/>
        <v/>
      </c>
      <c r="J545" s="56" t="str">
        <f t="shared" si="5"/>
        <v/>
      </c>
      <c r="K545" s="59" t="str">
        <f t="shared" si="6"/>
        <v/>
      </c>
      <c r="L545" s="5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60"/>
      <c r="N545" s="60"/>
      <c r="O545" s="62"/>
    </row>
    <row r="546" ht="12.75" customHeight="1">
      <c r="A546" s="64"/>
      <c r="B546" s="65"/>
      <c r="C546" s="65"/>
      <c r="D546" s="56"/>
      <c r="E546" s="56"/>
      <c r="F546" s="55" t="str">
        <f t="shared" si="1"/>
        <v/>
      </c>
      <c r="G546" s="56" t="str">
        <f t="shared" si="2"/>
        <v/>
      </c>
      <c r="H546" s="57" t="str">
        <f t="shared" si="3"/>
        <v/>
      </c>
      <c r="I546" s="58" t="str">
        <f t="shared" si="4"/>
        <v/>
      </c>
      <c r="J546" s="56" t="str">
        <f t="shared" si="5"/>
        <v/>
      </c>
      <c r="K546" s="59" t="str">
        <f t="shared" si="6"/>
        <v/>
      </c>
      <c r="L546" s="5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60"/>
      <c r="N546" s="60"/>
      <c r="O546" s="62"/>
    </row>
    <row r="547" ht="12.75" customHeight="1">
      <c r="A547" s="64"/>
      <c r="B547" s="65"/>
      <c r="C547" s="65"/>
      <c r="D547" s="56"/>
      <c r="E547" s="56"/>
      <c r="F547" s="55" t="str">
        <f t="shared" si="1"/>
        <v/>
      </c>
      <c r="G547" s="56" t="str">
        <f t="shared" si="2"/>
        <v/>
      </c>
      <c r="H547" s="57" t="str">
        <f t="shared" si="3"/>
        <v/>
      </c>
      <c r="I547" s="58" t="str">
        <f t="shared" si="4"/>
        <v/>
      </c>
      <c r="J547" s="56" t="str">
        <f t="shared" si="5"/>
        <v/>
      </c>
      <c r="K547" s="59" t="str">
        <f t="shared" si="6"/>
        <v/>
      </c>
      <c r="L547" s="5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60"/>
      <c r="N547" s="60"/>
      <c r="O547" s="62"/>
    </row>
    <row r="548" ht="12.75" customHeight="1">
      <c r="A548" s="64"/>
      <c r="B548" s="65"/>
      <c r="C548" s="65"/>
      <c r="D548" s="56"/>
      <c r="E548" s="56"/>
      <c r="F548" s="55" t="str">
        <f t="shared" si="1"/>
        <v/>
      </c>
      <c r="G548" s="56" t="str">
        <f t="shared" si="2"/>
        <v/>
      </c>
      <c r="H548" s="57" t="str">
        <f t="shared" si="3"/>
        <v/>
      </c>
      <c r="I548" s="58" t="str">
        <f t="shared" si="4"/>
        <v/>
      </c>
      <c r="J548" s="56" t="str">
        <f t="shared" si="5"/>
        <v/>
      </c>
      <c r="K548" s="59" t="str">
        <f t="shared" si="6"/>
        <v/>
      </c>
      <c r="L548" s="5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60"/>
      <c r="N548" s="60"/>
      <c r="O548" s="62"/>
    </row>
    <row r="549" ht="12.75" customHeight="1">
      <c r="A549" s="64"/>
      <c r="B549" s="65"/>
      <c r="C549" s="65"/>
      <c r="D549" s="56"/>
      <c r="E549" s="56"/>
      <c r="F549" s="55" t="str">
        <f t="shared" si="1"/>
        <v/>
      </c>
      <c r="G549" s="56" t="str">
        <f t="shared" si="2"/>
        <v/>
      </c>
      <c r="H549" s="57" t="str">
        <f t="shared" si="3"/>
        <v/>
      </c>
      <c r="I549" s="58" t="str">
        <f t="shared" si="4"/>
        <v/>
      </c>
      <c r="J549" s="56" t="str">
        <f t="shared" si="5"/>
        <v/>
      </c>
      <c r="K549" s="59" t="str">
        <f t="shared" si="6"/>
        <v/>
      </c>
      <c r="L549" s="5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60"/>
      <c r="N549" s="60"/>
      <c r="O549" s="62"/>
    </row>
    <row r="550" ht="12.75" customHeight="1">
      <c r="A550" s="64"/>
      <c r="B550" s="65"/>
      <c r="C550" s="65"/>
      <c r="D550" s="56"/>
      <c r="E550" s="56"/>
      <c r="F550" s="55" t="str">
        <f t="shared" si="1"/>
        <v/>
      </c>
      <c r="G550" s="56" t="str">
        <f t="shared" si="2"/>
        <v/>
      </c>
      <c r="H550" s="57" t="str">
        <f t="shared" si="3"/>
        <v/>
      </c>
      <c r="I550" s="58" t="str">
        <f t="shared" si="4"/>
        <v/>
      </c>
      <c r="J550" s="56" t="str">
        <f t="shared" si="5"/>
        <v/>
      </c>
      <c r="K550" s="59" t="str">
        <f t="shared" si="6"/>
        <v/>
      </c>
      <c r="L550" s="5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60"/>
      <c r="N550" s="60"/>
      <c r="O550" s="62"/>
    </row>
    <row r="551" ht="12.75" customHeight="1">
      <c r="A551" s="64"/>
      <c r="B551" s="65"/>
      <c r="C551" s="65"/>
      <c r="D551" s="56"/>
      <c r="E551" s="56"/>
      <c r="F551" s="55" t="str">
        <f t="shared" si="1"/>
        <v/>
      </c>
      <c r="G551" s="56" t="str">
        <f t="shared" si="2"/>
        <v/>
      </c>
      <c r="H551" s="57" t="str">
        <f t="shared" si="3"/>
        <v/>
      </c>
      <c r="I551" s="58" t="str">
        <f t="shared" si="4"/>
        <v/>
      </c>
      <c r="J551" s="56" t="str">
        <f t="shared" si="5"/>
        <v/>
      </c>
      <c r="K551" s="59" t="str">
        <f t="shared" si="6"/>
        <v/>
      </c>
      <c r="L551" s="5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60"/>
      <c r="N551" s="60"/>
      <c r="O551" s="62"/>
    </row>
    <row r="552" ht="12.75" customHeight="1">
      <c r="A552" s="64"/>
      <c r="B552" s="65"/>
      <c r="C552" s="65"/>
      <c r="D552" s="56"/>
      <c r="E552" s="56"/>
      <c r="F552" s="55" t="str">
        <f t="shared" si="1"/>
        <v/>
      </c>
      <c r="G552" s="56" t="str">
        <f t="shared" si="2"/>
        <v/>
      </c>
      <c r="H552" s="57" t="str">
        <f t="shared" si="3"/>
        <v/>
      </c>
      <c r="I552" s="58" t="str">
        <f t="shared" si="4"/>
        <v/>
      </c>
      <c r="J552" s="56" t="str">
        <f t="shared" si="5"/>
        <v/>
      </c>
      <c r="K552" s="59" t="str">
        <f t="shared" si="6"/>
        <v/>
      </c>
      <c r="L552" s="5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60"/>
      <c r="N552" s="60"/>
      <c r="O552" s="62"/>
    </row>
    <row r="553" ht="12.75" customHeight="1">
      <c r="A553" s="64"/>
      <c r="B553" s="65"/>
      <c r="C553" s="65"/>
      <c r="D553" s="56"/>
      <c r="E553" s="56"/>
      <c r="F553" s="55" t="str">
        <f t="shared" si="1"/>
        <v/>
      </c>
      <c r="G553" s="56" t="str">
        <f t="shared" si="2"/>
        <v/>
      </c>
      <c r="H553" s="57" t="str">
        <f t="shared" si="3"/>
        <v/>
      </c>
      <c r="I553" s="58" t="str">
        <f t="shared" si="4"/>
        <v/>
      </c>
      <c r="J553" s="56" t="str">
        <f t="shared" si="5"/>
        <v/>
      </c>
      <c r="K553" s="59" t="str">
        <f t="shared" si="6"/>
        <v/>
      </c>
      <c r="L553" s="5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60"/>
      <c r="N553" s="60"/>
      <c r="O553" s="62"/>
    </row>
    <row r="554" ht="12.75" customHeight="1">
      <c r="A554" s="64"/>
      <c r="B554" s="65"/>
      <c r="C554" s="65"/>
      <c r="D554" s="56"/>
      <c r="E554" s="56"/>
      <c r="F554" s="55" t="str">
        <f t="shared" si="1"/>
        <v/>
      </c>
      <c r="G554" s="56" t="str">
        <f t="shared" si="2"/>
        <v/>
      </c>
      <c r="H554" s="57" t="str">
        <f t="shared" si="3"/>
        <v/>
      </c>
      <c r="I554" s="58" t="str">
        <f t="shared" si="4"/>
        <v/>
      </c>
      <c r="J554" s="56" t="str">
        <f t="shared" si="5"/>
        <v/>
      </c>
      <c r="K554" s="59" t="str">
        <f t="shared" si="6"/>
        <v/>
      </c>
      <c r="L554" s="5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60"/>
      <c r="N554" s="60"/>
      <c r="O554" s="62"/>
    </row>
    <row r="555" ht="12.75" customHeight="1">
      <c r="A555" s="64"/>
      <c r="B555" s="65"/>
      <c r="C555" s="65"/>
      <c r="D555" s="56"/>
      <c r="E555" s="56"/>
      <c r="F555" s="55" t="str">
        <f t="shared" si="1"/>
        <v/>
      </c>
      <c r="G555" s="56" t="str">
        <f t="shared" si="2"/>
        <v/>
      </c>
      <c r="H555" s="57" t="str">
        <f t="shared" si="3"/>
        <v/>
      </c>
      <c r="I555" s="58" t="str">
        <f t="shared" si="4"/>
        <v/>
      </c>
      <c r="J555" s="56" t="str">
        <f t="shared" si="5"/>
        <v/>
      </c>
      <c r="K555" s="59" t="str">
        <f t="shared" si="6"/>
        <v/>
      </c>
      <c r="L555" s="5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60"/>
      <c r="N555" s="60"/>
      <c r="O555" s="62"/>
    </row>
    <row r="556" ht="12.75" customHeight="1">
      <c r="A556" s="64"/>
      <c r="B556" s="65"/>
      <c r="C556" s="65"/>
      <c r="D556" s="56"/>
      <c r="E556" s="56"/>
      <c r="F556" s="55" t="str">
        <f t="shared" si="1"/>
        <v/>
      </c>
      <c r="G556" s="56" t="str">
        <f t="shared" si="2"/>
        <v/>
      </c>
      <c r="H556" s="57" t="str">
        <f t="shared" si="3"/>
        <v/>
      </c>
      <c r="I556" s="58" t="str">
        <f t="shared" si="4"/>
        <v/>
      </c>
      <c r="J556" s="56" t="str">
        <f t="shared" si="5"/>
        <v/>
      </c>
      <c r="K556" s="59" t="str">
        <f t="shared" si="6"/>
        <v/>
      </c>
      <c r="L556" s="5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60"/>
      <c r="N556" s="60"/>
      <c r="O556" s="62"/>
    </row>
    <row r="557" ht="12.75" customHeight="1">
      <c r="A557" s="64"/>
      <c r="B557" s="65"/>
      <c r="C557" s="65"/>
      <c r="D557" s="56"/>
      <c r="E557" s="56"/>
      <c r="F557" s="55" t="str">
        <f t="shared" si="1"/>
        <v/>
      </c>
      <c r="G557" s="56" t="str">
        <f t="shared" si="2"/>
        <v/>
      </c>
      <c r="H557" s="57" t="str">
        <f t="shared" si="3"/>
        <v/>
      </c>
      <c r="I557" s="58" t="str">
        <f t="shared" si="4"/>
        <v/>
      </c>
      <c r="J557" s="56" t="str">
        <f t="shared" si="5"/>
        <v/>
      </c>
      <c r="K557" s="59" t="str">
        <f t="shared" si="6"/>
        <v/>
      </c>
      <c r="L557" s="5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60"/>
      <c r="N557" s="60"/>
      <c r="O557" s="62"/>
    </row>
    <row r="558" ht="12.75" customHeight="1">
      <c r="A558" s="64"/>
      <c r="B558" s="65"/>
      <c r="C558" s="65"/>
      <c r="D558" s="56"/>
      <c r="E558" s="56"/>
      <c r="F558" s="55" t="str">
        <f t="shared" si="1"/>
        <v/>
      </c>
      <c r="G558" s="56" t="str">
        <f t="shared" si="2"/>
        <v/>
      </c>
      <c r="H558" s="57" t="str">
        <f t="shared" si="3"/>
        <v/>
      </c>
      <c r="I558" s="58" t="str">
        <f t="shared" si="4"/>
        <v/>
      </c>
      <c r="J558" s="56" t="str">
        <f t="shared" si="5"/>
        <v/>
      </c>
      <c r="K558" s="59" t="str">
        <f t="shared" si="6"/>
        <v/>
      </c>
      <c r="L558" s="5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60"/>
      <c r="N558" s="60"/>
      <c r="O558" s="62"/>
    </row>
    <row r="559" ht="12.75" customHeight="1">
      <c r="A559" s="64"/>
      <c r="B559" s="65"/>
      <c r="C559" s="65"/>
      <c r="D559" s="56"/>
      <c r="E559" s="56"/>
      <c r="F559" s="55" t="str">
        <f t="shared" si="1"/>
        <v/>
      </c>
      <c r="G559" s="56" t="str">
        <f t="shared" si="2"/>
        <v/>
      </c>
      <c r="H559" s="57" t="str">
        <f t="shared" si="3"/>
        <v/>
      </c>
      <c r="I559" s="58" t="str">
        <f t="shared" si="4"/>
        <v/>
      </c>
      <c r="J559" s="56" t="str">
        <f t="shared" si="5"/>
        <v/>
      </c>
      <c r="K559" s="59" t="str">
        <f t="shared" si="6"/>
        <v/>
      </c>
      <c r="L559" s="5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60"/>
      <c r="N559" s="60"/>
      <c r="O559" s="62"/>
    </row>
    <row r="560" ht="12.75" customHeight="1">
      <c r="A560" s="64"/>
      <c r="B560" s="65"/>
      <c r="C560" s="65"/>
      <c r="D560" s="56"/>
      <c r="E560" s="56"/>
      <c r="F560" s="55" t="str">
        <f t="shared" si="1"/>
        <v/>
      </c>
      <c r="G560" s="56" t="str">
        <f t="shared" si="2"/>
        <v/>
      </c>
      <c r="H560" s="57" t="str">
        <f t="shared" si="3"/>
        <v/>
      </c>
      <c r="I560" s="58" t="str">
        <f t="shared" si="4"/>
        <v/>
      </c>
      <c r="J560" s="56" t="str">
        <f t="shared" si="5"/>
        <v/>
      </c>
      <c r="K560" s="59" t="str">
        <f t="shared" si="6"/>
        <v/>
      </c>
      <c r="L560" s="5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60"/>
      <c r="N560" s="60"/>
      <c r="O560" s="62"/>
    </row>
    <row r="561" ht="12.75" customHeight="1">
      <c r="A561" s="64"/>
      <c r="B561" s="65"/>
      <c r="C561" s="65"/>
      <c r="D561" s="56"/>
      <c r="E561" s="56"/>
      <c r="F561" s="55" t="str">
        <f t="shared" si="1"/>
        <v/>
      </c>
      <c r="G561" s="56" t="str">
        <f t="shared" si="2"/>
        <v/>
      </c>
      <c r="H561" s="57" t="str">
        <f t="shared" si="3"/>
        <v/>
      </c>
      <c r="I561" s="58" t="str">
        <f t="shared" si="4"/>
        <v/>
      </c>
      <c r="J561" s="56" t="str">
        <f t="shared" si="5"/>
        <v/>
      </c>
      <c r="K561" s="59" t="str">
        <f t="shared" si="6"/>
        <v/>
      </c>
      <c r="L561" s="5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60"/>
      <c r="N561" s="60"/>
      <c r="O561" s="62"/>
    </row>
    <row r="562" ht="12.75" customHeight="1">
      <c r="A562" s="64"/>
      <c r="B562" s="65"/>
      <c r="C562" s="65"/>
      <c r="D562" s="56"/>
      <c r="E562" s="56"/>
      <c r="F562" s="55" t="str">
        <f t="shared" si="1"/>
        <v/>
      </c>
      <c r="G562" s="56" t="str">
        <f t="shared" si="2"/>
        <v/>
      </c>
      <c r="H562" s="57" t="str">
        <f t="shared" si="3"/>
        <v/>
      </c>
      <c r="I562" s="58" t="str">
        <f t="shared" si="4"/>
        <v/>
      </c>
      <c r="J562" s="56" t="str">
        <f t="shared" si="5"/>
        <v/>
      </c>
      <c r="K562" s="59" t="str">
        <f t="shared" si="6"/>
        <v/>
      </c>
      <c r="L562" s="5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60"/>
      <c r="N562" s="60"/>
      <c r="O562" s="62"/>
    </row>
    <row r="563" ht="12.75" customHeight="1">
      <c r="A563" s="64"/>
      <c r="B563" s="65"/>
      <c r="C563" s="65"/>
      <c r="D563" s="56"/>
      <c r="E563" s="56"/>
      <c r="F563" s="55" t="str">
        <f t="shared" si="1"/>
        <v/>
      </c>
      <c r="G563" s="56" t="str">
        <f t="shared" si="2"/>
        <v/>
      </c>
      <c r="H563" s="57" t="str">
        <f t="shared" si="3"/>
        <v/>
      </c>
      <c r="I563" s="58" t="str">
        <f t="shared" si="4"/>
        <v/>
      </c>
      <c r="J563" s="56" t="str">
        <f t="shared" si="5"/>
        <v/>
      </c>
      <c r="K563" s="59" t="str">
        <f t="shared" si="6"/>
        <v/>
      </c>
      <c r="L563" s="5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60"/>
      <c r="N563" s="60"/>
      <c r="O563" s="62"/>
    </row>
    <row r="564" ht="12.75" customHeight="1">
      <c r="A564" s="64"/>
      <c r="B564" s="65"/>
      <c r="C564" s="65"/>
      <c r="D564" s="56"/>
      <c r="E564" s="56"/>
      <c r="F564" s="55" t="str">
        <f t="shared" si="1"/>
        <v/>
      </c>
      <c r="G564" s="56" t="str">
        <f t="shared" si="2"/>
        <v/>
      </c>
      <c r="H564" s="57" t="str">
        <f t="shared" si="3"/>
        <v/>
      </c>
      <c r="I564" s="58" t="str">
        <f t="shared" si="4"/>
        <v/>
      </c>
      <c r="J564" s="56" t="str">
        <f t="shared" si="5"/>
        <v/>
      </c>
      <c r="K564" s="59" t="str">
        <f t="shared" si="6"/>
        <v/>
      </c>
      <c r="L564" s="5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60"/>
      <c r="N564" s="60"/>
      <c r="O564" s="62"/>
    </row>
    <row r="565" ht="12.75" customHeight="1">
      <c r="A565" s="64"/>
      <c r="B565" s="65"/>
      <c r="C565" s="65"/>
      <c r="D565" s="56"/>
      <c r="E565" s="56"/>
      <c r="F565" s="55" t="str">
        <f t="shared" si="1"/>
        <v/>
      </c>
      <c r="G565" s="56" t="str">
        <f t="shared" si="2"/>
        <v/>
      </c>
      <c r="H565" s="57" t="str">
        <f t="shared" si="3"/>
        <v/>
      </c>
      <c r="I565" s="58" t="str">
        <f t="shared" si="4"/>
        <v/>
      </c>
      <c r="J565" s="56" t="str">
        <f t="shared" si="5"/>
        <v/>
      </c>
      <c r="K565" s="59" t="str">
        <f t="shared" si="6"/>
        <v/>
      </c>
      <c r="L565" s="5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60"/>
      <c r="N565" s="60"/>
      <c r="O565" s="62"/>
    </row>
    <row r="566" ht="12.75" customHeight="1">
      <c r="A566" s="64"/>
      <c r="B566" s="65"/>
      <c r="C566" s="65"/>
      <c r="D566" s="56"/>
      <c r="E566" s="56"/>
      <c r="F566" s="55" t="str">
        <f t="shared" si="1"/>
        <v/>
      </c>
      <c r="G566" s="56" t="str">
        <f t="shared" si="2"/>
        <v/>
      </c>
      <c r="H566" s="57" t="str">
        <f t="shared" si="3"/>
        <v/>
      </c>
      <c r="I566" s="58" t="str">
        <f t="shared" si="4"/>
        <v/>
      </c>
      <c r="J566" s="56" t="str">
        <f t="shared" si="5"/>
        <v/>
      </c>
      <c r="K566" s="59" t="str">
        <f t="shared" si="6"/>
        <v/>
      </c>
      <c r="L566" s="5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60"/>
      <c r="N566" s="60"/>
      <c r="O566" s="62"/>
    </row>
    <row r="567" ht="12.75" customHeight="1">
      <c r="A567" s="64"/>
      <c r="B567" s="65"/>
      <c r="C567" s="65"/>
      <c r="D567" s="56"/>
      <c r="E567" s="56"/>
      <c r="F567" s="55" t="str">
        <f t="shared" si="1"/>
        <v/>
      </c>
      <c r="G567" s="56" t="str">
        <f t="shared" si="2"/>
        <v/>
      </c>
      <c r="H567" s="57" t="str">
        <f t="shared" si="3"/>
        <v/>
      </c>
      <c r="I567" s="58" t="str">
        <f t="shared" si="4"/>
        <v/>
      </c>
      <c r="J567" s="56" t="str">
        <f t="shared" si="5"/>
        <v/>
      </c>
      <c r="K567" s="59" t="str">
        <f t="shared" si="6"/>
        <v/>
      </c>
      <c r="L567" s="5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60"/>
      <c r="N567" s="60"/>
      <c r="O567" s="62"/>
    </row>
    <row r="568" ht="12.75" customHeight="1">
      <c r="A568" s="64"/>
      <c r="B568" s="65"/>
      <c r="C568" s="65"/>
      <c r="D568" s="56"/>
      <c r="E568" s="56"/>
      <c r="F568" s="55" t="str">
        <f t="shared" si="1"/>
        <v/>
      </c>
      <c r="G568" s="56" t="str">
        <f t="shared" si="2"/>
        <v/>
      </c>
      <c r="H568" s="57" t="str">
        <f t="shared" si="3"/>
        <v/>
      </c>
      <c r="I568" s="58" t="str">
        <f t="shared" si="4"/>
        <v/>
      </c>
      <c r="J568" s="56" t="str">
        <f t="shared" si="5"/>
        <v/>
      </c>
      <c r="K568" s="59" t="str">
        <f t="shared" si="6"/>
        <v/>
      </c>
      <c r="L568" s="5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60"/>
      <c r="N568" s="60"/>
      <c r="O568" s="62"/>
    </row>
    <row r="569" ht="12.75" customHeight="1">
      <c r="A569" s="64"/>
      <c r="B569" s="65"/>
      <c r="C569" s="65"/>
      <c r="D569" s="56"/>
      <c r="E569" s="56"/>
      <c r="F569" s="55" t="str">
        <f t="shared" si="1"/>
        <v/>
      </c>
      <c r="G569" s="56" t="str">
        <f t="shared" si="2"/>
        <v/>
      </c>
      <c r="H569" s="57" t="str">
        <f t="shared" si="3"/>
        <v/>
      </c>
      <c r="I569" s="58" t="str">
        <f t="shared" si="4"/>
        <v/>
      </c>
      <c r="J569" s="56" t="str">
        <f t="shared" si="5"/>
        <v/>
      </c>
      <c r="K569" s="59" t="str">
        <f t="shared" si="6"/>
        <v/>
      </c>
      <c r="L569" s="5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60"/>
      <c r="N569" s="60"/>
      <c r="O569" s="62"/>
    </row>
    <row r="570" ht="12.75" customHeight="1">
      <c r="A570" s="64"/>
      <c r="B570" s="65"/>
      <c r="C570" s="65"/>
      <c r="D570" s="56"/>
      <c r="E570" s="56"/>
      <c r="F570" s="55" t="str">
        <f t="shared" si="1"/>
        <v/>
      </c>
      <c r="G570" s="56" t="str">
        <f t="shared" si="2"/>
        <v/>
      </c>
      <c r="H570" s="57" t="str">
        <f t="shared" si="3"/>
        <v/>
      </c>
      <c r="I570" s="58" t="str">
        <f t="shared" si="4"/>
        <v/>
      </c>
      <c r="J570" s="56" t="str">
        <f t="shared" si="5"/>
        <v/>
      </c>
      <c r="K570" s="59" t="str">
        <f t="shared" si="6"/>
        <v/>
      </c>
      <c r="L570" s="5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60"/>
      <c r="N570" s="60"/>
      <c r="O570" s="62"/>
    </row>
    <row r="571" ht="12.75" customHeight="1">
      <c r="A571" s="64"/>
      <c r="B571" s="65"/>
      <c r="C571" s="65"/>
      <c r="D571" s="56"/>
      <c r="E571" s="56"/>
      <c r="F571" s="55" t="str">
        <f t="shared" si="1"/>
        <v/>
      </c>
      <c r="G571" s="56" t="str">
        <f t="shared" si="2"/>
        <v/>
      </c>
      <c r="H571" s="57" t="str">
        <f t="shared" si="3"/>
        <v/>
      </c>
      <c r="I571" s="58" t="str">
        <f t="shared" si="4"/>
        <v/>
      </c>
      <c r="J571" s="56" t="str">
        <f t="shared" si="5"/>
        <v/>
      </c>
      <c r="K571" s="59" t="str">
        <f t="shared" si="6"/>
        <v/>
      </c>
      <c r="L571" s="5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60"/>
      <c r="N571" s="60"/>
      <c r="O571" s="62"/>
    </row>
    <row r="572" ht="12.75" customHeight="1">
      <c r="A572" s="64"/>
      <c r="B572" s="65"/>
      <c r="C572" s="65"/>
      <c r="D572" s="56"/>
      <c r="E572" s="56"/>
      <c r="F572" s="55" t="str">
        <f t="shared" si="1"/>
        <v/>
      </c>
      <c r="G572" s="56" t="str">
        <f t="shared" si="2"/>
        <v/>
      </c>
      <c r="H572" s="57" t="str">
        <f t="shared" si="3"/>
        <v/>
      </c>
      <c r="I572" s="58" t="str">
        <f t="shared" si="4"/>
        <v/>
      </c>
      <c r="J572" s="56" t="str">
        <f t="shared" si="5"/>
        <v/>
      </c>
      <c r="K572" s="59" t="str">
        <f t="shared" si="6"/>
        <v/>
      </c>
      <c r="L572" s="5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60"/>
      <c r="N572" s="60"/>
      <c r="O572" s="62"/>
    </row>
    <row r="573" ht="12.75" customHeight="1">
      <c r="A573" s="64"/>
      <c r="B573" s="65"/>
      <c r="C573" s="65"/>
      <c r="D573" s="56"/>
      <c r="E573" s="56"/>
      <c r="F573" s="55" t="str">
        <f t="shared" si="1"/>
        <v/>
      </c>
      <c r="G573" s="56" t="str">
        <f t="shared" si="2"/>
        <v/>
      </c>
      <c r="H573" s="57" t="str">
        <f t="shared" si="3"/>
        <v/>
      </c>
      <c r="I573" s="58" t="str">
        <f t="shared" si="4"/>
        <v/>
      </c>
      <c r="J573" s="56" t="str">
        <f t="shared" si="5"/>
        <v/>
      </c>
      <c r="K573" s="59" t="str">
        <f t="shared" si="6"/>
        <v/>
      </c>
      <c r="L573" s="5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60"/>
      <c r="N573" s="60"/>
      <c r="O573" s="62"/>
    </row>
    <row r="574" ht="12.75" customHeight="1">
      <c r="A574" s="64"/>
      <c r="B574" s="65"/>
      <c r="C574" s="65"/>
      <c r="D574" s="56"/>
      <c r="E574" s="56"/>
      <c r="F574" s="55" t="str">
        <f t="shared" si="1"/>
        <v/>
      </c>
      <c r="G574" s="56" t="str">
        <f t="shared" si="2"/>
        <v/>
      </c>
      <c r="H574" s="57" t="str">
        <f t="shared" si="3"/>
        <v/>
      </c>
      <c r="I574" s="58" t="str">
        <f t="shared" si="4"/>
        <v/>
      </c>
      <c r="J574" s="56" t="str">
        <f t="shared" si="5"/>
        <v/>
      </c>
      <c r="K574" s="59" t="str">
        <f t="shared" si="6"/>
        <v/>
      </c>
      <c r="L574" s="5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60"/>
      <c r="N574" s="60"/>
      <c r="O574" s="62"/>
    </row>
    <row r="575" ht="12.75" customHeight="1">
      <c r="A575" s="64"/>
      <c r="B575" s="65"/>
      <c r="C575" s="65"/>
      <c r="D575" s="56"/>
      <c r="E575" s="56"/>
      <c r="F575" s="55" t="str">
        <f t="shared" si="1"/>
        <v/>
      </c>
      <c r="G575" s="56" t="str">
        <f t="shared" si="2"/>
        <v/>
      </c>
      <c r="H575" s="57" t="str">
        <f t="shared" si="3"/>
        <v/>
      </c>
      <c r="I575" s="58" t="str">
        <f t="shared" si="4"/>
        <v/>
      </c>
      <c r="J575" s="56" t="str">
        <f t="shared" si="5"/>
        <v/>
      </c>
      <c r="K575" s="59" t="str">
        <f t="shared" si="6"/>
        <v/>
      </c>
      <c r="L575" s="5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60"/>
      <c r="N575" s="60"/>
      <c r="O575" s="62"/>
    </row>
    <row r="576" ht="12.75" customHeight="1">
      <c r="A576" s="64"/>
      <c r="B576" s="65"/>
      <c r="C576" s="65"/>
      <c r="D576" s="56"/>
      <c r="E576" s="56"/>
      <c r="F576" s="55" t="str">
        <f t="shared" si="1"/>
        <v/>
      </c>
      <c r="G576" s="56" t="str">
        <f t="shared" si="2"/>
        <v/>
      </c>
      <c r="H576" s="57" t="str">
        <f t="shared" si="3"/>
        <v/>
      </c>
      <c r="I576" s="58" t="str">
        <f t="shared" si="4"/>
        <v/>
      </c>
      <c r="J576" s="56" t="str">
        <f t="shared" si="5"/>
        <v/>
      </c>
      <c r="K576" s="59" t="str">
        <f t="shared" si="6"/>
        <v/>
      </c>
      <c r="L576" s="5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60"/>
      <c r="N576" s="60"/>
      <c r="O576" s="62"/>
    </row>
    <row r="577" ht="12.75" customHeight="1">
      <c r="A577" s="64"/>
      <c r="B577" s="65"/>
      <c r="C577" s="65"/>
      <c r="D577" s="56"/>
      <c r="E577" s="56"/>
      <c r="F577" s="55" t="str">
        <f t="shared" si="1"/>
        <v/>
      </c>
      <c r="G577" s="56" t="str">
        <f t="shared" si="2"/>
        <v/>
      </c>
      <c r="H577" s="57" t="str">
        <f t="shared" si="3"/>
        <v/>
      </c>
      <c r="I577" s="58" t="str">
        <f t="shared" si="4"/>
        <v/>
      </c>
      <c r="J577" s="56" t="str">
        <f t="shared" si="5"/>
        <v/>
      </c>
      <c r="K577" s="59" t="str">
        <f t="shared" si="6"/>
        <v/>
      </c>
      <c r="L577" s="5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60"/>
      <c r="N577" s="60"/>
      <c r="O577" s="62"/>
    </row>
    <row r="578" ht="12.75" customHeight="1">
      <c r="A578" s="64"/>
      <c r="B578" s="65"/>
      <c r="C578" s="65"/>
      <c r="D578" s="56"/>
      <c r="E578" s="56"/>
      <c r="F578" s="55" t="str">
        <f t="shared" si="1"/>
        <v/>
      </c>
      <c r="G578" s="56" t="str">
        <f t="shared" si="2"/>
        <v/>
      </c>
      <c r="H578" s="57" t="str">
        <f t="shared" si="3"/>
        <v/>
      </c>
      <c r="I578" s="58" t="str">
        <f t="shared" si="4"/>
        <v/>
      </c>
      <c r="J578" s="56" t="str">
        <f t="shared" si="5"/>
        <v/>
      </c>
      <c r="K578" s="59" t="str">
        <f t="shared" si="6"/>
        <v/>
      </c>
      <c r="L578" s="5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60"/>
      <c r="N578" s="60"/>
      <c r="O578" s="62"/>
    </row>
    <row r="579" ht="12.75" customHeight="1">
      <c r="A579" s="64"/>
      <c r="B579" s="65"/>
      <c r="C579" s="65"/>
      <c r="D579" s="56"/>
      <c r="E579" s="56"/>
      <c r="F579" s="55" t="str">
        <f t="shared" si="1"/>
        <v/>
      </c>
      <c r="G579" s="56" t="str">
        <f t="shared" si="2"/>
        <v/>
      </c>
      <c r="H579" s="57" t="str">
        <f t="shared" si="3"/>
        <v/>
      </c>
      <c r="I579" s="58" t="str">
        <f t="shared" si="4"/>
        <v/>
      </c>
      <c r="J579" s="56" t="str">
        <f t="shared" si="5"/>
        <v/>
      </c>
      <c r="K579" s="59" t="str">
        <f t="shared" si="6"/>
        <v/>
      </c>
      <c r="L579" s="5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60"/>
      <c r="N579" s="60"/>
      <c r="O579" s="62"/>
    </row>
    <row r="580" ht="12.75" customHeight="1">
      <c r="A580" s="64"/>
      <c r="B580" s="65"/>
      <c r="C580" s="65"/>
      <c r="D580" s="56"/>
      <c r="E580" s="56"/>
      <c r="F580" s="55" t="str">
        <f t="shared" si="1"/>
        <v/>
      </c>
      <c r="G580" s="56" t="str">
        <f t="shared" si="2"/>
        <v/>
      </c>
      <c r="H580" s="57" t="str">
        <f t="shared" si="3"/>
        <v/>
      </c>
      <c r="I580" s="58" t="str">
        <f t="shared" si="4"/>
        <v/>
      </c>
      <c r="J580" s="56" t="str">
        <f t="shared" si="5"/>
        <v/>
      </c>
      <c r="K580" s="59" t="str">
        <f t="shared" si="6"/>
        <v/>
      </c>
      <c r="L580" s="5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60"/>
      <c r="N580" s="60"/>
      <c r="O580" s="62"/>
    </row>
    <row r="581" ht="12.75" customHeight="1">
      <c r="A581" s="64"/>
      <c r="B581" s="65"/>
      <c r="C581" s="65"/>
      <c r="D581" s="56"/>
      <c r="E581" s="56"/>
      <c r="F581" s="55" t="str">
        <f t="shared" si="1"/>
        <v/>
      </c>
      <c r="G581" s="56" t="str">
        <f t="shared" si="2"/>
        <v/>
      </c>
      <c r="H581" s="57" t="str">
        <f t="shared" si="3"/>
        <v/>
      </c>
      <c r="I581" s="58" t="str">
        <f t="shared" si="4"/>
        <v/>
      </c>
      <c r="J581" s="56" t="str">
        <f t="shared" si="5"/>
        <v/>
      </c>
      <c r="K581" s="59" t="str">
        <f t="shared" si="6"/>
        <v/>
      </c>
      <c r="L581" s="5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60"/>
      <c r="N581" s="60"/>
      <c r="O581" s="62"/>
    </row>
    <row r="582" ht="12.75" customHeight="1">
      <c r="A582" s="64"/>
      <c r="B582" s="65"/>
      <c r="C582" s="65"/>
      <c r="D582" s="56"/>
      <c r="E582" s="56"/>
      <c r="F582" s="55" t="str">
        <f t="shared" si="1"/>
        <v/>
      </c>
      <c r="G582" s="56" t="str">
        <f t="shared" si="2"/>
        <v/>
      </c>
      <c r="H582" s="57" t="str">
        <f t="shared" si="3"/>
        <v/>
      </c>
      <c r="I582" s="58" t="str">
        <f t="shared" si="4"/>
        <v/>
      </c>
      <c r="J582" s="56" t="str">
        <f t="shared" si="5"/>
        <v/>
      </c>
      <c r="K582" s="59" t="str">
        <f t="shared" si="6"/>
        <v/>
      </c>
      <c r="L582" s="5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60"/>
      <c r="N582" s="60"/>
      <c r="O582" s="62"/>
    </row>
    <row r="583" ht="12.75" customHeight="1">
      <c r="A583" s="64"/>
      <c r="B583" s="65"/>
      <c r="C583" s="65"/>
      <c r="D583" s="56"/>
      <c r="E583" s="56"/>
      <c r="F583" s="55" t="str">
        <f t="shared" si="1"/>
        <v/>
      </c>
      <c r="G583" s="56" t="str">
        <f t="shared" si="2"/>
        <v/>
      </c>
      <c r="H583" s="57" t="str">
        <f t="shared" si="3"/>
        <v/>
      </c>
      <c r="I583" s="58" t="str">
        <f t="shared" si="4"/>
        <v/>
      </c>
      <c r="J583" s="56" t="str">
        <f t="shared" si="5"/>
        <v/>
      </c>
      <c r="K583" s="59" t="str">
        <f t="shared" si="6"/>
        <v/>
      </c>
      <c r="L583" s="5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60"/>
      <c r="N583" s="60"/>
      <c r="O583" s="62"/>
    </row>
    <row r="584" ht="12.75" customHeight="1">
      <c r="A584" s="64"/>
      <c r="B584" s="65"/>
      <c r="C584" s="65"/>
      <c r="D584" s="56"/>
      <c r="E584" s="56"/>
      <c r="F584" s="55" t="str">
        <f t="shared" si="1"/>
        <v/>
      </c>
      <c r="G584" s="56" t="str">
        <f t="shared" si="2"/>
        <v/>
      </c>
      <c r="H584" s="57" t="str">
        <f t="shared" si="3"/>
        <v/>
      </c>
      <c r="I584" s="58" t="str">
        <f t="shared" si="4"/>
        <v/>
      </c>
      <c r="J584" s="56" t="str">
        <f t="shared" si="5"/>
        <v/>
      </c>
      <c r="K584" s="59" t="str">
        <f t="shared" si="6"/>
        <v/>
      </c>
      <c r="L584" s="5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60"/>
      <c r="N584" s="60"/>
      <c r="O584" s="62"/>
    </row>
    <row r="585" ht="12.75" customHeight="1">
      <c r="A585" s="64"/>
      <c r="B585" s="65"/>
      <c r="C585" s="65"/>
      <c r="D585" s="56"/>
      <c r="E585" s="56"/>
      <c r="F585" s="55" t="str">
        <f t="shared" si="1"/>
        <v/>
      </c>
      <c r="G585" s="56" t="str">
        <f t="shared" si="2"/>
        <v/>
      </c>
      <c r="H585" s="57" t="str">
        <f t="shared" si="3"/>
        <v/>
      </c>
      <c r="I585" s="58" t="str">
        <f t="shared" si="4"/>
        <v/>
      </c>
      <c r="J585" s="56" t="str">
        <f t="shared" si="5"/>
        <v/>
      </c>
      <c r="K585" s="59" t="str">
        <f t="shared" si="6"/>
        <v/>
      </c>
      <c r="L585" s="5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60"/>
      <c r="N585" s="60"/>
      <c r="O585" s="62"/>
    </row>
    <row r="586" ht="12.75" customHeight="1">
      <c r="A586" s="64"/>
      <c r="B586" s="65"/>
      <c r="C586" s="65"/>
      <c r="D586" s="56"/>
      <c r="E586" s="56"/>
      <c r="F586" s="55" t="str">
        <f t="shared" si="1"/>
        <v/>
      </c>
      <c r="G586" s="56" t="str">
        <f t="shared" si="2"/>
        <v/>
      </c>
      <c r="H586" s="57" t="str">
        <f t="shared" si="3"/>
        <v/>
      </c>
      <c r="I586" s="58" t="str">
        <f t="shared" si="4"/>
        <v/>
      </c>
      <c r="J586" s="56" t="str">
        <f t="shared" si="5"/>
        <v/>
      </c>
      <c r="K586" s="59" t="str">
        <f t="shared" si="6"/>
        <v/>
      </c>
      <c r="L586" s="5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60"/>
      <c r="N586" s="60"/>
      <c r="O586" s="62"/>
    </row>
    <row r="587" ht="12.75" customHeight="1">
      <c r="A587" s="64"/>
      <c r="B587" s="65"/>
      <c r="C587" s="65"/>
      <c r="D587" s="56"/>
      <c r="E587" s="56"/>
      <c r="F587" s="55" t="str">
        <f t="shared" si="1"/>
        <v/>
      </c>
      <c r="G587" s="56" t="str">
        <f t="shared" si="2"/>
        <v/>
      </c>
      <c r="H587" s="57" t="str">
        <f t="shared" si="3"/>
        <v/>
      </c>
      <c r="I587" s="58" t="str">
        <f t="shared" si="4"/>
        <v/>
      </c>
      <c r="J587" s="56" t="str">
        <f t="shared" si="5"/>
        <v/>
      </c>
      <c r="K587" s="59" t="str">
        <f t="shared" si="6"/>
        <v/>
      </c>
      <c r="L587" s="5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60"/>
      <c r="N587" s="60"/>
      <c r="O587" s="62"/>
    </row>
    <row r="588" ht="12.75" customHeight="1">
      <c r="A588" s="64"/>
      <c r="B588" s="65"/>
      <c r="C588" s="65"/>
      <c r="D588" s="56"/>
      <c r="E588" s="56"/>
      <c r="F588" s="55" t="str">
        <f t="shared" si="1"/>
        <v/>
      </c>
      <c r="G588" s="56" t="str">
        <f t="shared" si="2"/>
        <v/>
      </c>
      <c r="H588" s="57" t="str">
        <f t="shared" si="3"/>
        <v/>
      </c>
      <c r="I588" s="58" t="str">
        <f t="shared" si="4"/>
        <v/>
      </c>
      <c r="J588" s="56" t="str">
        <f t="shared" si="5"/>
        <v/>
      </c>
      <c r="K588" s="59" t="str">
        <f t="shared" si="6"/>
        <v/>
      </c>
      <c r="L588" s="5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60"/>
      <c r="N588" s="60"/>
      <c r="O588" s="62"/>
    </row>
    <row r="589" ht="12.75" customHeight="1">
      <c r="A589" s="64"/>
      <c r="B589" s="65"/>
      <c r="C589" s="65"/>
      <c r="D589" s="56"/>
      <c r="E589" s="56"/>
      <c r="F589" s="55" t="str">
        <f t="shared" si="1"/>
        <v/>
      </c>
      <c r="G589" s="56" t="str">
        <f t="shared" si="2"/>
        <v/>
      </c>
      <c r="H589" s="57" t="str">
        <f t="shared" si="3"/>
        <v/>
      </c>
      <c r="I589" s="58" t="str">
        <f t="shared" si="4"/>
        <v/>
      </c>
      <c r="J589" s="56" t="str">
        <f t="shared" si="5"/>
        <v/>
      </c>
      <c r="K589" s="59" t="str">
        <f t="shared" si="6"/>
        <v/>
      </c>
      <c r="L589" s="5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60"/>
      <c r="N589" s="60"/>
      <c r="O589" s="62"/>
    </row>
    <row r="590" ht="12.75" customHeight="1">
      <c r="A590" s="64"/>
      <c r="B590" s="65"/>
      <c r="C590" s="65"/>
      <c r="D590" s="56"/>
      <c r="E590" s="56"/>
      <c r="F590" s="55" t="str">
        <f t="shared" si="1"/>
        <v/>
      </c>
      <c r="G590" s="56" t="str">
        <f t="shared" si="2"/>
        <v/>
      </c>
      <c r="H590" s="57" t="str">
        <f t="shared" si="3"/>
        <v/>
      </c>
      <c r="I590" s="58" t="str">
        <f t="shared" si="4"/>
        <v/>
      </c>
      <c r="J590" s="56" t="str">
        <f t="shared" si="5"/>
        <v/>
      </c>
      <c r="K590" s="59" t="str">
        <f t="shared" si="6"/>
        <v/>
      </c>
      <c r="L590" s="5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60"/>
      <c r="N590" s="60"/>
      <c r="O590" s="62"/>
    </row>
    <row r="591" ht="12.75" customHeight="1">
      <c r="A591" s="64"/>
      <c r="B591" s="65"/>
      <c r="C591" s="65"/>
      <c r="D591" s="56"/>
      <c r="E591" s="56"/>
      <c r="F591" s="55" t="str">
        <f t="shared" si="1"/>
        <v/>
      </c>
      <c r="G591" s="56" t="str">
        <f t="shared" si="2"/>
        <v/>
      </c>
      <c r="H591" s="57" t="str">
        <f t="shared" si="3"/>
        <v/>
      </c>
      <c r="I591" s="58" t="str">
        <f t="shared" si="4"/>
        <v/>
      </c>
      <c r="J591" s="56" t="str">
        <f t="shared" si="5"/>
        <v/>
      </c>
      <c r="K591" s="59" t="str">
        <f t="shared" si="6"/>
        <v/>
      </c>
      <c r="L591" s="5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60"/>
      <c r="N591" s="60"/>
      <c r="O591" s="62"/>
    </row>
    <row r="592" ht="12.75" customHeight="1">
      <c r="A592" s="64"/>
      <c r="B592" s="65"/>
      <c r="C592" s="65"/>
      <c r="D592" s="56"/>
      <c r="E592" s="56"/>
      <c r="F592" s="55" t="str">
        <f t="shared" si="1"/>
        <v/>
      </c>
      <c r="G592" s="56" t="str">
        <f t="shared" si="2"/>
        <v/>
      </c>
      <c r="H592" s="57" t="str">
        <f t="shared" si="3"/>
        <v/>
      </c>
      <c r="I592" s="58" t="str">
        <f t="shared" si="4"/>
        <v/>
      </c>
      <c r="J592" s="56" t="str">
        <f t="shared" si="5"/>
        <v/>
      </c>
      <c r="K592" s="59" t="str">
        <f t="shared" si="6"/>
        <v/>
      </c>
      <c r="L592" s="5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60"/>
      <c r="N592" s="60"/>
      <c r="O592" s="62"/>
    </row>
    <row r="593" ht="12.75" customHeight="1">
      <c r="A593" s="64"/>
      <c r="B593" s="65"/>
      <c r="C593" s="65"/>
      <c r="D593" s="56"/>
      <c r="E593" s="56"/>
      <c r="F593" s="55" t="str">
        <f t="shared" si="1"/>
        <v/>
      </c>
      <c r="G593" s="56" t="str">
        <f t="shared" si="2"/>
        <v/>
      </c>
      <c r="H593" s="57" t="str">
        <f t="shared" si="3"/>
        <v/>
      </c>
      <c r="I593" s="58" t="str">
        <f t="shared" si="4"/>
        <v/>
      </c>
      <c r="J593" s="56" t="str">
        <f t="shared" si="5"/>
        <v/>
      </c>
      <c r="K593" s="59" t="str">
        <f t="shared" si="6"/>
        <v/>
      </c>
      <c r="L593" s="5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60"/>
      <c r="N593" s="60"/>
      <c r="O593" s="62"/>
    </row>
    <row r="594" ht="12.75" customHeight="1">
      <c r="A594" s="64"/>
      <c r="B594" s="65"/>
      <c r="C594" s="65"/>
      <c r="D594" s="56"/>
      <c r="E594" s="56"/>
      <c r="F594" s="55" t="str">
        <f t="shared" si="1"/>
        <v/>
      </c>
      <c r="G594" s="56" t="str">
        <f t="shared" si="2"/>
        <v/>
      </c>
      <c r="H594" s="57" t="str">
        <f t="shared" si="3"/>
        <v/>
      </c>
      <c r="I594" s="58" t="str">
        <f t="shared" si="4"/>
        <v/>
      </c>
      <c r="J594" s="56" t="str">
        <f t="shared" si="5"/>
        <v/>
      </c>
      <c r="K594" s="59" t="str">
        <f t="shared" si="6"/>
        <v/>
      </c>
      <c r="L594" s="5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60"/>
      <c r="N594" s="60"/>
      <c r="O594" s="62"/>
    </row>
    <row r="595" ht="12.75" customHeight="1">
      <c r="A595" s="64"/>
      <c r="B595" s="65"/>
      <c r="C595" s="65"/>
      <c r="D595" s="56"/>
      <c r="E595" s="56"/>
      <c r="F595" s="55" t="str">
        <f t="shared" si="1"/>
        <v/>
      </c>
      <c r="G595" s="56" t="str">
        <f t="shared" si="2"/>
        <v/>
      </c>
      <c r="H595" s="57" t="str">
        <f t="shared" si="3"/>
        <v/>
      </c>
      <c r="I595" s="58" t="str">
        <f t="shared" si="4"/>
        <v/>
      </c>
      <c r="J595" s="56" t="str">
        <f t="shared" si="5"/>
        <v/>
      </c>
      <c r="K595" s="59" t="str">
        <f t="shared" si="6"/>
        <v/>
      </c>
      <c r="L595" s="5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60"/>
      <c r="N595" s="60"/>
      <c r="O595" s="62"/>
    </row>
    <row r="596" ht="12.75" customHeight="1">
      <c r="A596" s="64"/>
      <c r="B596" s="65"/>
      <c r="C596" s="65"/>
      <c r="D596" s="56"/>
      <c r="E596" s="56"/>
      <c r="F596" s="55" t="str">
        <f t="shared" si="1"/>
        <v/>
      </c>
      <c r="G596" s="56" t="str">
        <f t="shared" si="2"/>
        <v/>
      </c>
      <c r="H596" s="57" t="str">
        <f t="shared" si="3"/>
        <v/>
      </c>
      <c r="I596" s="58" t="str">
        <f t="shared" si="4"/>
        <v/>
      </c>
      <c r="J596" s="56" t="str">
        <f t="shared" si="5"/>
        <v/>
      </c>
      <c r="K596" s="59" t="str">
        <f t="shared" si="6"/>
        <v/>
      </c>
      <c r="L596" s="5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60"/>
      <c r="N596" s="60"/>
      <c r="O596" s="62"/>
    </row>
    <row r="597" ht="12.75" customHeight="1">
      <c r="A597" s="64"/>
      <c r="B597" s="65"/>
      <c r="C597" s="65"/>
      <c r="D597" s="56"/>
      <c r="E597" s="56"/>
      <c r="F597" s="55" t="str">
        <f t="shared" si="1"/>
        <v/>
      </c>
      <c r="G597" s="56" t="str">
        <f t="shared" si="2"/>
        <v/>
      </c>
      <c r="H597" s="57" t="str">
        <f t="shared" si="3"/>
        <v/>
      </c>
      <c r="I597" s="58" t="str">
        <f t="shared" si="4"/>
        <v/>
      </c>
      <c r="J597" s="56" t="str">
        <f t="shared" si="5"/>
        <v/>
      </c>
      <c r="K597" s="59" t="str">
        <f t="shared" si="6"/>
        <v/>
      </c>
      <c r="L597" s="5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60"/>
      <c r="N597" s="60"/>
      <c r="O597" s="62"/>
    </row>
    <row r="598" ht="12.75" customHeight="1">
      <c r="A598" s="64"/>
      <c r="B598" s="65"/>
      <c r="C598" s="65"/>
      <c r="D598" s="56"/>
      <c r="E598" s="56"/>
      <c r="F598" s="55" t="str">
        <f t="shared" si="1"/>
        <v/>
      </c>
      <c r="G598" s="56" t="str">
        <f t="shared" si="2"/>
        <v/>
      </c>
      <c r="H598" s="57" t="str">
        <f t="shared" si="3"/>
        <v/>
      </c>
      <c r="I598" s="58" t="str">
        <f t="shared" si="4"/>
        <v/>
      </c>
      <c r="J598" s="56" t="str">
        <f t="shared" si="5"/>
        <v/>
      </c>
      <c r="K598" s="59" t="str">
        <f t="shared" si="6"/>
        <v/>
      </c>
      <c r="L598" s="5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60"/>
      <c r="N598" s="60"/>
      <c r="O598" s="62"/>
    </row>
    <row r="599" ht="12.75" customHeight="1">
      <c r="A599" s="64"/>
      <c r="B599" s="65"/>
      <c r="C599" s="65"/>
      <c r="D599" s="56"/>
      <c r="E599" s="56"/>
      <c r="F599" s="55" t="str">
        <f t="shared" si="1"/>
        <v/>
      </c>
      <c r="G599" s="56" t="str">
        <f t="shared" si="2"/>
        <v/>
      </c>
      <c r="H599" s="57" t="str">
        <f t="shared" si="3"/>
        <v/>
      </c>
      <c r="I599" s="58" t="str">
        <f t="shared" si="4"/>
        <v/>
      </c>
      <c r="J599" s="56" t="str">
        <f t="shared" si="5"/>
        <v/>
      </c>
      <c r="K599" s="59" t="str">
        <f t="shared" si="6"/>
        <v/>
      </c>
      <c r="L599" s="5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60"/>
      <c r="N599" s="60"/>
      <c r="O599" s="62"/>
    </row>
    <row r="600" ht="12.75" customHeight="1">
      <c r="A600" s="64"/>
      <c r="B600" s="65"/>
      <c r="C600" s="65"/>
      <c r="D600" s="56"/>
      <c r="E600" s="56"/>
      <c r="F600" s="55" t="str">
        <f t="shared" si="1"/>
        <v/>
      </c>
      <c r="G600" s="56" t="str">
        <f t="shared" si="2"/>
        <v/>
      </c>
      <c r="H600" s="57" t="str">
        <f t="shared" si="3"/>
        <v/>
      </c>
      <c r="I600" s="58" t="str">
        <f t="shared" si="4"/>
        <v/>
      </c>
      <c r="J600" s="56" t="str">
        <f t="shared" si="5"/>
        <v/>
      </c>
      <c r="K600" s="59" t="str">
        <f t="shared" si="6"/>
        <v/>
      </c>
      <c r="L600" s="5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60"/>
      <c r="N600" s="60"/>
      <c r="O600" s="62"/>
    </row>
    <row r="601" ht="12.75" customHeight="1">
      <c r="A601" s="64"/>
      <c r="B601" s="65"/>
      <c r="C601" s="65"/>
      <c r="D601" s="56"/>
      <c r="E601" s="56"/>
      <c r="F601" s="55" t="str">
        <f t="shared" si="1"/>
        <v/>
      </c>
      <c r="G601" s="56" t="str">
        <f t="shared" si="2"/>
        <v/>
      </c>
      <c r="H601" s="57" t="str">
        <f t="shared" si="3"/>
        <v/>
      </c>
      <c r="I601" s="58" t="str">
        <f t="shared" si="4"/>
        <v/>
      </c>
      <c r="J601" s="56" t="str">
        <f t="shared" si="5"/>
        <v/>
      </c>
      <c r="K601" s="59" t="str">
        <f t="shared" si="6"/>
        <v/>
      </c>
      <c r="L601" s="5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60"/>
      <c r="N601" s="60"/>
      <c r="O601" s="62"/>
    </row>
    <row r="602" ht="12.75" customHeight="1">
      <c r="A602" s="64"/>
      <c r="B602" s="65"/>
      <c r="C602" s="65"/>
      <c r="D602" s="56"/>
      <c r="E602" s="56"/>
      <c r="F602" s="55" t="str">
        <f t="shared" si="1"/>
        <v/>
      </c>
      <c r="G602" s="56" t="str">
        <f t="shared" si="2"/>
        <v/>
      </c>
      <c r="H602" s="57" t="str">
        <f t="shared" si="3"/>
        <v/>
      </c>
      <c r="I602" s="58" t="str">
        <f t="shared" si="4"/>
        <v/>
      </c>
      <c r="J602" s="56" t="str">
        <f t="shared" si="5"/>
        <v/>
      </c>
      <c r="K602" s="59" t="str">
        <f t="shared" si="6"/>
        <v/>
      </c>
      <c r="L602" s="5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60"/>
      <c r="N602" s="60"/>
      <c r="O602" s="62"/>
    </row>
    <row r="603" ht="12.75" customHeight="1">
      <c r="A603" s="64"/>
      <c r="B603" s="65"/>
      <c r="C603" s="65"/>
      <c r="D603" s="56"/>
      <c r="E603" s="56"/>
      <c r="F603" s="55" t="str">
        <f t="shared" si="1"/>
        <v/>
      </c>
      <c r="G603" s="56" t="str">
        <f t="shared" si="2"/>
        <v/>
      </c>
      <c r="H603" s="57" t="str">
        <f t="shared" si="3"/>
        <v/>
      </c>
      <c r="I603" s="58" t="str">
        <f t="shared" si="4"/>
        <v/>
      </c>
      <c r="J603" s="56" t="str">
        <f t="shared" si="5"/>
        <v/>
      </c>
      <c r="K603" s="59" t="str">
        <f t="shared" si="6"/>
        <v/>
      </c>
      <c r="L603" s="5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60"/>
      <c r="N603" s="60"/>
      <c r="O603" s="62"/>
    </row>
    <row r="604" ht="12.75" customHeight="1">
      <c r="A604" s="64"/>
      <c r="B604" s="65"/>
      <c r="C604" s="65"/>
      <c r="D604" s="56"/>
      <c r="E604" s="56"/>
      <c r="F604" s="55" t="str">
        <f t="shared" si="1"/>
        <v/>
      </c>
      <c r="G604" s="56" t="str">
        <f t="shared" si="2"/>
        <v/>
      </c>
      <c r="H604" s="57" t="str">
        <f t="shared" si="3"/>
        <v/>
      </c>
      <c r="I604" s="58" t="str">
        <f t="shared" si="4"/>
        <v/>
      </c>
      <c r="J604" s="56" t="str">
        <f t="shared" si="5"/>
        <v/>
      </c>
      <c r="K604" s="59" t="str">
        <f t="shared" si="6"/>
        <v/>
      </c>
      <c r="L604" s="5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60"/>
      <c r="N604" s="60"/>
      <c r="O604" s="62"/>
    </row>
    <row r="605" ht="12.75" customHeight="1">
      <c r="A605" s="64"/>
      <c r="B605" s="65"/>
      <c r="C605" s="65"/>
      <c r="D605" s="56"/>
      <c r="E605" s="56"/>
      <c r="F605" s="55" t="str">
        <f t="shared" si="1"/>
        <v/>
      </c>
      <c r="G605" s="56" t="str">
        <f t="shared" si="2"/>
        <v/>
      </c>
      <c r="H605" s="57" t="str">
        <f t="shared" si="3"/>
        <v/>
      </c>
      <c r="I605" s="58" t="str">
        <f t="shared" si="4"/>
        <v/>
      </c>
      <c r="J605" s="56" t="str">
        <f t="shared" si="5"/>
        <v/>
      </c>
      <c r="K605" s="59" t="str">
        <f t="shared" si="6"/>
        <v/>
      </c>
      <c r="L605" s="5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60"/>
      <c r="N605" s="60"/>
      <c r="O605" s="62"/>
    </row>
    <row r="606" ht="12.75" customHeight="1">
      <c r="A606" s="64"/>
      <c r="B606" s="65"/>
      <c r="C606" s="65"/>
      <c r="D606" s="56"/>
      <c r="E606" s="56"/>
      <c r="F606" s="55" t="str">
        <f t="shared" si="1"/>
        <v/>
      </c>
      <c r="G606" s="56" t="str">
        <f t="shared" si="2"/>
        <v/>
      </c>
      <c r="H606" s="57" t="str">
        <f t="shared" si="3"/>
        <v/>
      </c>
      <c r="I606" s="58" t="str">
        <f t="shared" si="4"/>
        <v/>
      </c>
      <c r="J606" s="56" t="str">
        <f t="shared" si="5"/>
        <v/>
      </c>
      <c r="K606" s="59" t="str">
        <f t="shared" si="6"/>
        <v/>
      </c>
      <c r="L606" s="5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60"/>
      <c r="N606" s="60"/>
      <c r="O606" s="62"/>
    </row>
    <row r="607" ht="12.75" customHeight="1">
      <c r="A607" s="64"/>
      <c r="B607" s="65"/>
      <c r="C607" s="65"/>
      <c r="D607" s="56"/>
      <c r="E607" s="56"/>
      <c r="F607" s="55" t="str">
        <f t="shared" si="1"/>
        <v/>
      </c>
      <c r="G607" s="56" t="str">
        <f t="shared" si="2"/>
        <v/>
      </c>
      <c r="H607" s="57" t="str">
        <f t="shared" si="3"/>
        <v/>
      </c>
      <c r="I607" s="58" t="str">
        <f t="shared" si="4"/>
        <v/>
      </c>
      <c r="J607" s="56" t="str">
        <f t="shared" si="5"/>
        <v/>
      </c>
      <c r="K607" s="59" t="str">
        <f t="shared" si="6"/>
        <v/>
      </c>
      <c r="L607" s="5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60"/>
      <c r="N607" s="60"/>
      <c r="O607" s="62"/>
    </row>
    <row r="608" ht="12.75" customHeight="1">
      <c r="A608" s="64"/>
      <c r="B608" s="65"/>
      <c r="C608" s="65"/>
      <c r="D608" s="56"/>
      <c r="E608" s="56"/>
      <c r="F608" s="55" t="str">
        <f t="shared" si="1"/>
        <v/>
      </c>
      <c r="G608" s="56" t="str">
        <f t="shared" si="2"/>
        <v/>
      </c>
      <c r="H608" s="57" t="str">
        <f t="shared" si="3"/>
        <v/>
      </c>
      <c r="I608" s="58" t="str">
        <f t="shared" si="4"/>
        <v/>
      </c>
      <c r="J608" s="56" t="str">
        <f t="shared" si="5"/>
        <v/>
      </c>
      <c r="K608" s="59" t="str">
        <f t="shared" si="6"/>
        <v/>
      </c>
      <c r="L608" s="5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60"/>
      <c r="N608" s="60"/>
      <c r="O608" s="62"/>
    </row>
    <row r="609" ht="12.75" customHeight="1">
      <c r="A609" s="64"/>
      <c r="B609" s="65"/>
      <c r="C609" s="65"/>
      <c r="D609" s="56"/>
      <c r="E609" s="56"/>
      <c r="F609" s="55" t="str">
        <f t="shared" si="1"/>
        <v/>
      </c>
      <c r="G609" s="56" t="str">
        <f t="shared" si="2"/>
        <v/>
      </c>
      <c r="H609" s="57" t="str">
        <f t="shared" si="3"/>
        <v/>
      </c>
      <c r="I609" s="58" t="str">
        <f t="shared" si="4"/>
        <v/>
      </c>
      <c r="J609" s="56" t="str">
        <f t="shared" si="5"/>
        <v/>
      </c>
      <c r="K609" s="59" t="str">
        <f t="shared" si="6"/>
        <v/>
      </c>
      <c r="L609" s="5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60"/>
      <c r="N609" s="60"/>
      <c r="O609" s="62"/>
    </row>
    <row r="610" ht="13.5" customHeight="1">
      <c r="A610" s="66"/>
      <c r="B610" s="67"/>
      <c r="C610" s="67"/>
      <c r="D610" s="68"/>
      <c r="E610" s="68"/>
      <c r="F610" s="69" t="str">
        <f t="shared" si="1"/>
        <v/>
      </c>
      <c r="G610" s="70" t="str">
        <f t="shared" si="2"/>
        <v/>
      </c>
      <c r="H610" s="71" t="str">
        <f t="shared" si="3"/>
        <v/>
      </c>
      <c r="I610" s="72" t="str">
        <f t="shared" si="4"/>
        <v/>
      </c>
      <c r="J610" s="68" t="str">
        <f t="shared" si="5"/>
        <v/>
      </c>
      <c r="K610" s="73" t="str">
        <f t="shared" si="6"/>
        <v/>
      </c>
      <c r="L610" s="73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74"/>
      <c r="N610" s="74"/>
      <c r="O610" s="75"/>
    </row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mergeCells count="7">
    <mergeCell ref="A1:O3"/>
    <mergeCell ref="B4:J4"/>
    <mergeCell ref="M4:O4"/>
    <mergeCell ref="B5:J5"/>
    <mergeCell ref="M5:O5"/>
    <mergeCell ref="B6:J6"/>
    <mergeCell ref="M6:O6"/>
  </mergeCells>
  <conditionalFormatting sqref="C8:C610">
    <cfRule type="cellIs" dxfId="0" priority="1" operator="equal">
      <formula>"I"</formula>
    </cfRule>
  </conditionalFormatting>
  <conditionalFormatting sqref="C8:C610">
    <cfRule type="cellIs" dxfId="1" priority="2" operator="equal">
      <formula>"A"</formula>
    </cfRule>
  </conditionalFormatting>
  <conditionalFormatting sqref="C8:C610">
    <cfRule type="cellIs" dxfId="2" priority="3" operator="equal">
      <formula>"E"</formula>
    </cfRule>
  </conditionalFormatting>
  <dataValidations>
    <dataValidation type="list" allowBlank="1" showInputMessage="1" showErrorMessage="1" prompt="Tipo de Manutenção na Função - I, A, E &#10;ou&#10;Itens não mensuráveis" sqref="C8:C610">
      <formula1>'Funções'!TiposDeManutencao</formula1>
    </dataValidation>
    <dataValidation type="list" allowBlank="1" showInputMessage="1" showErrorMessage="1" prompt="Tipo da Função - ALI, AIE, EE, SE, CE&#10;ou&#10;Itens não mensuráveis" sqref="B8:B610">
      <formula1>'Funções'!TiposDeFuncao</formula1>
    </dataValidation>
  </dataValidations>
  <printOptions/>
  <pageMargins bottom="0.75" footer="0.0" header="0.0" left="0.7" right="0.7" top="0.75"/>
  <pageSetup orientation="landscape"/>
  <headerFooter>
    <oddFooter>&amp;CPágina &amp;P de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1.57"/>
    <col customWidth="1" min="4" max="4" width="10.71"/>
    <col customWidth="1" min="5" max="5" width="23.29"/>
    <col customWidth="1" min="6" max="6" width="53.29"/>
    <col customWidth="1" min="7" max="7" width="7.71"/>
    <col customWidth="1" min="8" max="8" width="13.29"/>
    <col customWidth="1" min="9" max="9" width="9.86"/>
    <col customWidth="1" min="10" max="11" width="10.57"/>
    <col customWidth="1" hidden="1" min="12" max="12" width="8.0"/>
    <col customWidth="1" min="13" max="26" width="8.0"/>
  </cols>
  <sheetData>
    <row r="1" ht="36.0" customHeight="1">
      <c r="A1" s="76" t="s">
        <v>128</v>
      </c>
      <c r="B1" s="77"/>
      <c r="C1" s="77"/>
      <c r="D1" s="77"/>
      <c r="E1" s="77"/>
      <c r="F1" s="77"/>
      <c r="G1" s="77"/>
      <c r="H1" s="77"/>
      <c r="I1" s="77"/>
      <c r="J1" s="77"/>
      <c r="K1" s="78"/>
      <c r="L1" s="79"/>
    </row>
    <row r="2" ht="14.25" customHeight="1">
      <c r="A2" s="80" t="s">
        <v>129</v>
      </c>
      <c r="B2" s="10"/>
      <c r="C2" s="10"/>
      <c r="D2" s="10"/>
      <c r="E2" s="10"/>
      <c r="F2" s="11"/>
      <c r="G2" s="81" t="s">
        <v>130</v>
      </c>
      <c r="H2" s="82" t="s">
        <v>131</v>
      </c>
      <c r="I2" s="11"/>
      <c r="J2" s="81" t="s">
        <v>3</v>
      </c>
      <c r="K2" s="83" t="s">
        <v>132</v>
      </c>
      <c r="L2" s="84"/>
    </row>
    <row r="3" ht="14.25" customHeight="1">
      <c r="A3" s="85" t="s">
        <v>133</v>
      </c>
      <c r="B3" s="82" t="s">
        <v>134</v>
      </c>
      <c r="C3" s="10"/>
      <c r="D3" s="10"/>
      <c r="E3" s="11"/>
      <c r="F3" s="86" t="s">
        <v>135</v>
      </c>
      <c r="G3" s="87"/>
      <c r="H3" s="86" t="s">
        <v>136</v>
      </c>
      <c r="I3" s="86" t="s">
        <v>137</v>
      </c>
      <c r="J3" s="87"/>
      <c r="K3" s="88"/>
      <c r="L3" s="84"/>
    </row>
    <row r="4" ht="12.75" customHeight="1">
      <c r="A4" s="32" t="s">
        <v>138</v>
      </c>
      <c r="B4" s="13" t="s">
        <v>139</v>
      </c>
      <c r="C4" s="10"/>
      <c r="D4" s="10"/>
      <c r="E4" s="11"/>
      <c r="F4" s="89"/>
      <c r="G4" s="90" t="s">
        <v>45</v>
      </c>
      <c r="H4" s="91">
        <v>1.0</v>
      </c>
      <c r="I4" s="92"/>
      <c r="J4" s="93">
        <f>SUMIF('Funções'!$C$8:$C$610,Deflatores!G4,'Funções'!$H$8:$H$610)</f>
        <v>305</v>
      </c>
      <c r="K4" s="94">
        <f>IF(H4="",COUNTIF('Funções'!C$8:C$610,G4)*I4,H4*J4)</f>
        <v>305</v>
      </c>
      <c r="L4" s="84"/>
    </row>
    <row r="5" ht="12.75" customHeight="1">
      <c r="A5" s="32" t="s">
        <v>140</v>
      </c>
      <c r="B5" s="13" t="s">
        <v>141</v>
      </c>
      <c r="C5" s="10"/>
      <c r="D5" s="10"/>
      <c r="E5" s="11"/>
      <c r="F5" s="89" t="s">
        <v>142</v>
      </c>
      <c r="G5" s="90" t="s">
        <v>143</v>
      </c>
      <c r="H5" s="91">
        <v>0.5</v>
      </c>
      <c r="I5" s="92"/>
      <c r="J5" s="93">
        <f>SUMIF('Funções'!$C$8:$C$610,Deflatores!G5,'Funções'!$H$8:$H$610)</f>
        <v>0</v>
      </c>
      <c r="K5" s="94">
        <f>IF(H5="",COUNTIF('Funções'!C$8:C$610,G5)*I5,H5*J5)</f>
        <v>0</v>
      </c>
      <c r="L5" s="84"/>
    </row>
    <row r="6" ht="12.75" customHeight="1">
      <c r="A6" s="32" t="s">
        <v>144</v>
      </c>
      <c r="B6" s="13" t="s">
        <v>145</v>
      </c>
      <c r="C6" s="10"/>
      <c r="D6" s="10"/>
      <c r="E6" s="11"/>
      <c r="F6" s="89" t="s">
        <v>142</v>
      </c>
      <c r="G6" s="90" t="s">
        <v>146</v>
      </c>
      <c r="H6" s="91">
        <v>0.4</v>
      </c>
      <c r="I6" s="92"/>
      <c r="J6" s="93">
        <f>SUMIF('Funções'!$C$8:$C$610,Deflatores!G6,'Funções'!$H$8:$H$610)</f>
        <v>0</v>
      </c>
      <c r="K6" s="94">
        <f>IF(H6="",COUNTIF('Funções'!C$8:C$610,G6)*I6,H6*J6)</f>
        <v>0</v>
      </c>
      <c r="L6" s="84"/>
    </row>
    <row r="7" ht="12.75" customHeight="1">
      <c r="A7" s="32"/>
      <c r="B7" s="13" t="s">
        <v>147</v>
      </c>
      <c r="C7" s="10"/>
      <c r="D7" s="10"/>
      <c r="E7" s="11"/>
      <c r="F7" s="89" t="s">
        <v>142</v>
      </c>
      <c r="G7" s="90" t="s">
        <v>148</v>
      </c>
      <c r="H7" s="91">
        <v>0.5</v>
      </c>
      <c r="I7" s="92"/>
      <c r="J7" s="93">
        <f>SUMIF('Funções'!$C$8:$C$610,Deflatores!G7,'Funções'!$H$8:$H$610)</f>
        <v>0</v>
      </c>
      <c r="K7" s="94">
        <f>IF(H7="",COUNTIF('Funções'!C$8:C$610,G7)*I7,H7*J7)</f>
        <v>0</v>
      </c>
      <c r="L7" s="84"/>
    </row>
    <row r="8" ht="12.75" customHeight="1">
      <c r="A8" s="32"/>
      <c r="B8" s="13" t="s">
        <v>149</v>
      </c>
      <c r="C8" s="10"/>
      <c r="D8" s="10"/>
      <c r="E8" s="11"/>
      <c r="F8" s="89" t="s">
        <v>142</v>
      </c>
      <c r="G8" s="90" t="s">
        <v>150</v>
      </c>
      <c r="H8" s="91">
        <v>0.75</v>
      </c>
      <c r="I8" s="92"/>
      <c r="J8" s="93">
        <f>SUMIF('Funções'!$C$8:$C$610,Deflatores!G8,'Funções'!$H$8:$H$610)</f>
        <v>0</v>
      </c>
      <c r="K8" s="94">
        <f>IF(H8="",COUNTIF('Funções'!C$8:C$610,G8)*I8,H8*J8)</f>
        <v>0</v>
      </c>
      <c r="L8" s="84"/>
    </row>
    <row r="9" ht="12.75" customHeight="1">
      <c r="A9" s="32"/>
      <c r="B9" s="13" t="s">
        <v>151</v>
      </c>
      <c r="C9" s="10"/>
      <c r="D9" s="10"/>
      <c r="E9" s="11"/>
      <c r="F9" s="89" t="s">
        <v>142</v>
      </c>
      <c r="G9" s="90" t="s">
        <v>152</v>
      </c>
      <c r="H9" s="91">
        <v>0.9</v>
      </c>
      <c r="I9" s="92"/>
      <c r="J9" s="93">
        <f>SUMIF('Funções'!$C$8:$C$610,Deflatores!G9,'Funções'!$H$8:$H$610)</f>
        <v>0</v>
      </c>
      <c r="K9" s="94">
        <f>IF(H9="",COUNTIF('Funções'!C$8:C$610,G9)*I9,H9*J9)</f>
        <v>0</v>
      </c>
      <c r="L9" s="84"/>
    </row>
    <row r="10" ht="12.75" customHeight="1">
      <c r="A10" s="32"/>
      <c r="B10" s="13" t="s">
        <v>153</v>
      </c>
      <c r="C10" s="10"/>
      <c r="D10" s="10"/>
      <c r="E10" s="11"/>
      <c r="F10" s="89" t="s">
        <v>154</v>
      </c>
      <c r="G10" s="90" t="s">
        <v>155</v>
      </c>
      <c r="H10" s="91">
        <v>1.0</v>
      </c>
      <c r="I10" s="92"/>
      <c r="J10" s="93">
        <f>SUMIF('Funções'!$C$8:$C$610,Deflatores!G10,'Funções'!$H$8:$H$610)</f>
        <v>0</v>
      </c>
      <c r="K10" s="94">
        <f>IF(H10="",COUNTIF('Funções'!C$8:C$610,G10)*I10,H10*J10)</f>
        <v>0</v>
      </c>
      <c r="L10" s="84"/>
    </row>
    <row r="11" ht="12.75" customHeight="1">
      <c r="A11" s="32"/>
      <c r="B11" s="13" t="s">
        <v>156</v>
      </c>
      <c r="C11" s="10"/>
      <c r="D11" s="10"/>
      <c r="E11" s="11"/>
      <c r="F11" s="89" t="s">
        <v>157</v>
      </c>
      <c r="G11" s="90" t="s">
        <v>158</v>
      </c>
      <c r="H11" s="91">
        <v>0.5</v>
      </c>
      <c r="I11" s="92"/>
      <c r="J11" s="93">
        <f>SUMIF('Funções'!$C$8:$C$610,Deflatores!G11,'Funções'!$H$8:$H$610)</f>
        <v>0</v>
      </c>
      <c r="K11" s="94">
        <f>IF(H11="",COUNTIF('Funções'!C$8:C$610,G11)*I11,H11*J11)</f>
        <v>0</v>
      </c>
      <c r="L11" s="84"/>
    </row>
    <row r="12" ht="13.5" customHeight="1">
      <c r="A12" s="32"/>
      <c r="B12" s="13" t="s">
        <v>159</v>
      </c>
      <c r="C12" s="10"/>
      <c r="D12" s="10"/>
      <c r="E12" s="11"/>
      <c r="F12" s="89" t="s">
        <v>157</v>
      </c>
      <c r="G12" s="90" t="s">
        <v>160</v>
      </c>
      <c r="H12" s="91">
        <v>0.5</v>
      </c>
      <c r="I12" s="92"/>
      <c r="J12" s="93">
        <f>SUMIF('Funções'!$C$8:$C$610,Deflatores!G12,'Funções'!$H$8:$H$610)</f>
        <v>0</v>
      </c>
      <c r="K12" s="94">
        <f>IF(H12="",COUNTIF('Funções'!C$8:C$610,G12)*I12,H12*J12)</f>
        <v>0</v>
      </c>
      <c r="L12" s="84"/>
    </row>
    <row r="13" ht="13.5" customHeight="1">
      <c r="A13" s="32"/>
      <c r="B13" s="13" t="s">
        <v>161</v>
      </c>
      <c r="C13" s="10"/>
      <c r="D13" s="10"/>
      <c r="E13" s="11"/>
      <c r="F13" s="89" t="s">
        <v>157</v>
      </c>
      <c r="G13" s="90" t="s">
        <v>162</v>
      </c>
      <c r="H13" s="91">
        <v>0.75</v>
      </c>
      <c r="I13" s="92"/>
      <c r="J13" s="93">
        <f>SUMIF('Funções'!$C$8:$C$610,Deflatores!G13,'Funções'!$H$8:$H$610)</f>
        <v>0</v>
      </c>
      <c r="K13" s="94">
        <f>IF(H13="",COUNTIF('Funções'!C$8:C$610,G13)*I13,H13*J13)</f>
        <v>0</v>
      </c>
      <c r="L13" s="84"/>
    </row>
    <row r="14" ht="13.5" customHeight="1">
      <c r="A14" s="32"/>
      <c r="B14" s="13" t="s">
        <v>163</v>
      </c>
      <c r="C14" s="10"/>
      <c r="D14" s="10"/>
      <c r="E14" s="11"/>
      <c r="F14" s="89" t="s">
        <v>157</v>
      </c>
      <c r="G14" s="90" t="s">
        <v>164</v>
      </c>
      <c r="H14" s="91">
        <v>0.9</v>
      </c>
      <c r="I14" s="92"/>
      <c r="J14" s="93">
        <f>SUMIF('Funções'!$C$8:$C$610,Deflatores!G14,'Funções'!$H$8:$H$610)</f>
        <v>0</v>
      </c>
      <c r="K14" s="94">
        <f>IF(H14="",COUNTIF('Funções'!C$8:C$610,G14)*I14,H14*J14)</f>
        <v>0</v>
      </c>
      <c r="L14" s="84"/>
    </row>
    <row r="15" ht="13.5" customHeight="1">
      <c r="A15" s="32"/>
      <c r="B15" s="13" t="s">
        <v>165</v>
      </c>
      <c r="C15" s="10"/>
      <c r="D15" s="10"/>
      <c r="E15" s="11"/>
      <c r="F15" s="89" t="s">
        <v>157</v>
      </c>
      <c r="G15" s="90" t="s">
        <v>166</v>
      </c>
      <c r="H15" s="91">
        <v>0.0</v>
      </c>
      <c r="I15" s="92"/>
      <c r="J15" s="93">
        <f>SUMIF('Funções'!$C$8:$C$610,Deflatores!G15,'Funções'!$H$8:$H$610)</f>
        <v>0</v>
      </c>
      <c r="K15" s="94">
        <f>IF(H15="",COUNTIF('Funções'!C$8:C$610,G15)*I15,H15*J15)</f>
        <v>0</v>
      </c>
      <c r="L15" s="84"/>
    </row>
    <row r="16" ht="13.5" customHeight="1">
      <c r="A16" s="32"/>
      <c r="B16" s="13" t="s">
        <v>167</v>
      </c>
      <c r="C16" s="10"/>
      <c r="D16" s="10"/>
      <c r="E16" s="11"/>
      <c r="F16" s="89" t="s">
        <v>168</v>
      </c>
      <c r="G16" s="90" t="s">
        <v>169</v>
      </c>
      <c r="H16" s="91">
        <v>1.0</v>
      </c>
      <c r="I16" s="92"/>
      <c r="J16" s="93">
        <f>SUMIF('Funções'!$C$8:$C$610,Deflatores!G16,'Funções'!$H$8:$H$610)</f>
        <v>0</v>
      </c>
      <c r="K16" s="94">
        <f>IF(H16="",COUNTIF('Funções'!C$8:C$610,G16)*I16,H16*J16)</f>
        <v>0</v>
      </c>
      <c r="L16" s="84"/>
    </row>
    <row r="17" ht="12.75" customHeight="1">
      <c r="A17" s="32"/>
      <c r="B17" s="13" t="s">
        <v>170</v>
      </c>
      <c r="C17" s="10"/>
      <c r="D17" s="10"/>
      <c r="E17" s="11"/>
      <c r="F17" s="89" t="s">
        <v>171</v>
      </c>
      <c r="G17" s="90" t="s">
        <v>172</v>
      </c>
      <c r="H17" s="91">
        <v>1.0</v>
      </c>
      <c r="I17" s="92"/>
      <c r="J17" s="93">
        <f>SUMIF('Funções'!$C$8:$C$610,Deflatores!G17,'Funções'!$H$8:$H$610)</f>
        <v>0</v>
      </c>
      <c r="K17" s="94">
        <f>IF(H17="",COUNTIF('Funções'!C$8:C$610,G17)*I17,H17*J17)</f>
        <v>0</v>
      </c>
      <c r="L17" s="84"/>
    </row>
    <row r="18" ht="13.5" customHeight="1">
      <c r="A18" s="32"/>
      <c r="B18" s="13" t="s">
        <v>173</v>
      </c>
      <c r="C18" s="10"/>
      <c r="D18" s="10"/>
      <c r="E18" s="11"/>
      <c r="F18" s="89" t="s">
        <v>171</v>
      </c>
      <c r="G18" s="90" t="s">
        <v>174</v>
      </c>
      <c r="H18" s="91">
        <v>0.3</v>
      </c>
      <c r="I18" s="92"/>
      <c r="J18" s="93">
        <f>SUMIF('Funções'!$C$8:$C$610,Deflatores!G18,'Funções'!$H$8:$H$610)</f>
        <v>0</v>
      </c>
      <c r="K18" s="94">
        <f>IF(H18="",COUNTIF('Funções'!C$8:C$610,G18)*I18,H18*J18)</f>
        <v>0</v>
      </c>
      <c r="L18" s="84"/>
    </row>
    <row r="19" ht="13.5" customHeight="1">
      <c r="A19" s="32"/>
      <c r="B19" s="13" t="s">
        <v>175</v>
      </c>
      <c r="C19" s="10"/>
      <c r="D19" s="10"/>
      <c r="E19" s="11"/>
      <c r="F19" s="89" t="s">
        <v>176</v>
      </c>
      <c r="G19" s="90" t="s">
        <v>177</v>
      </c>
      <c r="H19" s="91">
        <v>0.3</v>
      </c>
      <c r="I19" s="92"/>
      <c r="J19" s="93">
        <f>SUMIF('Funções'!$C$8:$C$610,Deflatores!G19,'Funções'!$H$8:$H$610)</f>
        <v>0</v>
      </c>
      <c r="K19" s="94">
        <f>IF(H19="",COUNTIF('Funções'!C$8:C$610,G19)*I19,H19*J19)</f>
        <v>0</v>
      </c>
      <c r="L19" s="84"/>
    </row>
    <row r="20" ht="13.5" customHeight="1">
      <c r="A20" s="32"/>
      <c r="B20" s="13" t="s">
        <v>178</v>
      </c>
      <c r="C20" s="10"/>
      <c r="D20" s="10"/>
      <c r="E20" s="11"/>
      <c r="F20" s="89" t="s">
        <v>179</v>
      </c>
      <c r="G20" s="90" t="s">
        <v>180</v>
      </c>
      <c r="H20" s="91">
        <v>0.3</v>
      </c>
      <c r="I20" s="92"/>
      <c r="J20" s="93">
        <f>SUMIF('Funções'!$C$8:$C$610,Deflatores!G20,'Funções'!$H$8:$H$610)</f>
        <v>0</v>
      </c>
      <c r="K20" s="94">
        <f>IF(H20="",COUNTIF('Funções'!C$8:C$610,G20)*I20,H20*J20)</f>
        <v>0</v>
      </c>
      <c r="L20" s="84"/>
    </row>
    <row r="21" ht="13.5" customHeight="1">
      <c r="A21" s="32"/>
      <c r="B21" s="13" t="s">
        <v>181</v>
      </c>
      <c r="C21" s="10"/>
      <c r="D21" s="10"/>
      <c r="E21" s="11"/>
      <c r="F21" s="89" t="s">
        <v>182</v>
      </c>
      <c r="G21" s="90" t="s">
        <v>183</v>
      </c>
      <c r="H21" s="91">
        <v>0.3</v>
      </c>
      <c r="I21" s="92"/>
      <c r="J21" s="93">
        <f>SUMIF('Funções'!$C$8:$C$610,Deflatores!G21,'Funções'!$H$8:$H$610)</f>
        <v>0</v>
      </c>
      <c r="K21" s="94">
        <f>IF(H21="",COUNTIF('Funções'!C$8:C$610,G21)*I21,H21*J21)</f>
        <v>0</v>
      </c>
      <c r="L21" s="84"/>
    </row>
    <row r="22" ht="12.75" customHeight="1">
      <c r="A22" s="32"/>
      <c r="B22" s="13" t="s">
        <v>184</v>
      </c>
      <c r="C22" s="10"/>
      <c r="D22" s="10"/>
      <c r="E22" s="11"/>
      <c r="F22" s="89" t="s">
        <v>185</v>
      </c>
      <c r="G22" s="90" t="s">
        <v>186</v>
      </c>
      <c r="H22" s="91"/>
      <c r="I22" s="92">
        <v>0.6</v>
      </c>
      <c r="J22" s="93">
        <f>SUMIF('Funções'!$C$8:$C$610,Deflatores!G22,'Funções'!$H$8:$H$610)</f>
        <v>0</v>
      </c>
      <c r="K22" s="94">
        <f>IF(H22="",COUNTIF('Funções'!C$8:C$610,G22)*I22,H22*J22)</f>
        <v>0</v>
      </c>
      <c r="L22" s="84"/>
    </row>
    <row r="23" ht="27.0" customHeight="1">
      <c r="A23" s="32"/>
      <c r="B23" s="95" t="s">
        <v>187</v>
      </c>
      <c r="C23" s="10"/>
      <c r="D23" s="10"/>
      <c r="E23" s="11"/>
      <c r="F23" s="96" t="s">
        <v>188</v>
      </c>
      <c r="G23" s="90" t="s">
        <v>189</v>
      </c>
      <c r="H23" s="91">
        <v>0.5</v>
      </c>
      <c r="I23" s="92"/>
      <c r="J23" s="93">
        <f>SUMIF('Funções'!$C$8:$C$610,Deflatores!G23,'Funções'!$H$8:$H$610)</f>
        <v>0</v>
      </c>
      <c r="K23" s="94">
        <f>IF(H23="",COUNTIF('Funções'!C$8:C$610,G23)*I23,H23*J23)</f>
        <v>0</v>
      </c>
      <c r="L23" s="84"/>
    </row>
    <row r="24" ht="27.0" customHeight="1">
      <c r="A24" s="32"/>
      <c r="B24" s="95" t="s">
        <v>190</v>
      </c>
      <c r="C24" s="10"/>
      <c r="D24" s="10"/>
      <c r="E24" s="11"/>
      <c r="F24" s="96" t="s">
        <v>188</v>
      </c>
      <c r="G24" s="90" t="s">
        <v>191</v>
      </c>
      <c r="H24" s="91">
        <v>0.5</v>
      </c>
      <c r="I24" s="92"/>
      <c r="J24" s="93">
        <f>SUMIF('Funções'!$C$8:$C$610,Deflatores!G24,'Funções'!$H$8:$H$610)</f>
        <v>0</v>
      </c>
      <c r="K24" s="94">
        <f>IF(H24="",COUNTIF('Funções'!C$8:C$610,G24)*I24,H24*J24)</f>
        <v>0</v>
      </c>
      <c r="L24" s="84"/>
    </row>
    <row r="25" ht="27.0" customHeight="1">
      <c r="A25" s="32"/>
      <c r="B25" s="95" t="s">
        <v>192</v>
      </c>
      <c r="C25" s="10"/>
      <c r="D25" s="10"/>
      <c r="E25" s="11"/>
      <c r="F25" s="96" t="s">
        <v>188</v>
      </c>
      <c r="G25" s="90" t="s">
        <v>193</v>
      </c>
      <c r="H25" s="91">
        <v>0.75</v>
      </c>
      <c r="I25" s="92"/>
      <c r="J25" s="93">
        <f>SUMIF('Funções'!$C$8:$C$610,Deflatores!G25,'Funções'!$H$8:$H$610)</f>
        <v>0</v>
      </c>
      <c r="K25" s="94">
        <f>IF(H25="",COUNTIF('Funções'!C$8:C$610,G25)*I25,H25*J25)</f>
        <v>0</v>
      </c>
      <c r="L25" s="84"/>
    </row>
    <row r="26" ht="13.5" customHeight="1">
      <c r="A26" s="32"/>
      <c r="B26" s="13" t="s">
        <v>194</v>
      </c>
      <c r="C26" s="10"/>
      <c r="D26" s="10"/>
      <c r="E26" s="11"/>
      <c r="F26" s="89" t="s">
        <v>195</v>
      </c>
      <c r="G26" s="90" t="s">
        <v>196</v>
      </c>
      <c r="H26" s="91">
        <v>1.0</v>
      </c>
      <c r="I26" s="92"/>
      <c r="J26" s="93">
        <f>SUMIF('Funções'!$C$8:$C$610,Deflatores!G26,'Funções'!$H$8:$H$610)</f>
        <v>0</v>
      </c>
      <c r="K26" s="94">
        <f>IF(H26="",COUNTIF('Funções'!C$8:C$610,G26)*I26,H26*J26)</f>
        <v>0</v>
      </c>
      <c r="L26" s="84"/>
    </row>
    <row r="27" ht="13.5" customHeight="1">
      <c r="A27" s="32"/>
      <c r="B27" s="13" t="s">
        <v>197</v>
      </c>
      <c r="C27" s="10"/>
      <c r="D27" s="10"/>
      <c r="E27" s="11"/>
      <c r="F27" s="89" t="s">
        <v>195</v>
      </c>
      <c r="G27" s="90" t="s">
        <v>198</v>
      </c>
      <c r="H27" s="91">
        <v>1.0</v>
      </c>
      <c r="I27" s="92"/>
      <c r="J27" s="93">
        <f>SUMIF('Funções'!$C$8:$C$610,Deflatores!G27,'Funções'!$H$8:$H$610)</f>
        <v>0</v>
      </c>
      <c r="K27" s="94">
        <f>IF(H27="",COUNTIF('Funções'!C$8:C$610,G27)*I27,H27*J27)</f>
        <v>0</v>
      </c>
      <c r="L27" s="84"/>
    </row>
    <row r="28" ht="13.5" customHeight="1">
      <c r="A28" s="32"/>
      <c r="B28" s="13" t="s">
        <v>199</v>
      </c>
      <c r="C28" s="10"/>
      <c r="D28" s="10"/>
      <c r="E28" s="11"/>
      <c r="F28" s="89" t="s">
        <v>195</v>
      </c>
      <c r="G28" s="90" t="s">
        <v>200</v>
      </c>
      <c r="H28" s="91">
        <v>0.6</v>
      </c>
      <c r="I28" s="92"/>
      <c r="J28" s="93">
        <f>SUMIF('Funções'!$C$8:$C$610,Deflatores!G28,'Funções'!$H$8:$H$610)</f>
        <v>0</v>
      </c>
      <c r="K28" s="94">
        <f>IF(H28="",COUNTIF('Funções'!C$8:C$610,G28)*I28,H28*J28)</f>
        <v>0</v>
      </c>
      <c r="L28" s="84"/>
    </row>
    <row r="29" ht="13.5" customHeight="1">
      <c r="A29" s="32"/>
      <c r="B29" s="13" t="s">
        <v>201</v>
      </c>
      <c r="C29" s="10"/>
      <c r="D29" s="10"/>
      <c r="E29" s="11"/>
      <c r="F29" s="89" t="s">
        <v>202</v>
      </c>
      <c r="G29" s="90" t="s">
        <v>203</v>
      </c>
      <c r="H29" s="91">
        <v>1.0</v>
      </c>
      <c r="I29" s="92"/>
      <c r="J29" s="93">
        <f>SUMIF('Funções'!$C$8:$C$610,Deflatores!G29,'Funções'!$H$8:$H$610)</f>
        <v>0</v>
      </c>
      <c r="K29" s="94">
        <f>IF(H29="",COUNTIF('Funções'!C$8:C$610,G29)*I29,H29*J29)</f>
        <v>0</v>
      </c>
      <c r="L29" s="84"/>
    </row>
    <row r="30" ht="13.5" customHeight="1">
      <c r="A30" s="32"/>
      <c r="B30" s="13" t="s">
        <v>204</v>
      </c>
      <c r="C30" s="10"/>
      <c r="D30" s="10"/>
      <c r="E30" s="11"/>
      <c r="F30" s="89" t="s">
        <v>205</v>
      </c>
      <c r="G30" s="90" t="s">
        <v>206</v>
      </c>
      <c r="H30" s="91">
        <v>0.1</v>
      </c>
      <c r="I30" s="92"/>
      <c r="J30" s="93">
        <f>SUMIF('Funções'!$C$8:$C$610,Deflatores!G30,'Funções'!$H$8:$H$610)</f>
        <v>0</v>
      </c>
      <c r="K30" s="94">
        <f>IF(H30="",COUNTIF('Funções'!C$8:C$610,G30)*I30,H30*J30)</f>
        <v>0</v>
      </c>
      <c r="L30" s="84"/>
    </row>
    <row r="31" ht="13.5" customHeight="1">
      <c r="A31" s="32"/>
      <c r="B31" s="13" t="s">
        <v>207</v>
      </c>
      <c r="C31" s="10"/>
      <c r="D31" s="10"/>
      <c r="E31" s="11"/>
      <c r="F31" s="89" t="s">
        <v>208</v>
      </c>
      <c r="G31" s="90" t="s">
        <v>209</v>
      </c>
      <c r="H31" s="91">
        <v>0.1</v>
      </c>
      <c r="I31" s="92"/>
      <c r="J31" s="93">
        <f>SUMIF('Funções'!$C$8:$C$610,Deflatores!G31,'Funções'!$H$8:$H$610)</f>
        <v>0</v>
      </c>
      <c r="K31" s="94">
        <f>IF(H31="",COUNTIF('Funções'!C$8:C$610,G31)*I31,H31*J31)</f>
        <v>0</v>
      </c>
      <c r="L31" s="84"/>
    </row>
    <row r="32" ht="13.5" customHeight="1">
      <c r="A32" s="32"/>
      <c r="B32" s="13" t="s">
        <v>210</v>
      </c>
      <c r="C32" s="97"/>
      <c r="D32" s="97"/>
      <c r="E32" s="98"/>
      <c r="F32" s="89" t="s">
        <v>211</v>
      </c>
      <c r="G32" s="90" t="s">
        <v>212</v>
      </c>
      <c r="H32" s="91">
        <v>0.25</v>
      </c>
      <c r="I32" s="92"/>
      <c r="J32" s="93">
        <f>SUMIF('Funções'!$C$8:$C$610,Deflatores!G32,'Funções'!$H$8:$H$610)</f>
        <v>0</v>
      </c>
      <c r="K32" s="94">
        <f>IF(H32="",COUNTIF('Funções'!C$8:C$610,G32)*I32,H32*J32)</f>
        <v>0</v>
      </c>
      <c r="L32" s="84"/>
    </row>
    <row r="33" ht="13.5" customHeight="1">
      <c r="A33" s="32"/>
      <c r="B33" s="13" t="s">
        <v>213</v>
      </c>
      <c r="C33" s="97"/>
      <c r="D33" s="97"/>
      <c r="E33" s="98"/>
      <c r="F33" s="89" t="s">
        <v>214</v>
      </c>
      <c r="G33" s="90" t="s">
        <v>215</v>
      </c>
      <c r="H33" s="91">
        <v>0.2</v>
      </c>
      <c r="I33" s="92"/>
      <c r="J33" s="93">
        <f>SUMIF('Funções'!$C$8:$C$610,Deflatores!G33,'Funções'!$H$8:$H$610)</f>
        <v>0</v>
      </c>
      <c r="K33" s="94">
        <f>IF(H33="",COUNTIF('Funções'!C$8:C$610,G33)*I33,H33*J33)</f>
        <v>0</v>
      </c>
      <c r="L33" s="84"/>
    </row>
    <row r="34" ht="13.5" customHeight="1">
      <c r="A34" s="32"/>
      <c r="B34" s="13" t="s">
        <v>216</v>
      </c>
      <c r="C34" s="97"/>
      <c r="D34" s="97"/>
      <c r="E34" s="98"/>
      <c r="F34" s="89" t="s">
        <v>214</v>
      </c>
      <c r="G34" s="90" t="s">
        <v>217</v>
      </c>
      <c r="H34" s="91">
        <v>0.15</v>
      </c>
      <c r="I34" s="92"/>
      <c r="J34" s="93">
        <f>SUMIF('Funções'!$C$8:$C$610,Deflatores!G34,'Funções'!$H$8:$H$610)</f>
        <v>0</v>
      </c>
      <c r="K34" s="94">
        <f>IF(H34="",COUNTIF('Funções'!C$8:C$610,G34)*I34,H34*J34)</f>
        <v>0</v>
      </c>
      <c r="L34" s="84"/>
    </row>
    <row r="35" ht="13.5" customHeight="1">
      <c r="A35" s="32"/>
      <c r="B35" s="13" t="s">
        <v>218</v>
      </c>
      <c r="C35" s="97"/>
      <c r="D35" s="97"/>
      <c r="E35" s="98"/>
      <c r="F35" s="89" t="s">
        <v>219</v>
      </c>
      <c r="G35" s="90" t="s">
        <v>220</v>
      </c>
      <c r="H35" s="91">
        <v>0.15</v>
      </c>
      <c r="I35" s="92"/>
      <c r="J35" s="93">
        <f>SUMIF('Funções'!$C$8:$C$610,Deflatores!G35,'Funções'!$H$8:$H$610)</f>
        <v>0</v>
      </c>
      <c r="K35" s="94">
        <f>IF(H35="",COUNTIF('Funções'!C$8:C$610,G35)*I35,H35*J35)</f>
        <v>0</v>
      </c>
      <c r="L35" s="84"/>
    </row>
    <row r="36" ht="13.5" customHeight="1">
      <c r="A36" s="32"/>
      <c r="B36" s="13" t="s">
        <v>221</v>
      </c>
      <c r="C36" s="10"/>
      <c r="D36" s="10"/>
      <c r="E36" s="11"/>
      <c r="F36" s="89" t="s">
        <v>222</v>
      </c>
      <c r="G36" s="90" t="s">
        <v>223</v>
      </c>
      <c r="H36" s="91">
        <v>1.0</v>
      </c>
      <c r="I36" s="92"/>
      <c r="J36" s="93">
        <f>SUMIF('Funções'!$C$8:$C$610,Deflatores!G36,'Funções'!$H$8:$H$610)</f>
        <v>0</v>
      </c>
      <c r="K36" s="94">
        <f>IF(H36="",COUNTIF('Funções'!C$8:C$610,G36)*I36,H36*J36)</f>
        <v>0</v>
      </c>
      <c r="L36" s="84"/>
    </row>
    <row r="37" ht="13.5" customHeight="1">
      <c r="A37" s="32"/>
      <c r="B37" s="13"/>
      <c r="C37" s="10"/>
      <c r="D37" s="10"/>
      <c r="E37" s="11"/>
      <c r="F37" s="89"/>
      <c r="G37" s="90" t="s">
        <v>224</v>
      </c>
      <c r="H37" s="91"/>
      <c r="I37" s="92"/>
      <c r="J37" s="93">
        <f>SUMIF('Funções'!$C$8:$C$610,Deflatores!G37,'Funções'!$H$8:$H$610)</f>
        <v>0</v>
      </c>
      <c r="K37" s="94">
        <f>IF(H37="",COUNTIF('Funções'!C$8:C$610,G37)*I37,H37*J37)</f>
        <v>0</v>
      </c>
      <c r="L37" s="84" t="s">
        <v>44</v>
      </c>
    </row>
    <row r="38" ht="13.5" customHeight="1">
      <c r="A38" s="32"/>
      <c r="B38" s="13"/>
      <c r="C38" s="10"/>
      <c r="D38" s="10"/>
      <c r="E38" s="11"/>
      <c r="F38" s="89"/>
      <c r="G38" s="90" t="s">
        <v>224</v>
      </c>
      <c r="H38" s="91"/>
      <c r="I38" s="92"/>
      <c r="J38" s="93">
        <f>SUMIF('Funções'!$C$8:$C$610,Deflatores!G38,'Funções'!$H$8:$H$610)</f>
        <v>0</v>
      </c>
      <c r="K38" s="94">
        <f>IF(H38="",COUNTIF('Funções'!C$8:C$610,G38)*I38,H38*J38)</f>
        <v>0</v>
      </c>
      <c r="L38" s="84" t="s">
        <v>225</v>
      </c>
    </row>
    <row r="39" ht="13.5" customHeight="1">
      <c r="A39" s="99"/>
      <c r="B39" s="100"/>
      <c r="C39" s="100"/>
      <c r="D39" s="100"/>
      <c r="E39" s="100"/>
      <c r="F39" s="100"/>
      <c r="G39" s="101"/>
      <c r="H39" s="102"/>
      <c r="I39" s="102"/>
      <c r="J39" s="103"/>
      <c r="K39" s="104"/>
      <c r="L39" s="84" t="s">
        <v>65</v>
      </c>
    </row>
    <row r="40" ht="14.25" customHeight="1">
      <c r="A40" s="80" t="s">
        <v>128</v>
      </c>
      <c r="B40" s="10"/>
      <c r="C40" s="10"/>
      <c r="D40" s="10"/>
      <c r="E40" s="10"/>
      <c r="F40" s="11"/>
      <c r="G40" s="81" t="s">
        <v>130</v>
      </c>
      <c r="H40" s="105" t="s">
        <v>131</v>
      </c>
      <c r="I40" s="106"/>
      <c r="J40" s="81" t="s">
        <v>226</v>
      </c>
      <c r="K40" s="83" t="s">
        <v>132</v>
      </c>
      <c r="L40" s="84" t="s">
        <v>71</v>
      </c>
    </row>
    <row r="41" ht="14.25" customHeight="1">
      <c r="A41" s="85" t="s">
        <v>133</v>
      </c>
      <c r="B41" s="82" t="s">
        <v>134</v>
      </c>
      <c r="C41" s="10"/>
      <c r="D41" s="10"/>
      <c r="E41" s="11"/>
      <c r="F41" s="86" t="s">
        <v>135</v>
      </c>
      <c r="G41" s="87"/>
      <c r="H41" s="107"/>
      <c r="I41" s="108"/>
      <c r="J41" s="87"/>
      <c r="K41" s="88"/>
      <c r="L41" s="84" t="s">
        <v>113</v>
      </c>
    </row>
    <row r="42" ht="13.5" customHeight="1">
      <c r="A42" s="109"/>
      <c r="B42" s="13" t="s">
        <v>227</v>
      </c>
      <c r="C42" s="10"/>
      <c r="D42" s="10"/>
      <c r="E42" s="11"/>
      <c r="F42" s="89" t="s">
        <v>228</v>
      </c>
      <c r="G42" s="90" t="s">
        <v>229</v>
      </c>
      <c r="H42" s="110">
        <v>0.6</v>
      </c>
      <c r="I42" s="11"/>
      <c r="J42" s="111">
        <f>COUNTIF('Funções'!B$8:B$610,G42)</f>
        <v>0</v>
      </c>
      <c r="K42" s="112">
        <f>SUMIF('Funções'!B$8:B$610,$G42,'Funções'!K$8:K$610)</f>
        <v>0</v>
      </c>
      <c r="L42" s="84" t="str">
        <f t="shared" ref="L42:L64" si="1">""&amp;G42</f>
        <v>PAG</v>
      </c>
    </row>
    <row r="43" ht="13.5" customHeight="1">
      <c r="A43" s="109"/>
      <c r="B43" s="13" t="s">
        <v>230</v>
      </c>
      <c r="C43" s="10"/>
      <c r="D43" s="10"/>
      <c r="E43" s="11"/>
      <c r="F43" s="89" t="s">
        <v>185</v>
      </c>
      <c r="G43" s="90" t="s">
        <v>231</v>
      </c>
      <c r="H43" s="110">
        <v>0.6</v>
      </c>
      <c r="I43" s="11"/>
      <c r="J43" s="111">
        <f>COUNTIF('Funções'!B$8:B$610,G43)</f>
        <v>0</v>
      </c>
      <c r="K43" s="112">
        <f>SUMIF('Funções'!B$8:B$610,$G43,'Funções'!K$8:K$610)</f>
        <v>0</v>
      </c>
      <c r="L43" s="84" t="str">
        <f t="shared" si="1"/>
        <v>COSNF</v>
      </c>
    </row>
    <row r="44" ht="13.5" customHeight="1">
      <c r="A44" s="109"/>
      <c r="B44" s="13" t="s">
        <v>232</v>
      </c>
      <c r="C44" s="10"/>
      <c r="D44" s="10"/>
      <c r="E44" s="11"/>
      <c r="F44" s="89"/>
      <c r="G44" s="90" t="s">
        <v>233</v>
      </c>
      <c r="H44" s="110">
        <v>0.0</v>
      </c>
      <c r="I44" s="11"/>
      <c r="J44" s="111">
        <f>COUNTIF('Funções'!B$8:B$610,G44)</f>
        <v>0</v>
      </c>
      <c r="K44" s="112">
        <f>SUMIF('Funções'!B$8:B$610,$G44,'Funções'!K$8:K$610)</f>
        <v>0</v>
      </c>
      <c r="L44" s="84" t="str">
        <f t="shared" si="1"/>
        <v>DC</v>
      </c>
    </row>
    <row r="45" ht="13.5" customHeight="1">
      <c r="A45" s="109"/>
      <c r="B45" s="13"/>
      <c r="C45" s="10"/>
      <c r="D45" s="10"/>
      <c r="E45" s="11"/>
      <c r="F45" s="89"/>
      <c r="G45" s="90" t="s">
        <v>224</v>
      </c>
      <c r="H45" s="110"/>
      <c r="I45" s="11"/>
      <c r="J45" s="111">
        <f>COUNTIF('Funções'!B$8:B$610,G45)</f>
        <v>0</v>
      </c>
      <c r="K45" s="112">
        <f>SUMIF('Funções'!B$8:B$610,$G45,'Funções'!K$8:K$610)</f>
        <v>0</v>
      </c>
      <c r="L45" s="84" t="str">
        <f t="shared" si="1"/>
        <v>           .</v>
      </c>
    </row>
    <row r="46" ht="13.5" customHeight="1">
      <c r="A46" s="109"/>
      <c r="B46" s="13"/>
      <c r="C46" s="10"/>
      <c r="D46" s="10"/>
      <c r="E46" s="11"/>
      <c r="F46" s="89"/>
      <c r="G46" s="90" t="s">
        <v>224</v>
      </c>
      <c r="H46" s="110"/>
      <c r="I46" s="11"/>
      <c r="J46" s="111">
        <f>COUNTIF('Funções'!B$8:B$610,G46)</f>
        <v>0</v>
      </c>
      <c r="K46" s="112">
        <f>SUMIF('Funções'!B$8:B$610,$G46,'Funções'!K$8:K$610)</f>
        <v>0</v>
      </c>
      <c r="L46" s="84" t="str">
        <f t="shared" si="1"/>
        <v>           .</v>
      </c>
    </row>
    <row r="47" ht="13.5" customHeight="1">
      <c r="A47" s="109"/>
      <c r="B47" s="13"/>
      <c r="C47" s="10"/>
      <c r="D47" s="10"/>
      <c r="E47" s="11"/>
      <c r="F47" s="89"/>
      <c r="G47" s="90" t="s">
        <v>224</v>
      </c>
      <c r="H47" s="110"/>
      <c r="I47" s="11"/>
      <c r="J47" s="111">
        <f>COUNTIF('Funções'!B$8:B$610,G47)</f>
        <v>0</v>
      </c>
      <c r="K47" s="112">
        <f>SUMIF('Funções'!B$8:B$610,$G47,'Funções'!K$8:K$610)</f>
        <v>0</v>
      </c>
      <c r="L47" s="84" t="str">
        <f t="shared" si="1"/>
        <v>           .</v>
      </c>
    </row>
    <row r="48" ht="13.5" customHeight="1">
      <c r="A48" s="109"/>
      <c r="B48" s="13"/>
      <c r="C48" s="10"/>
      <c r="D48" s="10"/>
      <c r="E48" s="11"/>
      <c r="F48" s="89"/>
      <c r="G48" s="90" t="s">
        <v>224</v>
      </c>
      <c r="H48" s="110"/>
      <c r="I48" s="11"/>
      <c r="J48" s="111">
        <f>COUNTIF('Funções'!B$8:B$610,G48)</f>
        <v>0</v>
      </c>
      <c r="K48" s="112">
        <f>SUMIF('Funções'!B$8:B$610,$G48,'Funções'!K$8:K$610)</f>
        <v>0</v>
      </c>
      <c r="L48" s="84" t="str">
        <f t="shared" si="1"/>
        <v>           .</v>
      </c>
    </row>
    <row r="49" ht="13.5" customHeight="1">
      <c r="A49" s="109"/>
      <c r="B49" s="13"/>
      <c r="C49" s="10"/>
      <c r="D49" s="10"/>
      <c r="E49" s="11"/>
      <c r="F49" s="89"/>
      <c r="G49" s="90" t="s">
        <v>224</v>
      </c>
      <c r="H49" s="110"/>
      <c r="I49" s="11"/>
      <c r="J49" s="111">
        <f>COUNTIF('Funções'!B$8:B$610,G49)</f>
        <v>0</v>
      </c>
      <c r="K49" s="112">
        <f>SUMIF('Funções'!B$8:B$610,$G49,'Funções'!K$8:K$610)</f>
        <v>0</v>
      </c>
      <c r="L49" s="84" t="str">
        <f t="shared" si="1"/>
        <v>           .</v>
      </c>
    </row>
    <row r="50" ht="13.5" customHeight="1">
      <c r="A50" s="109"/>
      <c r="B50" s="13"/>
      <c r="C50" s="10"/>
      <c r="D50" s="10"/>
      <c r="E50" s="11"/>
      <c r="F50" s="89"/>
      <c r="G50" s="90" t="s">
        <v>224</v>
      </c>
      <c r="H50" s="110"/>
      <c r="I50" s="11"/>
      <c r="J50" s="111">
        <f>COUNTIF('Funções'!B$8:B$610,G50)</f>
        <v>0</v>
      </c>
      <c r="K50" s="112">
        <f>SUMIF('Funções'!B$8:B$610,$G50,'Funções'!K$8:K$610)</f>
        <v>0</v>
      </c>
      <c r="L50" s="84" t="str">
        <f t="shared" si="1"/>
        <v>           .</v>
      </c>
    </row>
    <row r="51" ht="13.5" customHeight="1">
      <c r="A51" s="109"/>
      <c r="B51" s="13"/>
      <c r="C51" s="10"/>
      <c r="D51" s="10"/>
      <c r="E51" s="11"/>
      <c r="F51" s="89"/>
      <c r="G51" s="90" t="s">
        <v>224</v>
      </c>
      <c r="H51" s="110"/>
      <c r="I51" s="11"/>
      <c r="J51" s="111">
        <f>COUNTIF('Funções'!B$8:B$610,G51)</f>
        <v>0</v>
      </c>
      <c r="K51" s="112">
        <f>SUMIF('Funções'!B$8:B$610,$G51,'Funções'!K$8:K$610)</f>
        <v>0</v>
      </c>
      <c r="L51" s="84" t="str">
        <f t="shared" si="1"/>
        <v>           .</v>
      </c>
    </row>
    <row r="52" ht="13.5" customHeight="1">
      <c r="A52" s="109"/>
      <c r="B52" s="13"/>
      <c r="C52" s="10"/>
      <c r="D52" s="10"/>
      <c r="E52" s="11"/>
      <c r="F52" s="89"/>
      <c r="G52" s="90" t="s">
        <v>224</v>
      </c>
      <c r="H52" s="110"/>
      <c r="I52" s="11"/>
      <c r="J52" s="111">
        <f>COUNTIF('Funções'!B$8:B$610,G52)</f>
        <v>0</v>
      </c>
      <c r="K52" s="112">
        <f>SUMIF('Funções'!B$8:B$610,$G52,'Funções'!K$8:K$610)</f>
        <v>0</v>
      </c>
      <c r="L52" s="84" t="str">
        <f t="shared" si="1"/>
        <v>           .</v>
      </c>
    </row>
    <row r="53" ht="13.5" customHeight="1">
      <c r="A53" s="109"/>
      <c r="B53" s="13"/>
      <c r="C53" s="10"/>
      <c r="D53" s="10"/>
      <c r="E53" s="11"/>
      <c r="F53" s="89"/>
      <c r="G53" s="90" t="s">
        <v>224</v>
      </c>
      <c r="H53" s="110"/>
      <c r="I53" s="11"/>
      <c r="J53" s="111">
        <f>COUNTIF('Funções'!B$8:B$610,G53)</f>
        <v>0</v>
      </c>
      <c r="K53" s="112">
        <f>SUMIF('Funções'!B$8:B$610,$G53,'Funções'!K$8:K$610)</f>
        <v>0</v>
      </c>
      <c r="L53" s="84" t="str">
        <f t="shared" si="1"/>
        <v>           .</v>
      </c>
    </row>
    <row r="54" ht="13.5" customHeight="1">
      <c r="A54" s="109"/>
      <c r="B54" s="13"/>
      <c r="C54" s="10"/>
      <c r="D54" s="10"/>
      <c r="E54" s="11"/>
      <c r="F54" s="89"/>
      <c r="G54" s="90" t="s">
        <v>224</v>
      </c>
      <c r="H54" s="110"/>
      <c r="I54" s="11"/>
      <c r="J54" s="111">
        <f>COUNTIF('Funções'!B$8:B$610,G54)</f>
        <v>0</v>
      </c>
      <c r="K54" s="112">
        <f>SUMIF('Funções'!B$8:B$610,$G54,'Funções'!K$8:K$610)</f>
        <v>0</v>
      </c>
      <c r="L54" s="84" t="str">
        <f t="shared" si="1"/>
        <v>           .</v>
      </c>
    </row>
    <row r="55" ht="13.5" customHeight="1">
      <c r="A55" s="109"/>
      <c r="B55" s="13"/>
      <c r="C55" s="10"/>
      <c r="D55" s="10"/>
      <c r="E55" s="11"/>
      <c r="F55" s="89"/>
      <c r="G55" s="90" t="s">
        <v>224</v>
      </c>
      <c r="H55" s="110"/>
      <c r="I55" s="11"/>
      <c r="J55" s="111">
        <f>COUNTIF('Funções'!B$8:B$610,G55)</f>
        <v>0</v>
      </c>
      <c r="K55" s="112">
        <f>SUMIF('Funções'!B$8:B$610,$G55,'Funções'!K$8:K$610)</f>
        <v>0</v>
      </c>
      <c r="L55" s="84" t="str">
        <f t="shared" si="1"/>
        <v>           .</v>
      </c>
    </row>
    <row r="56" ht="13.5" customHeight="1">
      <c r="A56" s="109"/>
      <c r="B56" s="13"/>
      <c r="C56" s="10"/>
      <c r="D56" s="10"/>
      <c r="E56" s="11"/>
      <c r="F56" s="89"/>
      <c r="G56" s="90" t="s">
        <v>224</v>
      </c>
      <c r="H56" s="110"/>
      <c r="I56" s="11"/>
      <c r="J56" s="111">
        <f>COUNTIF('Funções'!B$8:B$610,G56)</f>
        <v>0</v>
      </c>
      <c r="K56" s="112">
        <f>SUMIF('Funções'!B$8:B$610,$G56,'Funções'!K$8:K$610)</f>
        <v>0</v>
      </c>
      <c r="L56" s="84" t="str">
        <f t="shared" si="1"/>
        <v>           .</v>
      </c>
    </row>
    <row r="57" ht="13.5" customHeight="1">
      <c r="A57" s="109"/>
      <c r="B57" s="13"/>
      <c r="C57" s="10"/>
      <c r="D57" s="10"/>
      <c r="E57" s="11"/>
      <c r="F57" s="89"/>
      <c r="G57" s="90" t="s">
        <v>224</v>
      </c>
      <c r="H57" s="110"/>
      <c r="I57" s="11"/>
      <c r="J57" s="111">
        <f>COUNTIF('Funções'!B$8:B$610,G57)</f>
        <v>0</v>
      </c>
      <c r="K57" s="112">
        <f>SUMIF('Funções'!B$8:B$610,$G57,'Funções'!K$8:K$610)</f>
        <v>0</v>
      </c>
      <c r="L57" s="84" t="str">
        <f t="shared" si="1"/>
        <v>           .</v>
      </c>
    </row>
    <row r="58" ht="13.5" customHeight="1">
      <c r="A58" s="109"/>
      <c r="B58" s="13"/>
      <c r="C58" s="10"/>
      <c r="D58" s="10"/>
      <c r="E58" s="11"/>
      <c r="F58" s="89"/>
      <c r="G58" s="90" t="s">
        <v>224</v>
      </c>
      <c r="H58" s="110"/>
      <c r="I58" s="11"/>
      <c r="J58" s="111">
        <f>COUNTIF('Funções'!B$8:B$610,G58)</f>
        <v>0</v>
      </c>
      <c r="K58" s="112">
        <f>SUMIF('Funções'!B$8:B$610,$G58,'Funções'!K$8:K$610)</f>
        <v>0</v>
      </c>
      <c r="L58" s="84" t="str">
        <f t="shared" si="1"/>
        <v>           .</v>
      </c>
    </row>
    <row r="59" ht="13.5" customHeight="1">
      <c r="A59" s="109"/>
      <c r="B59" s="13"/>
      <c r="C59" s="10"/>
      <c r="D59" s="10"/>
      <c r="E59" s="11"/>
      <c r="F59" s="89"/>
      <c r="G59" s="90" t="s">
        <v>224</v>
      </c>
      <c r="H59" s="110"/>
      <c r="I59" s="11"/>
      <c r="J59" s="111">
        <f>COUNTIF('Funções'!B$8:B$610,G59)</f>
        <v>0</v>
      </c>
      <c r="K59" s="112">
        <f>SUMIF('Funções'!B$8:B$610,$G59,'Funções'!K$8:K$610)</f>
        <v>0</v>
      </c>
      <c r="L59" s="84" t="str">
        <f t="shared" si="1"/>
        <v>           .</v>
      </c>
    </row>
    <row r="60" ht="13.5" customHeight="1">
      <c r="A60" s="109"/>
      <c r="B60" s="13"/>
      <c r="C60" s="10"/>
      <c r="D60" s="10"/>
      <c r="E60" s="11"/>
      <c r="F60" s="89"/>
      <c r="G60" s="90" t="s">
        <v>224</v>
      </c>
      <c r="H60" s="110"/>
      <c r="I60" s="11"/>
      <c r="J60" s="111">
        <f>COUNTIF('Funções'!B$8:B$610,G60)</f>
        <v>0</v>
      </c>
      <c r="K60" s="112">
        <f>SUMIF('Funções'!B$8:B$610,$G60,'Funções'!K$8:K$610)</f>
        <v>0</v>
      </c>
      <c r="L60" s="84" t="str">
        <f t="shared" si="1"/>
        <v>           .</v>
      </c>
    </row>
    <row r="61" ht="13.5" customHeight="1">
      <c r="A61" s="109"/>
      <c r="B61" s="13"/>
      <c r="C61" s="10"/>
      <c r="D61" s="10"/>
      <c r="E61" s="11"/>
      <c r="F61" s="89"/>
      <c r="G61" s="90" t="s">
        <v>224</v>
      </c>
      <c r="H61" s="110"/>
      <c r="I61" s="11"/>
      <c r="J61" s="111">
        <f>COUNTIF('Funções'!B$8:B$610,G61)</f>
        <v>0</v>
      </c>
      <c r="K61" s="112">
        <f>SUMIF('Funções'!B$8:B$610,$G61,'Funções'!K$8:K$610)</f>
        <v>0</v>
      </c>
      <c r="L61" s="84" t="str">
        <f t="shared" si="1"/>
        <v>           .</v>
      </c>
    </row>
    <row r="62" ht="13.5" customHeight="1">
      <c r="A62" s="109"/>
      <c r="B62" s="13"/>
      <c r="C62" s="10"/>
      <c r="D62" s="10"/>
      <c r="E62" s="11"/>
      <c r="F62" s="89"/>
      <c r="G62" s="90" t="s">
        <v>224</v>
      </c>
      <c r="H62" s="110"/>
      <c r="I62" s="11"/>
      <c r="J62" s="111">
        <f>COUNTIF('Funções'!B$8:B$610,G62)</f>
        <v>0</v>
      </c>
      <c r="K62" s="112">
        <f>SUMIF('Funções'!B$8:B$610,$G62,'Funções'!K$8:K$610)</f>
        <v>0</v>
      </c>
      <c r="L62" s="84" t="str">
        <f t="shared" si="1"/>
        <v>           .</v>
      </c>
    </row>
    <row r="63" ht="13.5" customHeight="1">
      <c r="A63" s="109"/>
      <c r="B63" s="13"/>
      <c r="C63" s="10"/>
      <c r="D63" s="10"/>
      <c r="E63" s="11"/>
      <c r="F63" s="89"/>
      <c r="G63" s="90" t="s">
        <v>224</v>
      </c>
      <c r="H63" s="110"/>
      <c r="I63" s="11"/>
      <c r="J63" s="111">
        <f>COUNTIF('Funções'!B$8:B$610,G63)</f>
        <v>0</v>
      </c>
      <c r="K63" s="112">
        <f>SUMIF('Funções'!B$8:B$610,$G63,'Funções'!K$8:K$610)</f>
        <v>0</v>
      </c>
      <c r="L63" s="84" t="str">
        <f t="shared" si="1"/>
        <v>           .</v>
      </c>
    </row>
    <row r="64" ht="13.5" customHeight="1">
      <c r="A64" s="113"/>
      <c r="B64" s="114"/>
      <c r="C64" s="115"/>
      <c r="D64" s="115"/>
      <c r="E64" s="116"/>
      <c r="F64" s="117"/>
      <c r="G64" s="118" t="s">
        <v>224</v>
      </c>
      <c r="H64" s="119"/>
      <c r="I64" s="116"/>
      <c r="J64" s="120">
        <f>COUNTIF('Funções'!B$8:B$610,G64)</f>
        <v>0</v>
      </c>
      <c r="K64" s="121">
        <f>SUMIF('Funções'!B$8:B$610,$G64,'Funções'!K$8:K$610)</f>
        <v>0</v>
      </c>
      <c r="L64" s="84" t="str">
        <f t="shared" si="1"/>
        <v>           .</v>
      </c>
    </row>
    <row r="65" ht="12.75" customHeight="1">
      <c r="G65" s="84"/>
      <c r="H65" s="122"/>
      <c r="I65" s="122"/>
      <c r="J65" s="123"/>
      <c r="K65" s="123"/>
      <c r="L65" s="84"/>
    </row>
    <row r="66" ht="12.75" customHeight="1">
      <c r="G66" s="84"/>
      <c r="H66" s="122"/>
      <c r="I66" s="122"/>
      <c r="J66" s="123"/>
      <c r="K66" s="123"/>
      <c r="L66" s="84"/>
    </row>
    <row r="67" ht="12.75" customHeight="1">
      <c r="G67" s="84"/>
      <c r="H67" s="122"/>
      <c r="I67" s="122"/>
      <c r="J67" s="123"/>
      <c r="K67" s="123"/>
      <c r="L67" s="84"/>
    </row>
    <row r="68" ht="12.75" customHeight="1">
      <c r="G68" s="84"/>
      <c r="H68" s="122"/>
      <c r="I68" s="122"/>
      <c r="J68" s="123"/>
      <c r="K68" s="123"/>
      <c r="L68" s="84"/>
    </row>
    <row r="69" ht="12.75" customHeight="1">
      <c r="G69" s="84"/>
      <c r="H69" s="122"/>
      <c r="I69" s="122"/>
      <c r="J69" s="123"/>
      <c r="K69" s="123"/>
      <c r="L69" s="84"/>
    </row>
    <row r="70" ht="12.75" customHeight="1">
      <c r="G70" s="84"/>
      <c r="H70" s="122"/>
      <c r="I70" s="122"/>
      <c r="J70" s="123"/>
      <c r="K70" s="123"/>
      <c r="L70" s="84"/>
    </row>
    <row r="71" ht="12.75" customHeight="1">
      <c r="G71" s="84"/>
      <c r="H71" s="122"/>
      <c r="I71" s="122"/>
      <c r="J71" s="123"/>
      <c r="K71" s="123"/>
      <c r="L71" s="84"/>
    </row>
    <row r="72" ht="12.75" customHeight="1">
      <c r="G72" s="84"/>
      <c r="H72" s="122"/>
      <c r="I72" s="122"/>
      <c r="J72" s="123"/>
      <c r="K72" s="123"/>
      <c r="L72" s="84"/>
    </row>
    <row r="73" ht="12.75" customHeight="1">
      <c r="G73" s="84"/>
      <c r="H73" s="122"/>
      <c r="I73" s="122"/>
      <c r="J73" s="123"/>
      <c r="K73" s="123"/>
      <c r="L73" s="84"/>
    </row>
    <row r="74" ht="12.75" customHeight="1">
      <c r="G74" s="84"/>
      <c r="H74" s="122"/>
      <c r="I74" s="122"/>
      <c r="J74" s="123"/>
      <c r="K74" s="123"/>
      <c r="L74" s="84"/>
    </row>
    <row r="75" ht="12.75" customHeight="1">
      <c r="G75" s="84"/>
      <c r="H75" s="122"/>
      <c r="I75" s="122"/>
      <c r="J75" s="123"/>
      <c r="K75" s="123"/>
      <c r="L75" s="84"/>
    </row>
    <row r="76" ht="12.75" customHeight="1">
      <c r="G76" s="84"/>
      <c r="H76" s="122"/>
      <c r="I76" s="122"/>
      <c r="J76" s="123"/>
      <c r="K76" s="123"/>
      <c r="L76" s="84"/>
    </row>
    <row r="77" ht="12.75" customHeight="1">
      <c r="G77" s="84"/>
      <c r="H77" s="122"/>
      <c r="I77" s="122"/>
      <c r="J77" s="123"/>
      <c r="K77" s="123"/>
      <c r="L77" s="84"/>
    </row>
    <row r="78" ht="12.75" customHeight="1">
      <c r="G78" s="84"/>
      <c r="H78" s="122"/>
      <c r="I78" s="122"/>
      <c r="J78" s="123"/>
      <c r="K78" s="123"/>
      <c r="L78" s="84"/>
    </row>
    <row r="79" ht="12.75" customHeight="1">
      <c r="G79" s="84"/>
      <c r="H79" s="122"/>
      <c r="I79" s="122"/>
      <c r="J79" s="123"/>
      <c r="K79" s="123"/>
      <c r="L79" s="84"/>
    </row>
    <row r="80" ht="12.75" customHeight="1">
      <c r="G80" s="84"/>
      <c r="H80" s="122"/>
      <c r="I80" s="122"/>
      <c r="J80" s="123"/>
      <c r="K80" s="123"/>
      <c r="L80" s="84"/>
    </row>
    <row r="81" ht="12.75" customHeight="1">
      <c r="G81" s="84"/>
      <c r="H81" s="122"/>
      <c r="I81" s="122"/>
      <c r="J81" s="123"/>
      <c r="K81" s="123"/>
      <c r="L81" s="84"/>
    </row>
    <row r="82" ht="12.75" customHeight="1">
      <c r="G82" s="84"/>
      <c r="H82" s="122"/>
      <c r="I82" s="122"/>
      <c r="J82" s="123"/>
      <c r="K82" s="123"/>
      <c r="L82" s="84"/>
    </row>
    <row r="83" ht="12.75" customHeight="1">
      <c r="G83" s="84"/>
      <c r="H83" s="122"/>
      <c r="I83" s="122"/>
      <c r="J83" s="123"/>
      <c r="K83" s="123"/>
      <c r="L83" s="84"/>
    </row>
    <row r="84" ht="12.75" customHeight="1">
      <c r="G84" s="84"/>
      <c r="H84" s="122"/>
      <c r="I84" s="122"/>
      <c r="J84" s="123"/>
      <c r="K84" s="123"/>
      <c r="L84" s="84"/>
    </row>
    <row r="85" ht="12.75" customHeight="1">
      <c r="G85" s="84"/>
      <c r="H85" s="122"/>
      <c r="I85" s="122"/>
      <c r="J85" s="123"/>
      <c r="K85" s="123"/>
      <c r="L85" s="84"/>
    </row>
    <row r="86" ht="12.75" customHeight="1">
      <c r="G86" s="84"/>
      <c r="H86" s="122"/>
      <c r="I86" s="122"/>
      <c r="J86" s="123"/>
      <c r="K86" s="123"/>
      <c r="L86" s="84"/>
    </row>
    <row r="87" ht="12.75" customHeight="1">
      <c r="G87" s="84"/>
      <c r="H87" s="122"/>
      <c r="I87" s="122"/>
      <c r="J87" s="123"/>
      <c r="K87" s="123"/>
      <c r="L87" s="84"/>
    </row>
    <row r="88" ht="12.75" customHeight="1">
      <c r="G88" s="84"/>
      <c r="H88" s="122"/>
      <c r="I88" s="122"/>
      <c r="J88" s="123"/>
      <c r="K88" s="123"/>
      <c r="L88" s="84"/>
    </row>
    <row r="89" ht="12.75" customHeight="1">
      <c r="G89" s="84"/>
      <c r="H89" s="122"/>
      <c r="I89" s="122"/>
      <c r="J89" s="123"/>
      <c r="K89" s="123"/>
      <c r="L89" s="84"/>
    </row>
    <row r="90" ht="12.75" customHeight="1">
      <c r="G90" s="84"/>
      <c r="H90" s="122"/>
      <c r="I90" s="122"/>
      <c r="J90" s="123"/>
      <c r="K90" s="123"/>
      <c r="L90" s="84"/>
    </row>
    <row r="91" ht="12.75" customHeight="1">
      <c r="G91" s="84"/>
      <c r="H91" s="122"/>
      <c r="I91" s="122"/>
      <c r="J91" s="123"/>
      <c r="K91" s="123"/>
      <c r="L91" s="84"/>
    </row>
    <row r="92" ht="12.75" customHeight="1">
      <c r="G92" s="84"/>
      <c r="H92" s="122"/>
      <c r="I92" s="122"/>
      <c r="J92" s="123"/>
      <c r="K92" s="123"/>
      <c r="L92" s="84"/>
    </row>
    <row r="93" ht="12.75" customHeight="1">
      <c r="G93" s="84"/>
      <c r="H93" s="122"/>
      <c r="I93" s="122"/>
      <c r="J93" s="123"/>
      <c r="K93" s="123"/>
      <c r="L93" s="84"/>
    </row>
    <row r="94" ht="12.75" customHeight="1">
      <c r="G94" s="84"/>
      <c r="H94" s="122"/>
      <c r="I94" s="122"/>
      <c r="J94" s="123"/>
      <c r="K94" s="123"/>
      <c r="L94" s="84"/>
    </row>
    <row r="95" ht="12.75" customHeight="1">
      <c r="G95" s="84"/>
      <c r="H95" s="122"/>
      <c r="I95" s="122"/>
      <c r="J95" s="123"/>
      <c r="K95" s="123"/>
      <c r="L95" s="84"/>
    </row>
    <row r="96" ht="12.75" customHeight="1">
      <c r="G96" s="84"/>
      <c r="H96" s="122"/>
      <c r="I96" s="122"/>
      <c r="J96" s="123"/>
      <c r="K96" s="123"/>
      <c r="L96" s="84"/>
    </row>
    <row r="97" ht="12.75" customHeight="1">
      <c r="G97" s="84"/>
      <c r="H97" s="122"/>
      <c r="I97" s="122"/>
      <c r="J97" s="123"/>
      <c r="K97" s="123"/>
      <c r="L97" s="84"/>
    </row>
    <row r="98" ht="12.75" customHeight="1">
      <c r="G98" s="84"/>
      <c r="H98" s="122"/>
      <c r="I98" s="122"/>
      <c r="J98" s="123"/>
      <c r="K98" s="123"/>
      <c r="L98" s="84"/>
    </row>
    <row r="99" ht="12.75" customHeight="1">
      <c r="G99" s="84"/>
      <c r="H99" s="122"/>
      <c r="I99" s="122"/>
      <c r="J99" s="123"/>
      <c r="K99" s="123"/>
      <c r="L99" s="84"/>
    </row>
    <row r="100" ht="12.75" customHeight="1">
      <c r="G100" s="84"/>
      <c r="H100" s="122"/>
      <c r="I100" s="122"/>
      <c r="J100" s="123"/>
      <c r="K100" s="123"/>
      <c r="L100" s="84"/>
    </row>
    <row r="101" ht="12.75" customHeight="1">
      <c r="G101" s="84"/>
      <c r="H101" s="122"/>
      <c r="I101" s="122"/>
      <c r="J101" s="123"/>
      <c r="K101" s="123"/>
      <c r="L101" s="84"/>
    </row>
    <row r="102" ht="12.75" customHeight="1">
      <c r="G102" s="84"/>
      <c r="H102" s="122"/>
      <c r="I102" s="122"/>
      <c r="J102" s="123"/>
      <c r="K102" s="123"/>
      <c r="L102" s="84"/>
    </row>
    <row r="103" ht="12.75" customHeight="1">
      <c r="G103" s="84"/>
      <c r="H103" s="122"/>
      <c r="I103" s="122"/>
      <c r="J103" s="123"/>
      <c r="K103" s="123"/>
      <c r="L103" s="84"/>
    </row>
    <row r="104" ht="12.75" customHeight="1">
      <c r="G104" s="84"/>
      <c r="H104" s="122"/>
      <c r="I104" s="122"/>
      <c r="J104" s="123"/>
      <c r="K104" s="123"/>
      <c r="L104" s="84"/>
    </row>
    <row r="105" ht="12.75" customHeight="1">
      <c r="G105" s="84"/>
      <c r="H105" s="122"/>
      <c r="I105" s="122"/>
      <c r="J105" s="123"/>
      <c r="K105" s="123"/>
      <c r="L105" s="84"/>
    </row>
    <row r="106" ht="12.75" customHeight="1">
      <c r="G106" s="84"/>
      <c r="H106" s="122"/>
      <c r="I106" s="122"/>
      <c r="J106" s="123"/>
      <c r="K106" s="123"/>
      <c r="L106" s="84"/>
    </row>
    <row r="107" ht="12.75" customHeight="1">
      <c r="G107" s="84"/>
      <c r="H107" s="122"/>
      <c r="I107" s="122"/>
      <c r="J107" s="123"/>
      <c r="K107" s="123"/>
      <c r="L107" s="84"/>
    </row>
    <row r="108" ht="12.75" customHeight="1">
      <c r="G108" s="84"/>
      <c r="H108" s="122"/>
      <c r="I108" s="122"/>
      <c r="J108" s="123"/>
      <c r="K108" s="123"/>
      <c r="L108" s="84"/>
    </row>
    <row r="109" ht="12.75" customHeight="1">
      <c r="G109" s="84"/>
      <c r="H109" s="122"/>
      <c r="I109" s="122"/>
      <c r="J109" s="123"/>
      <c r="K109" s="123"/>
      <c r="L109" s="84"/>
    </row>
    <row r="110" ht="12.75" customHeight="1">
      <c r="G110" s="84"/>
      <c r="H110" s="122"/>
      <c r="I110" s="122"/>
      <c r="J110" s="123"/>
      <c r="K110" s="123"/>
      <c r="L110" s="84"/>
    </row>
    <row r="111" ht="12.75" customHeight="1">
      <c r="G111" s="84"/>
      <c r="H111" s="122"/>
      <c r="I111" s="122"/>
      <c r="J111" s="123"/>
      <c r="K111" s="123"/>
      <c r="L111" s="84"/>
    </row>
    <row r="112" ht="12.75" customHeight="1">
      <c r="G112" s="84"/>
      <c r="H112" s="122"/>
      <c r="I112" s="122"/>
      <c r="J112" s="123"/>
      <c r="K112" s="123"/>
      <c r="L112" s="84"/>
    </row>
    <row r="113" ht="12.75" customHeight="1">
      <c r="G113" s="84"/>
      <c r="H113" s="122"/>
      <c r="I113" s="122"/>
      <c r="J113" s="123"/>
      <c r="K113" s="123"/>
      <c r="L113" s="84"/>
    </row>
    <row r="114" ht="12.75" customHeight="1">
      <c r="G114" s="84"/>
      <c r="H114" s="122"/>
      <c r="I114" s="122"/>
      <c r="J114" s="123"/>
      <c r="K114" s="123"/>
      <c r="L114" s="84"/>
    </row>
    <row r="115" ht="12.75" customHeight="1">
      <c r="G115" s="84"/>
      <c r="H115" s="122"/>
      <c r="I115" s="122"/>
      <c r="J115" s="123"/>
      <c r="K115" s="123"/>
      <c r="L115" s="84"/>
    </row>
    <row r="116" ht="12.75" customHeight="1">
      <c r="G116" s="84"/>
      <c r="H116" s="122"/>
      <c r="I116" s="122"/>
      <c r="J116" s="123"/>
      <c r="K116" s="123"/>
      <c r="L116" s="84"/>
    </row>
    <row r="117" ht="12.75" customHeight="1">
      <c r="G117" s="84"/>
      <c r="H117" s="122"/>
      <c r="I117" s="122"/>
      <c r="J117" s="123"/>
      <c r="K117" s="123"/>
      <c r="L117" s="84"/>
    </row>
    <row r="118" ht="12.75" customHeight="1">
      <c r="G118" s="84"/>
      <c r="H118" s="122"/>
      <c r="I118" s="122"/>
      <c r="J118" s="123"/>
      <c r="K118" s="123"/>
      <c r="L118" s="84"/>
    </row>
    <row r="119" ht="12.75" customHeight="1">
      <c r="G119" s="84"/>
      <c r="H119" s="122"/>
      <c r="I119" s="122"/>
      <c r="J119" s="123"/>
      <c r="K119" s="123"/>
      <c r="L119" s="84"/>
    </row>
    <row r="120" ht="12.75" customHeight="1">
      <c r="G120" s="84"/>
      <c r="H120" s="122"/>
      <c r="I120" s="122"/>
      <c r="J120" s="123"/>
      <c r="K120" s="123"/>
      <c r="L120" s="84"/>
    </row>
    <row r="121" ht="12.75" customHeight="1">
      <c r="G121" s="84"/>
      <c r="H121" s="122"/>
      <c r="I121" s="122"/>
      <c r="J121" s="123"/>
      <c r="K121" s="123"/>
      <c r="L121" s="84"/>
    </row>
    <row r="122" ht="12.75" customHeight="1">
      <c r="G122" s="84"/>
      <c r="H122" s="122"/>
      <c r="I122" s="122"/>
      <c r="J122" s="123"/>
      <c r="K122" s="123"/>
      <c r="L122" s="84"/>
    </row>
    <row r="123" ht="12.75" customHeight="1">
      <c r="G123" s="84"/>
      <c r="H123" s="122"/>
      <c r="I123" s="122"/>
      <c r="J123" s="123"/>
      <c r="K123" s="123"/>
      <c r="L123" s="84"/>
    </row>
    <row r="124" ht="12.75" customHeight="1">
      <c r="G124" s="84"/>
      <c r="H124" s="122"/>
      <c r="I124" s="122"/>
      <c r="J124" s="123"/>
      <c r="K124" s="123"/>
      <c r="L124" s="84"/>
    </row>
    <row r="125" ht="12.75" customHeight="1">
      <c r="G125" s="84"/>
      <c r="H125" s="122"/>
      <c r="I125" s="122"/>
      <c r="J125" s="123"/>
      <c r="K125" s="123"/>
      <c r="L125" s="84"/>
    </row>
    <row r="126" ht="12.75" customHeight="1">
      <c r="G126" s="84"/>
      <c r="H126" s="122"/>
      <c r="I126" s="122"/>
      <c r="J126" s="123"/>
      <c r="K126" s="123"/>
      <c r="L126" s="84"/>
    </row>
    <row r="127" ht="12.75" customHeight="1">
      <c r="G127" s="84"/>
      <c r="H127" s="122"/>
      <c r="I127" s="122"/>
      <c r="J127" s="123"/>
      <c r="K127" s="123"/>
      <c r="L127" s="84"/>
    </row>
    <row r="128" ht="12.75" customHeight="1">
      <c r="G128" s="84"/>
      <c r="H128" s="122"/>
      <c r="I128" s="122"/>
      <c r="J128" s="123"/>
      <c r="K128" s="123"/>
      <c r="L128" s="84"/>
    </row>
    <row r="129" ht="12.75" customHeight="1">
      <c r="G129" s="84"/>
      <c r="H129" s="122"/>
      <c r="I129" s="122"/>
      <c r="J129" s="123"/>
      <c r="K129" s="123"/>
      <c r="L129" s="84"/>
    </row>
    <row r="130" ht="12.75" customHeight="1">
      <c r="G130" s="84"/>
      <c r="H130" s="122"/>
      <c r="I130" s="122"/>
      <c r="J130" s="123"/>
      <c r="K130" s="123"/>
      <c r="L130" s="84"/>
    </row>
    <row r="131" ht="12.75" customHeight="1">
      <c r="G131" s="84"/>
      <c r="H131" s="122"/>
      <c r="I131" s="122"/>
      <c r="J131" s="123"/>
      <c r="K131" s="123"/>
      <c r="L131" s="84"/>
    </row>
    <row r="132" ht="12.75" customHeight="1">
      <c r="G132" s="84"/>
      <c r="H132" s="122"/>
      <c r="I132" s="122"/>
      <c r="J132" s="123"/>
      <c r="K132" s="123"/>
      <c r="L132" s="84"/>
    </row>
    <row r="133" ht="12.75" customHeight="1">
      <c r="G133" s="84"/>
      <c r="H133" s="122"/>
      <c r="I133" s="122"/>
      <c r="J133" s="123"/>
      <c r="K133" s="123"/>
      <c r="L133" s="84"/>
    </row>
    <row r="134" ht="12.75" customHeight="1">
      <c r="G134" s="84"/>
      <c r="H134" s="122"/>
      <c r="I134" s="122"/>
      <c r="J134" s="123"/>
      <c r="K134" s="123"/>
      <c r="L134" s="84"/>
    </row>
    <row r="135" ht="12.75" customHeight="1">
      <c r="G135" s="84"/>
      <c r="H135" s="122"/>
      <c r="I135" s="122"/>
      <c r="J135" s="123"/>
      <c r="K135" s="123"/>
      <c r="L135" s="84"/>
    </row>
    <row r="136" ht="12.75" customHeight="1">
      <c r="G136" s="84"/>
      <c r="H136" s="122"/>
      <c r="I136" s="122"/>
      <c r="J136" s="123"/>
      <c r="K136" s="123"/>
      <c r="L136" s="84"/>
    </row>
    <row r="137" ht="12.75" customHeight="1">
      <c r="G137" s="84"/>
      <c r="H137" s="122"/>
      <c r="I137" s="122"/>
      <c r="J137" s="123"/>
      <c r="K137" s="123"/>
      <c r="L137" s="84"/>
    </row>
    <row r="138" ht="12.75" customHeight="1">
      <c r="G138" s="84"/>
      <c r="H138" s="122"/>
      <c r="I138" s="122"/>
      <c r="J138" s="123"/>
      <c r="K138" s="123"/>
      <c r="L138" s="84"/>
    </row>
    <row r="139" ht="12.75" customHeight="1">
      <c r="G139" s="84"/>
      <c r="H139" s="122"/>
      <c r="I139" s="122"/>
      <c r="J139" s="123"/>
      <c r="K139" s="123"/>
      <c r="L139" s="84"/>
    </row>
    <row r="140" ht="12.75" customHeight="1">
      <c r="G140" s="84"/>
      <c r="H140" s="122"/>
      <c r="I140" s="122"/>
      <c r="J140" s="123"/>
      <c r="K140" s="123"/>
      <c r="L140" s="84"/>
    </row>
    <row r="141" ht="12.75" customHeight="1">
      <c r="G141" s="84"/>
      <c r="H141" s="122"/>
      <c r="I141" s="122"/>
      <c r="J141" s="123"/>
      <c r="K141" s="123"/>
      <c r="L141" s="84"/>
    </row>
    <row r="142" ht="12.75" customHeight="1">
      <c r="G142" s="84"/>
      <c r="H142" s="122"/>
      <c r="I142" s="122"/>
      <c r="J142" s="123"/>
      <c r="K142" s="123"/>
      <c r="L142" s="84"/>
    </row>
    <row r="143" ht="12.75" customHeight="1">
      <c r="G143" s="84"/>
      <c r="H143" s="122"/>
      <c r="I143" s="122"/>
      <c r="J143" s="123"/>
      <c r="K143" s="123"/>
      <c r="L143" s="84"/>
    </row>
    <row r="144" ht="12.75" customHeight="1">
      <c r="G144" s="84"/>
      <c r="H144" s="122"/>
      <c r="I144" s="122"/>
      <c r="J144" s="123"/>
      <c r="K144" s="123"/>
      <c r="L144" s="84"/>
    </row>
    <row r="145" ht="12.75" customHeight="1">
      <c r="G145" s="84"/>
      <c r="H145" s="122"/>
      <c r="I145" s="122"/>
      <c r="J145" s="123"/>
      <c r="K145" s="123"/>
      <c r="L145" s="84"/>
    </row>
    <row r="146" ht="12.75" customHeight="1">
      <c r="G146" s="84"/>
      <c r="H146" s="122"/>
      <c r="I146" s="122"/>
      <c r="J146" s="123"/>
      <c r="K146" s="123"/>
      <c r="L146" s="84"/>
    </row>
    <row r="147" ht="12.75" customHeight="1">
      <c r="G147" s="84"/>
      <c r="H147" s="122"/>
      <c r="I147" s="122"/>
      <c r="J147" s="123"/>
      <c r="K147" s="123"/>
      <c r="L147" s="84"/>
    </row>
    <row r="148" ht="12.75" customHeight="1">
      <c r="G148" s="84"/>
      <c r="H148" s="122"/>
      <c r="I148" s="122"/>
      <c r="J148" s="123"/>
      <c r="K148" s="123"/>
      <c r="L148" s="84"/>
    </row>
    <row r="149" ht="12.75" customHeight="1">
      <c r="G149" s="84"/>
      <c r="H149" s="122"/>
      <c r="I149" s="122"/>
      <c r="J149" s="123"/>
      <c r="K149" s="123"/>
      <c r="L149" s="84"/>
    </row>
    <row r="150" ht="12.75" customHeight="1">
      <c r="G150" s="84"/>
      <c r="H150" s="122"/>
      <c r="I150" s="122"/>
      <c r="J150" s="123"/>
      <c r="K150" s="123"/>
      <c r="L150" s="84"/>
    </row>
    <row r="151" ht="12.75" customHeight="1">
      <c r="G151" s="84"/>
      <c r="H151" s="122"/>
      <c r="I151" s="122"/>
      <c r="J151" s="123"/>
      <c r="K151" s="123"/>
      <c r="L151" s="84"/>
    </row>
    <row r="152" ht="12.75" customHeight="1">
      <c r="G152" s="84"/>
      <c r="H152" s="122"/>
      <c r="I152" s="122"/>
      <c r="J152" s="123"/>
      <c r="K152" s="123"/>
      <c r="L152" s="84"/>
    </row>
    <row r="153" ht="12.75" customHeight="1">
      <c r="G153" s="84"/>
      <c r="H153" s="122"/>
      <c r="I153" s="122"/>
      <c r="J153" s="123"/>
      <c r="K153" s="123"/>
      <c r="L153" s="84"/>
    </row>
    <row r="154" ht="12.75" customHeight="1">
      <c r="G154" s="84"/>
      <c r="H154" s="122"/>
      <c r="I154" s="122"/>
      <c r="J154" s="123"/>
      <c r="K154" s="123"/>
      <c r="L154" s="84"/>
    </row>
    <row r="155" ht="12.75" customHeight="1">
      <c r="G155" s="84"/>
      <c r="H155" s="122"/>
      <c r="I155" s="122"/>
      <c r="J155" s="123"/>
      <c r="K155" s="123"/>
      <c r="L155" s="84"/>
    </row>
    <row r="156" ht="12.75" customHeight="1">
      <c r="G156" s="84"/>
      <c r="H156" s="122"/>
      <c r="I156" s="122"/>
      <c r="J156" s="123"/>
      <c r="K156" s="123"/>
      <c r="L156" s="84"/>
    </row>
    <row r="157" ht="12.75" customHeight="1">
      <c r="G157" s="84"/>
      <c r="H157" s="122"/>
      <c r="I157" s="122"/>
      <c r="J157" s="123"/>
      <c r="K157" s="123"/>
      <c r="L157" s="84"/>
    </row>
    <row r="158" ht="12.75" customHeight="1">
      <c r="G158" s="84"/>
      <c r="H158" s="122"/>
      <c r="I158" s="122"/>
      <c r="J158" s="123"/>
      <c r="K158" s="123"/>
      <c r="L158" s="84"/>
    </row>
    <row r="159" ht="12.75" customHeight="1">
      <c r="G159" s="84"/>
      <c r="H159" s="122"/>
      <c r="I159" s="122"/>
      <c r="J159" s="123"/>
      <c r="K159" s="123"/>
      <c r="L159" s="84"/>
    </row>
    <row r="160" ht="12.75" customHeight="1">
      <c r="G160" s="84"/>
      <c r="H160" s="122"/>
      <c r="I160" s="122"/>
      <c r="J160" s="123"/>
      <c r="K160" s="123"/>
      <c r="L160" s="84"/>
    </row>
    <row r="161" ht="12.75" customHeight="1">
      <c r="G161" s="84"/>
      <c r="H161" s="122"/>
      <c r="I161" s="122"/>
      <c r="J161" s="123"/>
      <c r="K161" s="123"/>
      <c r="L161" s="84"/>
    </row>
    <row r="162" ht="12.75" customHeight="1">
      <c r="G162" s="84"/>
      <c r="H162" s="122"/>
      <c r="I162" s="122"/>
      <c r="J162" s="123"/>
      <c r="K162" s="123"/>
      <c r="L162" s="84"/>
    </row>
    <row r="163" ht="12.75" customHeight="1">
      <c r="G163" s="84"/>
      <c r="H163" s="122"/>
      <c r="I163" s="122"/>
      <c r="J163" s="123"/>
      <c r="K163" s="123"/>
      <c r="L163" s="84"/>
    </row>
    <row r="164" ht="12.75" customHeight="1">
      <c r="G164" s="84"/>
      <c r="H164" s="122"/>
      <c r="I164" s="122"/>
      <c r="J164" s="123"/>
      <c r="K164" s="123"/>
      <c r="L164" s="84"/>
    </row>
    <row r="165" ht="12.75" customHeight="1">
      <c r="G165" s="84"/>
      <c r="H165" s="122"/>
      <c r="I165" s="122"/>
      <c r="J165" s="123"/>
      <c r="K165" s="123"/>
      <c r="L165" s="84"/>
    </row>
    <row r="166" ht="12.75" customHeight="1">
      <c r="G166" s="84"/>
      <c r="H166" s="122"/>
      <c r="I166" s="122"/>
      <c r="J166" s="123"/>
      <c r="K166" s="123"/>
      <c r="L166" s="84"/>
    </row>
    <row r="167" ht="12.75" customHeight="1">
      <c r="G167" s="84"/>
      <c r="H167" s="122"/>
      <c r="I167" s="122"/>
      <c r="J167" s="123"/>
      <c r="K167" s="123"/>
      <c r="L167" s="84"/>
    </row>
    <row r="168" ht="12.75" customHeight="1">
      <c r="G168" s="84"/>
      <c r="H168" s="122"/>
      <c r="I168" s="122"/>
      <c r="J168" s="123"/>
      <c r="K168" s="123"/>
      <c r="L168" s="84"/>
    </row>
    <row r="169" ht="12.75" customHeight="1">
      <c r="G169" s="84"/>
      <c r="H169" s="122"/>
      <c r="I169" s="122"/>
      <c r="J169" s="123"/>
      <c r="K169" s="123"/>
      <c r="L169" s="84"/>
    </row>
    <row r="170" ht="12.75" customHeight="1">
      <c r="G170" s="84"/>
      <c r="H170" s="122"/>
      <c r="I170" s="122"/>
      <c r="J170" s="123"/>
      <c r="K170" s="123"/>
      <c r="L170" s="84"/>
    </row>
    <row r="171" ht="12.75" customHeight="1">
      <c r="G171" s="84"/>
      <c r="H171" s="122"/>
      <c r="I171" s="122"/>
      <c r="J171" s="123"/>
      <c r="K171" s="123"/>
      <c r="L171" s="84"/>
    </row>
    <row r="172" ht="12.75" customHeight="1">
      <c r="G172" s="84"/>
      <c r="H172" s="122"/>
      <c r="I172" s="122"/>
      <c r="J172" s="123"/>
      <c r="K172" s="123"/>
      <c r="L172" s="84"/>
    </row>
    <row r="173" ht="12.75" customHeight="1">
      <c r="G173" s="84"/>
      <c r="H173" s="122"/>
      <c r="I173" s="122"/>
      <c r="J173" s="123"/>
      <c r="K173" s="123"/>
      <c r="L173" s="84"/>
    </row>
    <row r="174" ht="12.75" customHeight="1">
      <c r="G174" s="84"/>
      <c r="H174" s="122"/>
      <c r="I174" s="122"/>
      <c r="J174" s="123"/>
      <c r="K174" s="123"/>
      <c r="L174" s="84"/>
    </row>
    <row r="175" ht="12.75" customHeight="1">
      <c r="G175" s="84"/>
      <c r="H175" s="122"/>
      <c r="I175" s="122"/>
      <c r="J175" s="123"/>
      <c r="K175" s="123"/>
      <c r="L175" s="84"/>
    </row>
    <row r="176" ht="12.75" customHeight="1">
      <c r="G176" s="84"/>
      <c r="H176" s="122"/>
      <c r="I176" s="122"/>
      <c r="J176" s="123"/>
      <c r="K176" s="123"/>
      <c r="L176" s="84"/>
    </row>
    <row r="177" ht="12.75" customHeight="1">
      <c r="G177" s="84"/>
      <c r="H177" s="122"/>
      <c r="I177" s="122"/>
      <c r="J177" s="123"/>
      <c r="K177" s="123"/>
      <c r="L177" s="84"/>
    </row>
    <row r="178" ht="12.75" customHeight="1">
      <c r="G178" s="84"/>
      <c r="H178" s="122"/>
      <c r="I178" s="122"/>
      <c r="J178" s="123"/>
      <c r="K178" s="123"/>
      <c r="L178" s="84"/>
    </row>
    <row r="179" ht="12.75" customHeight="1">
      <c r="G179" s="84"/>
      <c r="H179" s="122"/>
      <c r="I179" s="122"/>
      <c r="J179" s="123"/>
      <c r="K179" s="123"/>
      <c r="L179" s="84"/>
    </row>
    <row r="180" ht="12.75" customHeight="1">
      <c r="G180" s="84"/>
      <c r="H180" s="122"/>
      <c r="I180" s="122"/>
      <c r="J180" s="123"/>
      <c r="K180" s="123"/>
      <c r="L180" s="84"/>
    </row>
    <row r="181" ht="12.75" customHeight="1">
      <c r="G181" s="84"/>
      <c r="H181" s="122"/>
      <c r="I181" s="122"/>
      <c r="J181" s="123"/>
      <c r="K181" s="123"/>
      <c r="L181" s="84"/>
    </row>
    <row r="182" ht="12.75" customHeight="1">
      <c r="G182" s="84"/>
      <c r="H182" s="122"/>
      <c r="I182" s="122"/>
      <c r="J182" s="123"/>
      <c r="K182" s="123"/>
      <c r="L182" s="84"/>
    </row>
    <row r="183" ht="12.75" customHeight="1">
      <c r="G183" s="84"/>
      <c r="H183" s="122"/>
      <c r="I183" s="122"/>
      <c r="J183" s="123"/>
      <c r="K183" s="123"/>
      <c r="L183" s="84"/>
    </row>
    <row r="184" ht="12.75" customHeight="1">
      <c r="G184" s="84"/>
      <c r="H184" s="122"/>
      <c r="I184" s="122"/>
      <c r="J184" s="123"/>
      <c r="K184" s="123"/>
      <c r="L184" s="84"/>
    </row>
    <row r="185" ht="12.75" customHeight="1">
      <c r="G185" s="84"/>
      <c r="H185" s="122"/>
      <c r="I185" s="122"/>
      <c r="J185" s="123"/>
      <c r="K185" s="123"/>
      <c r="L185" s="84"/>
    </row>
    <row r="186" ht="12.75" customHeight="1">
      <c r="G186" s="84"/>
      <c r="H186" s="122"/>
      <c r="I186" s="122"/>
      <c r="J186" s="123"/>
      <c r="K186" s="123"/>
      <c r="L186" s="84"/>
    </row>
    <row r="187" ht="12.75" customHeight="1">
      <c r="G187" s="84"/>
      <c r="H187" s="122"/>
      <c r="I187" s="122"/>
      <c r="J187" s="123"/>
      <c r="K187" s="123"/>
      <c r="L187" s="84"/>
    </row>
    <row r="188" ht="12.75" customHeight="1">
      <c r="G188" s="84"/>
      <c r="H188" s="122"/>
      <c r="I188" s="122"/>
      <c r="J188" s="123"/>
      <c r="K188" s="123"/>
      <c r="L188" s="84"/>
    </row>
    <row r="189" ht="12.75" customHeight="1">
      <c r="G189" s="84"/>
      <c r="H189" s="122"/>
      <c r="I189" s="122"/>
      <c r="J189" s="123"/>
      <c r="K189" s="123"/>
      <c r="L189" s="84"/>
    </row>
    <row r="190" ht="12.75" customHeight="1">
      <c r="G190" s="84"/>
      <c r="H190" s="122"/>
      <c r="I190" s="122"/>
      <c r="J190" s="123"/>
      <c r="K190" s="123"/>
      <c r="L190" s="84"/>
    </row>
    <row r="191" ht="12.75" customHeight="1">
      <c r="G191" s="84"/>
      <c r="H191" s="122"/>
      <c r="I191" s="122"/>
      <c r="J191" s="123"/>
      <c r="K191" s="123"/>
      <c r="L191" s="84"/>
    </row>
    <row r="192" ht="12.75" customHeight="1">
      <c r="G192" s="84"/>
      <c r="H192" s="122"/>
      <c r="I192" s="122"/>
      <c r="J192" s="123"/>
      <c r="K192" s="123"/>
      <c r="L192" s="84"/>
    </row>
    <row r="193" ht="12.75" customHeight="1">
      <c r="G193" s="84"/>
      <c r="H193" s="122"/>
      <c r="I193" s="122"/>
      <c r="J193" s="123"/>
      <c r="K193" s="123"/>
      <c r="L193" s="84"/>
    </row>
    <row r="194" ht="12.75" customHeight="1">
      <c r="G194" s="84"/>
      <c r="H194" s="122"/>
      <c r="I194" s="122"/>
      <c r="J194" s="123"/>
      <c r="K194" s="123"/>
      <c r="L194" s="84"/>
    </row>
    <row r="195" ht="12.75" customHeight="1">
      <c r="G195" s="84"/>
      <c r="H195" s="122"/>
      <c r="I195" s="122"/>
      <c r="J195" s="123"/>
      <c r="K195" s="123"/>
      <c r="L195" s="84"/>
    </row>
    <row r="196" ht="12.75" customHeight="1">
      <c r="G196" s="84"/>
      <c r="H196" s="122"/>
      <c r="I196" s="122"/>
      <c r="J196" s="123"/>
      <c r="K196" s="123"/>
      <c r="L196" s="84"/>
    </row>
    <row r="197" ht="12.75" customHeight="1">
      <c r="G197" s="84"/>
      <c r="H197" s="122"/>
      <c r="I197" s="122"/>
      <c r="J197" s="123"/>
      <c r="K197" s="123"/>
      <c r="L197" s="84"/>
    </row>
    <row r="198" ht="12.75" customHeight="1">
      <c r="G198" s="84"/>
      <c r="H198" s="122"/>
      <c r="I198" s="122"/>
      <c r="J198" s="123"/>
      <c r="K198" s="123"/>
      <c r="L198" s="84"/>
    </row>
    <row r="199" ht="12.75" customHeight="1">
      <c r="G199" s="84"/>
      <c r="H199" s="122"/>
      <c r="I199" s="122"/>
      <c r="J199" s="123"/>
      <c r="K199" s="123"/>
      <c r="L199" s="84"/>
    </row>
    <row r="200" ht="12.75" customHeight="1">
      <c r="G200" s="84"/>
      <c r="H200" s="122"/>
      <c r="I200" s="122"/>
      <c r="J200" s="123"/>
      <c r="K200" s="123"/>
      <c r="L200" s="84"/>
    </row>
    <row r="201" ht="12.75" customHeight="1">
      <c r="G201" s="84"/>
      <c r="H201" s="122"/>
      <c r="I201" s="122"/>
      <c r="J201" s="123"/>
      <c r="K201" s="123"/>
      <c r="L201" s="84"/>
    </row>
    <row r="202" ht="12.75" customHeight="1">
      <c r="G202" s="84"/>
      <c r="H202" s="122"/>
      <c r="I202" s="122"/>
      <c r="J202" s="123"/>
      <c r="K202" s="123"/>
      <c r="L202" s="84"/>
    </row>
    <row r="203" ht="12.75" customHeight="1">
      <c r="G203" s="84"/>
      <c r="H203" s="122"/>
      <c r="I203" s="122"/>
      <c r="J203" s="123"/>
      <c r="K203" s="123"/>
      <c r="L203" s="84"/>
    </row>
    <row r="204" ht="12.75" customHeight="1">
      <c r="G204" s="84"/>
      <c r="H204" s="122"/>
      <c r="I204" s="122"/>
      <c r="J204" s="123"/>
      <c r="K204" s="123"/>
      <c r="L204" s="84"/>
    </row>
    <row r="205" ht="12.75" customHeight="1">
      <c r="G205" s="84"/>
      <c r="H205" s="122"/>
      <c r="I205" s="122"/>
      <c r="J205" s="123"/>
      <c r="K205" s="123"/>
      <c r="L205" s="84"/>
    </row>
    <row r="206" ht="12.75" customHeight="1">
      <c r="G206" s="84"/>
      <c r="H206" s="122"/>
      <c r="I206" s="122"/>
      <c r="J206" s="123"/>
      <c r="K206" s="123"/>
      <c r="L206" s="84"/>
    </row>
    <row r="207" ht="12.75" customHeight="1">
      <c r="G207" s="84"/>
      <c r="H207" s="122"/>
      <c r="I207" s="122"/>
      <c r="J207" s="123"/>
      <c r="K207" s="123"/>
      <c r="L207" s="84"/>
    </row>
    <row r="208" ht="12.75" customHeight="1">
      <c r="G208" s="84"/>
      <c r="H208" s="122"/>
      <c r="I208" s="122"/>
      <c r="J208" s="123"/>
      <c r="K208" s="123"/>
      <c r="L208" s="84"/>
    </row>
    <row r="209" ht="12.75" customHeight="1">
      <c r="G209" s="84"/>
      <c r="H209" s="122"/>
      <c r="I209" s="122"/>
      <c r="J209" s="123"/>
      <c r="K209" s="123"/>
      <c r="L209" s="84"/>
    </row>
    <row r="210" ht="12.75" customHeight="1">
      <c r="G210" s="84"/>
      <c r="H210" s="122"/>
      <c r="I210" s="122"/>
      <c r="J210" s="123"/>
      <c r="K210" s="123"/>
      <c r="L210" s="84"/>
    </row>
    <row r="211" ht="12.75" customHeight="1">
      <c r="G211" s="84"/>
      <c r="H211" s="122"/>
      <c r="I211" s="122"/>
      <c r="J211" s="123"/>
      <c r="K211" s="123"/>
      <c r="L211" s="84"/>
    </row>
    <row r="212" ht="12.75" customHeight="1">
      <c r="G212" s="84"/>
      <c r="H212" s="122"/>
      <c r="I212" s="122"/>
      <c r="J212" s="123"/>
      <c r="K212" s="123"/>
      <c r="L212" s="84"/>
    </row>
    <row r="213" ht="12.75" customHeight="1">
      <c r="G213" s="84"/>
      <c r="H213" s="122"/>
      <c r="I213" s="122"/>
      <c r="J213" s="123"/>
      <c r="K213" s="123"/>
      <c r="L213" s="84"/>
    </row>
    <row r="214" ht="12.75" customHeight="1">
      <c r="G214" s="84"/>
      <c r="H214" s="122"/>
      <c r="I214" s="122"/>
      <c r="J214" s="123"/>
      <c r="K214" s="123"/>
      <c r="L214" s="84"/>
    </row>
    <row r="215" ht="12.75" customHeight="1">
      <c r="G215" s="84"/>
      <c r="H215" s="122"/>
      <c r="I215" s="122"/>
      <c r="J215" s="123"/>
      <c r="K215" s="123"/>
      <c r="L215" s="84"/>
    </row>
    <row r="216" ht="12.75" customHeight="1">
      <c r="G216" s="84"/>
      <c r="H216" s="122"/>
      <c r="I216" s="122"/>
      <c r="J216" s="123"/>
      <c r="K216" s="123"/>
      <c r="L216" s="84"/>
    </row>
    <row r="217" ht="12.75" customHeight="1">
      <c r="G217" s="84"/>
      <c r="H217" s="122"/>
      <c r="I217" s="122"/>
      <c r="J217" s="123"/>
      <c r="K217" s="123"/>
      <c r="L217" s="84"/>
    </row>
    <row r="218" ht="12.75" customHeight="1">
      <c r="G218" s="84"/>
      <c r="H218" s="122"/>
      <c r="I218" s="122"/>
      <c r="J218" s="123"/>
      <c r="K218" s="123"/>
      <c r="L218" s="84"/>
    </row>
    <row r="219" ht="12.75" customHeight="1">
      <c r="G219" s="84"/>
      <c r="H219" s="122"/>
      <c r="I219" s="122"/>
      <c r="J219" s="123"/>
      <c r="K219" s="123"/>
      <c r="L219" s="84"/>
    </row>
    <row r="220" ht="12.75" customHeight="1">
      <c r="G220" s="84"/>
      <c r="H220" s="122"/>
      <c r="I220" s="122"/>
      <c r="J220" s="123"/>
      <c r="K220" s="123"/>
      <c r="L220" s="84"/>
    </row>
    <row r="221" ht="12.75" customHeight="1">
      <c r="G221" s="84"/>
      <c r="H221" s="122"/>
      <c r="I221" s="122"/>
      <c r="J221" s="123"/>
      <c r="K221" s="123"/>
      <c r="L221" s="84"/>
    </row>
    <row r="222" ht="12.75" customHeight="1">
      <c r="G222" s="84"/>
      <c r="H222" s="122"/>
      <c r="I222" s="122"/>
      <c r="J222" s="123"/>
      <c r="K222" s="123"/>
      <c r="L222" s="84"/>
    </row>
    <row r="223" ht="12.75" customHeight="1">
      <c r="G223" s="84"/>
      <c r="H223" s="122"/>
      <c r="I223" s="122"/>
      <c r="J223" s="123"/>
      <c r="K223" s="123"/>
      <c r="L223" s="84"/>
    </row>
    <row r="224" ht="12.75" customHeight="1">
      <c r="G224" s="84"/>
      <c r="H224" s="122"/>
      <c r="I224" s="122"/>
      <c r="J224" s="123"/>
      <c r="K224" s="123"/>
      <c r="L224" s="84"/>
    </row>
    <row r="225" ht="12.75" customHeight="1">
      <c r="G225" s="84"/>
      <c r="H225" s="122"/>
      <c r="I225" s="122"/>
      <c r="J225" s="123"/>
      <c r="K225" s="123"/>
      <c r="L225" s="84"/>
    </row>
    <row r="226" ht="12.75" customHeight="1">
      <c r="G226" s="84"/>
      <c r="H226" s="122"/>
      <c r="I226" s="122"/>
      <c r="J226" s="123"/>
      <c r="K226" s="123"/>
      <c r="L226" s="84"/>
    </row>
    <row r="227" ht="12.75" customHeight="1">
      <c r="G227" s="84"/>
      <c r="H227" s="122"/>
      <c r="I227" s="122"/>
      <c r="J227" s="123"/>
      <c r="K227" s="123"/>
      <c r="L227" s="84"/>
    </row>
    <row r="228" ht="12.75" customHeight="1">
      <c r="G228" s="84"/>
      <c r="H228" s="122"/>
      <c r="I228" s="122"/>
      <c r="J228" s="123"/>
      <c r="K228" s="123"/>
      <c r="L228" s="84"/>
    </row>
    <row r="229" ht="12.75" customHeight="1">
      <c r="G229" s="84"/>
      <c r="H229" s="122"/>
      <c r="I229" s="122"/>
      <c r="J229" s="123"/>
      <c r="K229" s="123"/>
      <c r="L229" s="84"/>
    </row>
    <row r="230" ht="12.75" customHeight="1">
      <c r="G230" s="84"/>
      <c r="H230" s="122"/>
      <c r="I230" s="122"/>
      <c r="J230" s="123"/>
      <c r="K230" s="123"/>
      <c r="L230" s="84"/>
    </row>
    <row r="231" ht="12.75" customHeight="1">
      <c r="G231" s="84"/>
      <c r="H231" s="122"/>
      <c r="I231" s="122"/>
      <c r="J231" s="123"/>
      <c r="K231" s="123"/>
      <c r="L231" s="84"/>
    </row>
    <row r="232" ht="12.75" customHeight="1">
      <c r="G232" s="84"/>
      <c r="H232" s="122"/>
      <c r="I232" s="122"/>
      <c r="J232" s="123"/>
      <c r="K232" s="123"/>
      <c r="L232" s="84"/>
    </row>
    <row r="233" ht="12.75" customHeight="1">
      <c r="G233" s="84"/>
      <c r="H233" s="122"/>
      <c r="I233" s="122"/>
      <c r="J233" s="123"/>
      <c r="K233" s="123"/>
      <c r="L233" s="84"/>
    </row>
    <row r="234" ht="12.75" customHeight="1">
      <c r="G234" s="84"/>
      <c r="H234" s="122"/>
      <c r="I234" s="122"/>
      <c r="J234" s="123"/>
      <c r="K234" s="123"/>
      <c r="L234" s="84"/>
    </row>
    <row r="235" ht="12.75" customHeight="1">
      <c r="G235" s="84"/>
      <c r="H235" s="122"/>
      <c r="I235" s="122"/>
      <c r="J235" s="123"/>
      <c r="K235" s="123"/>
      <c r="L235" s="84"/>
    </row>
    <row r="236" ht="12.75" customHeight="1">
      <c r="G236" s="84"/>
      <c r="H236" s="122"/>
      <c r="I236" s="122"/>
      <c r="J236" s="123"/>
      <c r="K236" s="123"/>
      <c r="L236" s="84"/>
    </row>
    <row r="237" ht="12.75" customHeight="1">
      <c r="G237" s="84"/>
      <c r="H237" s="122"/>
      <c r="I237" s="122"/>
      <c r="J237" s="123"/>
      <c r="K237" s="123"/>
      <c r="L237" s="84"/>
    </row>
    <row r="238" ht="12.75" customHeight="1">
      <c r="G238" s="84"/>
      <c r="H238" s="122"/>
      <c r="I238" s="122"/>
      <c r="J238" s="123"/>
      <c r="K238" s="123"/>
      <c r="L238" s="84"/>
    </row>
    <row r="239" ht="12.75" customHeight="1">
      <c r="G239" s="84"/>
      <c r="H239" s="122"/>
      <c r="I239" s="122"/>
      <c r="J239" s="123"/>
      <c r="K239" s="123"/>
      <c r="L239" s="84"/>
    </row>
    <row r="240" ht="12.75" customHeight="1">
      <c r="G240" s="84"/>
      <c r="H240" s="122"/>
      <c r="I240" s="122"/>
      <c r="J240" s="123"/>
      <c r="K240" s="123"/>
      <c r="L240" s="84"/>
    </row>
    <row r="241" ht="12.75" customHeight="1">
      <c r="G241" s="84"/>
      <c r="H241" s="122"/>
      <c r="I241" s="122"/>
      <c r="J241" s="123"/>
      <c r="K241" s="123"/>
      <c r="L241" s="84"/>
    </row>
    <row r="242" ht="12.75" customHeight="1">
      <c r="G242" s="84"/>
      <c r="H242" s="122"/>
      <c r="I242" s="122"/>
      <c r="J242" s="123"/>
      <c r="K242" s="123"/>
      <c r="L242" s="84"/>
    </row>
    <row r="243" ht="12.75" customHeight="1">
      <c r="G243" s="84"/>
      <c r="H243" s="122"/>
      <c r="I243" s="122"/>
      <c r="J243" s="123"/>
      <c r="K243" s="123"/>
      <c r="L243" s="84"/>
    </row>
    <row r="244" ht="12.75" customHeight="1">
      <c r="G244" s="84"/>
      <c r="H244" s="122"/>
      <c r="I244" s="122"/>
      <c r="J244" s="123"/>
      <c r="K244" s="123"/>
      <c r="L244" s="84"/>
    </row>
    <row r="245" ht="12.75" customHeight="1">
      <c r="G245" s="84"/>
      <c r="H245" s="122"/>
      <c r="I245" s="122"/>
      <c r="J245" s="123"/>
      <c r="K245" s="123"/>
      <c r="L245" s="84"/>
    </row>
    <row r="246" ht="12.75" customHeight="1">
      <c r="G246" s="84"/>
      <c r="H246" s="122"/>
      <c r="I246" s="122"/>
      <c r="J246" s="123"/>
      <c r="K246" s="123"/>
      <c r="L246" s="84"/>
    </row>
    <row r="247" ht="12.75" customHeight="1">
      <c r="G247" s="84"/>
      <c r="H247" s="122"/>
      <c r="I247" s="122"/>
      <c r="J247" s="123"/>
      <c r="K247" s="123"/>
      <c r="L247" s="84"/>
    </row>
    <row r="248" ht="12.75" customHeight="1">
      <c r="G248" s="84"/>
      <c r="H248" s="122"/>
      <c r="I248" s="122"/>
      <c r="J248" s="123"/>
      <c r="K248" s="123"/>
      <c r="L248" s="84"/>
    </row>
    <row r="249" ht="12.75" customHeight="1">
      <c r="G249" s="84"/>
      <c r="H249" s="122"/>
      <c r="I249" s="122"/>
      <c r="J249" s="123"/>
      <c r="K249" s="123"/>
      <c r="L249" s="84"/>
    </row>
    <row r="250" ht="12.75" customHeight="1">
      <c r="G250" s="84"/>
      <c r="H250" s="122"/>
      <c r="I250" s="122"/>
      <c r="J250" s="123"/>
      <c r="K250" s="123"/>
      <c r="L250" s="84"/>
    </row>
    <row r="251" ht="12.75" customHeight="1">
      <c r="G251" s="84"/>
      <c r="H251" s="122"/>
      <c r="I251" s="122"/>
      <c r="J251" s="123"/>
      <c r="K251" s="123"/>
      <c r="L251" s="84"/>
    </row>
    <row r="252" ht="12.75" customHeight="1">
      <c r="G252" s="84"/>
      <c r="H252" s="122"/>
      <c r="I252" s="122"/>
      <c r="J252" s="123"/>
      <c r="K252" s="123"/>
      <c r="L252" s="84"/>
    </row>
    <row r="253" ht="12.75" customHeight="1">
      <c r="G253" s="84"/>
      <c r="H253" s="122"/>
      <c r="I253" s="122"/>
      <c r="J253" s="123"/>
      <c r="K253" s="123"/>
      <c r="L253" s="84"/>
    </row>
    <row r="254" ht="12.75" customHeight="1">
      <c r="G254" s="84"/>
      <c r="H254" s="122"/>
      <c r="I254" s="122"/>
      <c r="J254" s="123"/>
      <c r="K254" s="123"/>
      <c r="L254" s="84"/>
    </row>
    <row r="255" ht="12.75" customHeight="1">
      <c r="G255" s="84"/>
      <c r="H255" s="122"/>
      <c r="I255" s="122"/>
      <c r="J255" s="123"/>
      <c r="K255" s="123"/>
      <c r="L255" s="84"/>
    </row>
    <row r="256" ht="12.75" customHeight="1">
      <c r="G256" s="84"/>
      <c r="H256" s="122"/>
      <c r="I256" s="122"/>
      <c r="J256" s="123"/>
      <c r="K256" s="123"/>
      <c r="L256" s="84"/>
    </row>
    <row r="257" ht="12.75" customHeight="1">
      <c r="G257" s="84"/>
      <c r="H257" s="122"/>
      <c r="I257" s="122"/>
      <c r="J257" s="123"/>
      <c r="K257" s="123"/>
      <c r="L257" s="84"/>
    </row>
    <row r="258" ht="12.75" customHeight="1">
      <c r="G258" s="84"/>
      <c r="H258" s="122"/>
      <c r="I258" s="122"/>
      <c r="J258" s="123"/>
      <c r="K258" s="123"/>
      <c r="L258" s="84"/>
    </row>
    <row r="259" ht="12.75" customHeight="1">
      <c r="G259" s="84"/>
      <c r="H259" s="122"/>
      <c r="I259" s="122"/>
      <c r="J259" s="123"/>
      <c r="K259" s="123"/>
      <c r="L259" s="84"/>
    </row>
    <row r="260" ht="12.75" customHeight="1">
      <c r="G260" s="84"/>
      <c r="H260" s="122"/>
      <c r="I260" s="122"/>
      <c r="J260" s="123"/>
      <c r="K260" s="123"/>
      <c r="L260" s="84"/>
    </row>
    <row r="261" ht="12.75" customHeight="1">
      <c r="G261" s="84"/>
      <c r="H261" s="122"/>
      <c r="I261" s="122"/>
      <c r="J261" s="123"/>
      <c r="K261" s="123"/>
      <c r="L261" s="84"/>
    </row>
    <row r="262" ht="12.75" customHeight="1">
      <c r="G262" s="84"/>
      <c r="H262" s="122"/>
      <c r="I262" s="122"/>
      <c r="J262" s="123"/>
      <c r="K262" s="123"/>
      <c r="L262" s="84"/>
    </row>
    <row r="263" ht="12.75" customHeight="1">
      <c r="G263" s="84"/>
      <c r="H263" s="122"/>
      <c r="I263" s="122"/>
      <c r="J263" s="123"/>
      <c r="K263" s="123"/>
      <c r="L263" s="84"/>
    </row>
    <row r="264" ht="12.75" customHeight="1">
      <c r="G264" s="84"/>
      <c r="H264" s="122"/>
      <c r="I264" s="122"/>
      <c r="J264" s="123"/>
      <c r="K264" s="123"/>
      <c r="L264" s="84"/>
    </row>
    <row r="265" ht="12.75" customHeight="1">
      <c r="G265" s="84"/>
      <c r="H265" s="122"/>
      <c r="I265" s="122"/>
      <c r="J265" s="123"/>
      <c r="K265" s="123"/>
      <c r="L265" s="84"/>
    </row>
    <row r="266" ht="12.75" customHeight="1">
      <c r="G266" s="84"/>
      <c r="H266" s="122"/>
      <c r="I266" s="122"/>
      <c r="J266" s="123"/>
      <c r="K266" s="123"/>
      <c r="L266" s="84"/>
    </row>
    <row r="267" ht="12.75" customHeight="1">
      <c r="G267" s="84"/>
      <c r="H267" s="122"/>
      <c r="I267" s="122"/>
      <c r="J267" s="123"/>
      <c r="K267" s="123"/>
      <c r="L267" s="84"/>
    </row>
    <row r="268" ht="12.75" customHeight="1">
      <c r="G268" s="84"/>
      <c r="H268" s="122"/>
      <c r="I268" s="122"/>
      <c r="J268" s="123"/>
      <c r="K268" s="123"/>
      <c r="L268" s="84"/>
    </row>
    <row r="269" ht="12.75" customHeight="1">
      <c r="G269" s="84"/>
      <c r="H269" s="122"/>
      <c r="I269" s="122"/>
      <c r="J269" s="123"/>
      <c r="K269" s="123"/>
      <c r="L269" s="84"/>
    </row>
    <row r="270" ht="12.75" customHeight="1">
      <c r="G270" s="84"/>
      <c r="H270" s="122"/>
      <c r="I270" s="122"/>
      <c r="J270" s="123"/>
      <c r="K270" s="123"/>
      <c r="L270" s="84"/>
    </row>
    <row r="271" ht="12.75" customHeight="1">
      <c r="G271" s="84"/>
      <c r="H271" s="122"/>
      <c r="I271" s="122"/>
      <c r="J271" s="123"/>
      <c r="K271" s="123"/>
      <c r="L271" s="84"/>
    </row>
    <row r="272" ht="12.75" customHeight="1">
      <c r="G272" s="84"/>
      <c r="H272" s="122"/>
      <c r="I272" s="122"/>
      <c r="J272" s="123"/>
      <c r="K272" s="123"/>
      <c r="L272" s="84"/>
    </row>
    <row r="273" ht="12.75" customHeight="1">
      <c r="G273" s="84"/>
      <c r="H273" s="122"/>
      <c r="I273" s="122"/>
      <c r="J273" s="123"/>
      <c r="K273" s="123"/>
      <c r="L273" s="84"/>
    </row>
    <row r="274" ht="12.75" customHeight="1">
      <c r="G274" s="84"/>
      <c r="H274" s="122"/>
      <c r="I274" s="122"/>
      <c r="J274" s="123"/>
      <c r="K274" s="123"/>
      <c r="L274" s="84"/>
    </row>
    <row r="275" ht="12.75" customHeight="1">
      <c r="G275" s="84"/>
      <c r="H275" s="122"/>
      <c r="I275" s="122"/>
      <c r="J275" s="123"/>
      <c r="K275" s="123"/>
      <c r="L275" s="84"/>
    </row>
    <row r="276" ht="12.75" customHeight="1">
      <c r="G276" s="84"/>
      <c r="H276" s="122"/>
      <c r="I276" s="122"/>
      <c r="J276" s="123"/>
      <c r="K276" s="123"/>
      <c r="L276" s="84"/>
    </row>
    <row r="277" ht="12.75" customHeight="1">
      <c r="G277" s="84"/>
      <c r="H277" s="122"/>
      <c r="I277" s="122"/>
      <c r="J277" s="123"/>
      <c r="K277" s="123"/>
      <c r="L277" s="84"/>
    </row>
    <row r="278" ht="12.75" customHeight="1">
      <c r="G278" s="84"/>
      <c r="H278" s="122"/>
      <c r="I278" s="122"/>
      <c r="J278" s="123"/>
      <c r="K278" s="123"/>
      <c r="L278" s="84"/>
    </row>
    <row r="279" ht="12.75" customHeight="1">
      <c r="G279" s="84"/>
      <c r="H279" s="122"/>
      <c r="I279" s="122"/>
      <c r="J279" s="123"/>
      <c r="K279" s="123"/>
      <c r="L279" s="84"/>
    </row>
    <row r="280" ht="12.75" customHeight="1">
      <c r="G280" s="84"/>
      <c r="H280" s="122"/>
      <c r="I280" s="122"/>
      <c r="J280" s="123"/>
      <c r="K280" s="123"/>
      <c r="L280" s="84"/>
    </row>
    <row r="281" ht="12.75" customHeight="1">
      <c r="G281" s="84"/>
      <c r="H281" s="122"/>
      <c r="I281" s="122"/>
      <c r="J281" s="123"/>
      <c r="K281" s="123"/>
      <c r="L281" s="84"/>
    </row>
    <row r="282" ht="12.75" customHeight="1">
      <c r="G282" s="84"/>
      <c r="H282" s="122"/>
      <c r="I282" s="122"/>
      <c r="J282" s="123"/>
      <c r="K282" s="123"/>
      <c r="L282" s="84"/>
    </row>
    <row r="283" ht="12.75" customHeight="1">
      <c r="G283" s="84"/>
      <c r="H283" s="122"/>
      <c r="I283" s="122"/>
      <c r="J283" s="123"/>
      <c r="K283" s="123"/>
      <c r="L283" s="84"/>
    </row>
    <row r="284" ht="12.75" customHeight="1">
      <c r="G284" s="84"/>
      <c r="H284" s="122"/>
      <c r="I284" s="122"/>
      <c r="J284" s="123"/>
      <c r="K284" s="123"/>
      <c r="L284" s="84"/>
    </row>
    <row r="285" ht="12.75" customHeight="1">
      <c r="G285" s="84"/>
      <c r="H285" s="122"/>
      <c r="I285" s="122"/>
      <c r="J285" s="123"/>
      <c r="K285" s="123"/>
      <c r="L285" s="84"/>
    </row>
    <row r="286" ht="12.75" customHeight="1">
      <c r="G286" s="84"/>
      <c r="H286" s="122"/>
      <c r="I286" s="122"/>
      <c r="J286" s="123"/>
      <c r="K286" s="123"/>
      <c r="L286" s="84"/>
    </row>
    <row r="287" ht="12.75" customHeight="1">
      <c r="G287" s="84"/>
      <c r="H287" s="122"/>
      <c r="I287" s="122"/>
      <c r="J287" s="123"/>
      <c r="K287" s="123"/>
      <c r="L287" s="84"/>
    </row>
    <row r="288" ht="12.75" customHeight="1">
      <c r="G288" s="84"/>
      <c r="H288" s="122"/>
      <c r="I288" s="122"/>
      <c r="J288" s="123"/>
      <c r="K288" s="123"/>
      <c r="L288" s="84"/>
    </row>
    <row r="289" ht="12.75" customHeight="1">
      <c r="G289" s="84"/>
      <c r="H289" s="122"/>
      <c r="I289" s="122"/>
      <c r="J289" s="123"/>
      <c r="K289" s="123"/>
      <c r="L289" s="84"/>
    </row>
    <row r="290" ht="12.75" customHeight="1">
      <c r="G290" s="84"/>
      <c r="H290" s="122"/>
      <c r="I290" s="122"/>
      <c r="J290" s="123"/>
      <c r="K290" s="123"/>
      <c r="L290" s="84"/>
    </row>
    <row r="291" ht="12.75" customHeight="1">
      <c r="G291" s="84"/>
      <c r="H291" s="122"/>
      <c r="I291" s="122"/>
      <c r="J291" s="123"/>
      <c r="K291" s="123"/>
      <c r="L291" s="84"/>
    </row>
    <row r="292" ht="12.75" customHeight="1">
      <c r="G292" s="84"/>
      <c r="H292" s="122"/>
      <c r="I292" s="122"/>
      <c r="J292" s="123"/>
      <c r="K292" s="123"/>
      <c r="L292" s="84"/>
    </row>
    <row r="293" ht="12.75" customHeight="1">
      <c r="G293" s="84"/>
      <c r="H293" s="122"/>
      <c r="I293" s="122"/>
      <c r="J293" s="123"/>
      <c r="K293" s="123"/>
      <c r="L293" s="84"/>
    </row>
    <row r="294" ht="12.75" customHeight="1">
      <c r="G294" s="84"/>
      <c r="H294" s="122"/>
      <c r="I294" s="122"/>
      <c r="J294" s="123"/>
      <c r="K294" s="123"/>
      <c r="L294" s="84"/>
    </row>
    <row r="295" ht="12.75" customHeight="1">
      <c r="G295" s="84"/>
      <c r="H295" s="122"/>
      <c r="I295" s="122"/>
      <c r="J295" s="123"/>
      <c r="K295" s="123"/>
      <c r="L295" s="84"/>
    </row>
    <row r="296" ht="12.75" customHeight="1">
      <c r="G296" s="84"/>
      <c r="H296" s="122"/>
      <c r="I296" s="122"/>
      <c r="J296" s="123"/>
      <c r="K296" s="123"/>
      <c r="L296" s="84"/>
    </row>
    <row r="297" ht="12.75" customHeight="1">
      <c r="G297" s="84"/>
      <c r="H297" s="122"/>
      <c r="I297" s="122"/>
      <c r="J297" s="123"/>
      <c r="K297" s="123"/>
      <c r="L297" s="84"/>
    </row>
    <row r="298" ht="12.75" customHeight="1">
      <c r="G298" s="84"/>
      <c r="H298" s="122"/>
      <c r="I298" s="122"/>
      <c r="J298" s="123"/>
      <c r="K298" s="123"/>
      <c r="L298" s="84"/>
    </row>
    <row r="299" ht="12.75" customHeight="1">
      <c r="G299" s="84"/>
      <c r="H299" s="122"/>
      <c r="I299" s="122"/>
      <c r="J299" s="123"/>
      <c r="K299" s="123"/>
      <c r="L299" s="84"/>
    </row>
    <row r="300" ht="12.75" customHeight="1">
      <c r="G300" s="84"/>
      <c r="H300" s="122"/>
      <c r="I300" s="122"/>
      <c r="J300" s="123"/>
      <c r="K300" s="123"/>
      <c r="L300" s="84"/>
    </row>
    <row r="301" ht="12.75" customHeight="1">
      <c r="G301" s="84"/>
      <c r="H301" s="122"/>
      <c r="I301" s="122"/>
      <c r="J301" s="123"/>
      <c r="K301" s="123"/>
      <c r="L301" s="84"/>
    </row>
    <row r="302" ht="12.75" customHeight="1">
      <c r="G302" s="84"/>
      <c r="H302" s="122"/>
      <c r="I302" s="122"/>
      <c r="J302" s="123"/>
      <c r="K302" s="123"/>
      <c r="L302" s="84"/>
    </row>
    <row r="303" ht="12.75" customHeight="1">
      <c r="G303" s="84"/>
      <c r="H303" s="122"/>
      <c r="I303" s="122"/>
      <c r="J303" s="123"/>
      <c r="K303" s="123"/>
      <c r="L303" s="84"/>
    </row>
    <row r="304" ht="12.75" customHeight="1">
      <c r="G304" s="84"/>
      <c r="H304" s="122"/>
      <c r="I304" s="122"/>
      <c r="J304" s="123"/>
      <c r="K304" s="123"/>
      <c r="L304" s="84"/>
    </row>
    <row r="305" ht="12.75" customHeight="1">
      <c r="G305" s="84"/>
      <c r="H305" s="122"/>
      <c r="I305" s="122"/>
      <c r="J305" s="123"/>
      <c r="K305" s="123"/>
      <c r="L305" s="84"/>
    </row>
    <row r="306" ht="12.75" customHeight="1">
      <c r="G306" s="84"/>
      <c r="H306" s="122"/>
      <c r="I306" s="122"/>
      <c r="J306" s="123"/>
      <c r="K306" s="123"/>
      <c r="L306" s="84"/>
    </row>
    <row r="307" ht="12.75" customHeight="1">
      <c r="G307" s="84"/>
      <c r="H307" s="122"/>
      <c r="I307" s="122"/>
      <c r="J307" s="123"/>
      <c r="K307" s="123"/>
      <c r="L307" s="84"/>
    </row>
    <row r="308" ht="12.75" customHeight="1">
      <c r="G308" s="84"/>
      <c r="H308" s="122"/>
      <c r="I308" s="122"/>
      <c r="J308" s="123"/>
      <c r="K308" s="123"/>
      <c r="L308" s="84"/>
    </row>
    <row r="309" ht="12.75" customHeight="1">
      <c r="G309" s="84"/>
      <c r="H309" s="122"/>
      <c r="I309" s="122"/>
      <c r="J309" s="123"/>
      <c r="K309" s="123"/>
      <c r="L309" s="84"/>
    </row>
    <row r="310" ht="12.75" customHeight="1">
      <c r="G310" s="84"/>
      <c r="H310" s="122"/>
      <c r="I310" s="122"/>
      <c r="J310" s="123"/>
      <c r="K310" s="123"/>
      <c r="L310" s="84"/>
    </row>
    <row r="311" ht="12.75" customHeight="1">
      <c r="G311" s="84"/>
      <c r="H311" s="122"/>
      <c r="I311" s="122"/>
      <c r="J311" s="123"/>
      <c r="K311" s="123"/>
      <c r="L311" s="84"/>
    </row>
    <row r="312" ht="12.75" customHeight="1">
      <c r="G312" s="84"/>
      <c r="H312" s="122"/>
      <c r="I312" s="122"/>
      <c r="J312" s="123"/>
      <c r="K312" s="123"/>
      <c r="L312" s="84"/>
    </row>
    <row r="313" ht="12.75" customHeight="1">
      <c r="G313" s="84"/>
      <c r="H313" s="122"/>
      <c r="I313" s="122"/>
      <c r="J313" s="123"/>
      <c r="K313" s="123"/>
      <c r="L313" s="84"/>
    </row>
    <row r="314" ht="12.75" customHeight="1">
      <c r="G314" s="84"/>
      <c r="H314" s="122"/>
      <c r="I314" s="122"/>
      <c r="J314" s="123"/>
      <c r="K314" s="123"/>
      <c r="L314" s="84"/>
    </row>
    <row r="315" ht="12.75" customHeight="1">
      <c r="G315" s="84"/>
      <c r="H315" s="122"/>
      <c r="I315" s="122"/>
      <c r="J315" s="123"/>
      <c r="K315" s="123"/>
      <c r="L315" s="84"/>
    </row>
    <row r="316" ht="12.75" customHeight="1">
      <c r="G316" s="84"/>
      <c r="H316" s="122"/>
      <c r="I316" s="122"/>
      <c r="J316" s="123"/>
      <c r="K316" s="123"/>
      <c r="L316" s="84"/>
    </row>
    <row r="317" ht="12.75" customHeight="1">
      <c r="G317" s="84"/>
      <c r="H317" s="122"/>
      <c r="I317" s="122"/>
      <c r="J317" s="123"/>
      <c r="K317" s="123"/>
      <c r="L317" s="84"/>
    </row>
    <row r="318" ht="12.75" customHeight="1">
      <c r="G318" s="84"/>
      <c r="H318" s="122"/>
      <c r="I318" s="122"/>
      <c r="J318" s="123"/>
      <c r="K318" s="123"/>
      <c r="L318" s="84"/>
    </row>
    <row r="319" ht="12.75" customHeight="1">
      <c r="G319" s="84"/>
      <c r="H319" s="122"/>
      <c r="I319" s="122"/>
      <c r="J319" s="123"/>
      <c r="K319" s="123"/>
      <c r="L319" s="84"/>
    </row>
    <row r="320" ht="12.75" customHeight="1">
      <c r="G320" s="84"/>
      <c r="H320" s="122"/>
      <c r="I320" s="122"/>
      <c r="J320" s="123"/>
      <c r="K320" s="123"/>
      <c r="L320" s="84"/>
    </row>
    <row r="321" ht="12.75" customHeight="1">
      <c r="G321" s="84"/>
      <c r="H321" s="122"/>
      <c r="I321" s="122"/>
      <c r="J321" s="123"/>
      <c r="K321" s="123"/>
      <c r="L321" s="84"/>
    </row>
    <row r="322" ht="12.75" customHeight="1">
      <c r="G322" s="84"/>
      <c r="H322" s="122"/>
      <c r="I322" s="122"/>
      <c r="J322" s="123"/>
      <c r="K322" s="123"/>
      <c r="L322" s="84"/>
    </row>
    <row r="323" ht="12.75" customHeight="1">
      <c r="G323" s="84"/>
      <c r="H323" s="122"/>
      <c r="I323" s="122"/>
      <c r="J323" s="123"/>
      <c r="K323" s="123"/>
      <c r="L323" s="84"/>
    </row>
    <row r="324" ht="12.75" customHeight="1">
      <c r="G324" s="84"/>
      <c r="H324" s="122"/>
      <c r="I324" s="122"/>
      <c r="J324" s="123"/>
      <c r="K324" s="123"/>
      <c r="L324" s="84"/>
    </row>
    <row r="325" ht="12.75" customHeight="1">
      <c r="G325" s="84"/>
      <c r="H325" s="122"/>
      <c r="I325" s="122"/>
      <c r="J325" s="123"/>
      <c r="K325" s="123"/>
      <c r="L325" s="84"/>
    </row>
    <row r="326" ht="12.75" customHeight="1">
      <c r="G326" s="84"/>
      <c r="H326" s="122"/>
      <c r="I326" s="122"/>
      <c r="J326" s="123"/>
      <c r="K326" s="123"/>
      <c r="L326" s="84"/>
    </row>
    <row r="327" ht="12.75" customHeight="1">
      <c r="G327" s="84"/>
      <c r="H327" s="122"/>
      <c r="I327" s="122"/>
      <c r="J327" s="123"/>
      <c r="K327" s="123"/>
      <c r="L327" s="84"/>
    </row>
    <row r="328" ht="12.75" customHeight="1">
      <c r="G328" s="84"/>
      <c r="H328" s="122"/>
      <c r="I328" s="122"/>
      <c r="J328" s="123"/>
      <c r="K328" s="123"/>
      <c r="L328" s="84"/>
    </row>
    <row r="329" ht="12.75" customHeight="1">
      <c r="G329" s="84"/>
      <c r="H329" s="122"/>
      <c r="I329" s="122"/>
      <c r="J329" s="123"/>
      <c r="K329" s="123"/>
      <c r="L329" s="84"/>
    </row>
    <row r="330" ht="12.75" customHeight="1">
      <c r="G330" s="84"/>
      <c r="H330" s="122"/>
      <c r="I330" s="122"/>
      <c r="J330" s="123"/>
      <c r="K330" s="123"/>
      <c r="L330" s="84"/>
    </row>
    <row r="331" ht="12.75" customHeight="1">
      <c r="G331" s="84"/>
      <c r="H331" s="122"/>
      <c r="I331" s="122"/>
      <c r="J331" s="123"/>
      <c r="K331" s="123"/>
      <c r="L331" s="84"/>
    </row>
    <row r="332" ht="12.75" customHeight="1">
      <c r="G332" s="84"/>
      <c r="H332" s="122"/>
      <c r="I332" s="122"/>
      <c r="J332" s="123"/>
      <c r="K332" s="123"/>
      <c r="L332" s="84"/>
    </row>
    <row r="333" ht="12.75" customHeight="1">
      <c r="G333" s="84"/>
      <c r="H333" s="122"/>
      <c r="I333" s="122"/>
      <c r="J333" s="123"/>
      <c r="K333" s="123"/>
      <c r="L333" s="84"/>
    </row>
    <row r="334" ht="12.75" customHeight="1">
      <c r="G334" s="84"/>
      <c r="H334" s="122"/>
      <c r="I334" s="122"/>
      <c r="J334" s="123"/>
      <c r="K334" s="123"/>
      <c r="L334" s="84"/>
    </row>
    <row r="335" ht="12.75" customHeight="1">
      <c r="G335" s="84"/>
      <c r="H335" s="122"/>
      <c r="I335" s="122"/>
      <c r="J335" s="123"/>
      <c r="K335" s="123"/>
      <c r="L335" s="84"/>
    </row>
    <row r="336" ht="12.75" customHeight="1">
      <c r="G336" s="84"/>
      <c r="H336" s="122"/>
      <c r="I336" s="122"/>
      <c r="J336" s="123"/>
      <c r="K336" s="123"/>
      <c r="L336" s="84"/>
    </row>
    <row r="337" ht="12.75" customHeight="1">
      <c r="G337" s="84"/>
      <c r="H337" s="122"/>
      <c r="I337" s="122"/>
      <c r="J337" s="123"/>
      <c r="K337" s="123"/>
      <c r="L337" s="84"/>
    </row>
    <row r="338" ht="12.75" customHeight="1">
      <c r="G338" s="84"/>
      <c r="H338" s="122"/>
      <c r="I338" s="122"/>
      <c r="J338" s="123"/>
      <c r="K338" s="123"/>
      <c r="L338" s="84"/>
    </row>
    <row r="339" ht="12.75" customHeight="1">
      <c r="G339" s="84"/>
      <c r="H339" s="122"/>
      <c r="I339" s="122"/>
      <c r="J339" s="123"/>
      <c r="K339" s="123"/>
      <c r="L339" s="84"/>
    </row>
    <row r="340" ht="12.75" customHeight="1">
      <c r="G340" s="84"/>
      <c r="H340" s="122"/>
      <c r="I340" s="122"/>
      <c r="J340" s="123"/>
      <c r="K340" s="123"/>
      <c r="L340" s="84"/>
    </row>
    <row r="341" ht="12.75" customHeight="1">
      <c r="G341" s="84"/>
      <c r="H341" s="122"/>
      <c r="I341" s="122"/>
      <c r="J341" s="123"/>
      <c r="K341" s="123"/>
      <c r="L341" s="84"/>
    </row>
    <row r="342" ht="12.75" customHeight="1">
      <c r="G342" s="84"/>
      <c r="H342" s="122"/>
      <c r="I342" s="122"/>
      <c r="J342" s="123"/>
      <c r="K342" s="123"/>
      <c r="L342" s="84"/>
    </row>
    <row r="343" ht="12.75" customHeight="1">
      <c r="G343" s="84"/>
      <c r="H343" s="122"/>
      <c r="I343" s="122"/>
      <c r="J343" s="123"/>
      <c r="K343" s="123"/>
      <c r="L343" s="84"/>
    </row>
    <row r="344" ht="12.75" customHeight="1">
      <c r="G344" s="84"/>
      <c r="H344" s="122"/>
      <c r="I344" s="122"/>
      <c r="J344" s="123"/>
      <c r="K344" s="123"/>
      <c r="L344" s="84"/>
    </row>
    <row r="345" ht="12.75" customHeight="1">
      <c r="G345" s="84"/>
      <c r="H345" s="122"/>
      <c r="I345" s="122"/>
      <c r="J345" s="123"/>
      <c r="K345" s="123"/>
      <c r="L345" s="84"/>
    </row>
    <row r="346" ht="12.75" customHeight="1">
      <c r="G346" s="84"/>
      <c r="H346" s="122"/>
      <c r="I346" s="122"/>
      <c r="J346" s="123"/>
      <c r="K346" s="123"/>
      <c r="L346" s="84"/>
    </row>
    <row r="347" ht="12.75" customHeight="1">
      <c r="G347" s="84"/>
      <c r="H347" s="122"/>
      <c r="I347" s="122"/>
      <c r="J347" s="123"/>
      <c r="K347" s="123"/>
      <c r="L347" s="84"/>
    </row>
    <row r="348" ht="12.75" customHeight="1">
      <c r="G348" s="84"/>
      <c r="H348" s="122"/>
      <c r="I348" s="122"/>
      <c r="J348" s="123"/>
      <c r="K348" s="123"/>
      <c r="L348" s="84"/>
    </row>
    <row r="349" ht="12.75" customHeight="1">
      <c r="G349" s="84"/>
      <c r="H349" s="122"/>
      <c r="I349" s="122"/>
      <c r="J349" s="123"/>
      <c r="K349" s="123"/>
      <c r="L349" s="84"/>
    </row>
    <row r="350" ht="12.75" customHeight="1">
      <c r="G350" s="84"/>
      <c r="H350" s="122"/>
      <c r="I350" s="122"/>
      <c r="J350" s="123"/>
      <c r="K350" s="123"/>
      <c r="L350" s="84"/>
    </row>
    <row r="351" ht="12.75" customHeight="1">
      <c r="G351" s="84"/>
      <c r="H351" s="122"/>
      <c r="I351" s="122"/>
      <c r="J351" s="123"/>
      <c r="K351" s="123"/>
      <c r="L351" s="84"/>
    </row>
    <row r="352" ht="12.75" customHeight="1">
      <c r="G352" s="84"/>
      <c r="H352" s="122"/>
      <c r="I352" s="122"/>
      <c r="J352" s="123"/>
      <c r="K352" s="123"/>
      <c r="L352" s="84"/>
    </row>
    <row r="353" ht="12.75" customHeight="1">
      <c r="G353" s="84"/>
      <c r="H353" s="122"/>
      <c r="I353" s="122"/>
      <c r="J353" s="123"/>
      <c r="K353" s="123"/>
      <c r="L353" s="84"/>
    </row>
    <row r="354" ht="12.75" customHeight="1">
      <c r="G354" s="84"/>
      <c r="H354" s="122"/>
      <c r="I354" s="122"/>
      <c r="J354" s="123"/>
      <c r="K354" s="123"/>
      <c r="L354" s="84"/>
    </row>
    <row r="355" ht="12.75" customHeight="1">
      <c r="G355" s="84"/>
      <c r="H355" s="122"/>
      <c r="I355" s="122"/>
      <c r="J355" s="123"/>
      <c r="K355" s="123"/>
      <c r="L355" s="84"/>
    </row>
    <row r="356" ht="12.75" customHeight="1">
      <c r="G356" s="84"/>
      <c r="H356" s="122"/>
      <c r="I356" s="122"/>
      <c r="J356" s="123"/>
      <c r="K356" s="123"/>
      <c r="L356" s="84"/>
    </row>
    <row r="357" ht="12.75" customHeight="1">
      <c r="G357" s="84"/>
      <c r="H357" s="122"/>
      <c r="I357" s="122"/>
      <c r="J357" s="123"/>
      <c r="K357" s="123"/>
      <c r="L357" s="84"/>
    </row>
    <row r="358" ht="12.75" customHeight="1">
      <c r="G358" s="84"/>
      <c r="H358" s="122"/>
      <c r="I358" s="122"/>
      <c r="J358" s="123"/>
      <c r="K358" s="123"/>
      <c r="L358" s="84"/>
    </row>
    <row r="359" ht="12.75" customHeight="1">
      <c r="G359" s="84"/>
      <c r="H359" s="122"/>
      <c r="I359" s="122"/>
      <c r="J359" s="123"/>
      <c r="K359" s="123"/>
      <c r="L359" s="84"/>
    </row>
    <row r="360" ht="12.75" customHeight="1">
      <c r="G360" s="84"/>
      <c r="H360" s="122"/>
      <c r="I360" s="122"/>
      <c r="J360" s="123"/>
      <c r="K360" s="123"/>
      <c r="L360" s="84"/>
    </row>
    <row r="361" ht="12.75" customHeight="1">
      <c r="G361" s="84"/>
      <c r="H361" s="122"/>
      <c r="I361" s="122"/>
      <c r="J361" s="123"/>
      <c r="K361" s="123"/>
      <c r="L361" s="84"/>
    </row>
    <row r="362" ht="12.75" customHeight="1">
      <c r="G362" s="84"/>
      <c r="H362" s="122"/>
      <c r="I362" s="122"/>
      <c r="J362" s="123"/>
      <c r="K362" s="123"/>
      <c r="L362" s="84"/>
    </row>
    <row r="363" ht="12.75" customHeight="1">
      <c r="G363" s="84"/>
      <c r="H363" s="122"/>
      <c r="I363" s="122"/>
      <c r="J363" s="123"/>
      <c r="K363" s="123"/>
      <c r="L363" s="84"/>
    </row>
    <row r="364" ht="12.75" customHeight="1">
      <c r="G364" s="84"/>
      <c r="H364" s="122"/>
      <c r="I364" s="122"/>
      <c r="J364" s="123"/>
      <c r="K364" s="123"/>
      <c r="L364" s="84"/>
    </row>
    <row r="365" ht="12.75" customHeight="1">
      <c r="G365" s="84"/>
      <c r="H365" s="122"/>
      <c r="I365" s="122"/>
      <c r="J365" s="123"/>
      <c r="K365" s="123"/>
      <c r="L365" s="84"/>
    </row>
    <row r="366" ht="12.75" customHeight="1">
      <c r="G366" s="84"/>
      <c r="H366" s="122"/>
      <c r="I366" s="122"/>
      <c r="J366" s="123"/>
      <c r="K366" s="123"/>
      <c r="L366" s="84"/>
    </row>
    <row r="367" ht="12.75" customHeight="1">
      <c r="G367" s="84"/>
      <c r="H367" s="122"/>
      <c r="I367" s="122"/>
      <c r="J367" s="123"/>
      <c r="K367" s="123"/>
      <c r="L367" s="84"/>
    </row>
    <row r="368" ht="12.75" customHeight="1">
      <c r="G368" s="84"/>
      <c r="H368" s="122"/>
      <c r="I368" s="122"/>
      <c r="J368" s="123"/>
      <c r="K368" s="123"/>
      <c r="L368" s="84"/>
    </row>
    <row r="369" ht="12.75" customHeight="1">
      <c r="G369" s="84"/>
      <c r="H369" s="122"/>
      <c r="I369" s="122"/>
      <c r="J369" s="123"/>
      <c r="K369" s="123"/>
      <c r="L369" s="84"/>
    </row>
    <row r="370" ht="12.75" customHeight="1">
      <c r="G370" s="84"/>
      <c r="H370" s="122"/>
      <c r="I370" s="122"/>
      <c r="J370" s="123"/>
      <c r="K370" s="123"/>
      <c r="L370" s="84"/>
    </row>
    <row r="371" ht="12.75" customHeight="1">
      <c r="G371" s="84"/>
      <c r="H371" s="122"/>
      <c r="I371" s="122"/>
      <c r="J371" s="123"/>
      <c r="K371" s="123"/>
      <c r="L371" s="84"/>
    </row>
    <row r="372" ht="12.75" customHeight="1">
      <c r="G372" s="84"/>
      <c r="H372" s="122"/>
      <c r="I372" s="122"/>
      <c r="J372" s="123"/>
      <c r="K372" s="123"/>
      <c r="L372" s="84"/>
    </row>
    <row r="373" ht="12.75" customHeight="1">
      <c r="G373" s="84"/>
      <c r="H373" s="122"/>
      <c r="I373" s="122"/>
      <c r="J373" s="123"/>
      <c r="K373" s="123"/>
      <c r="L373" s="84"/>
    </row>
    <row r="374" ht="12.75" customHeight="1">
      <c r="G374" s="84"/>
      <c r="H374" s="122"/>
      <c r="I374" s="122"/>
      <c r="J374" s="123"/>
      <c r="K374" s="123"/>
      <c r="L374" s="84"/>
    </row>
    <row r="375" ht="12.75" customHeight="1">
      <c r="G375" s="84"/>
      <c r="H375" s="122"/>
      <c r="I375" s="122"/>
      <c r="J375" s="123"/>
      <c r="K375" s="123"/>
      <c r="L375" s="84"/>
    </row>
    <row r="376" ht="12.75" customHeight="1">
      <c r="G376" s="84"/>
      <c r="H376" s="122"/>
      <c r="I376" s="122"/>
      <c r="J376" s="123"/>
      <c r="K376" s="123"/>
      <c r="L376" s="84"/>
    </row>
    <row r="377" ht="12.75" customHeight="1">
      <c r="G377" s="84"/>
      <c r="H377" s="122"/>
      <c r="I377" s="122"/>
      <c r="J377" s="123"/>
      <c r="K377" s="123"/>
      <c r="L377" s="84"/>
    </row>
    <row r="378" ht="12.75" customHeight="1">
      <c r="G378" s="84"/>
      <c r="H378" s="122"/>
      <c r="I378" s="122"/>
      <c r="J378" s="123"/>
      <c r="K378" s="123"/>
      <c r="L378" s="84"/>
    </row>
    <row r="379" ht="12.75" customHeight="1">
      <c r="G379" s="84"/>
      <c r="H379" s="122"/>
      <c r="I379" s="122"/>
      <c r="J379" s="123"/>
      <c r="K379" s="123"/>
      <c r="L379" s="84"/>
    </row>
    <row r="380" ht="12.75" customHeight="1">
      <c r="G380" s="84"/>
      <c r="H380" s="122"/>
      <c r="I380" s="122"/>
      <c r="J380" s="123"/>
      <c r="K380" s="123"/>
      <c r="L380" s="84"/>
    </row>
    <row r="381" ht="12.75" customHeight="1">
      <c r="G381" s="84"/>
      <c r="H381" s="122"/>
      <c r="I381" s="122"/>
      <c r="J381" s="123"/>
      <c r="K381" s="123"/>
      <c r="L381" s="84"/>
    </row>
    <row r="382" ht="12.75" customHeight="1">
      <c r="G382" s="84"/>
      <c r="H382" s="122"/>
      <c r="I382" s="122"/>
      <c r="J382" s="123"/>
      <c r="K382" s="123"/>
      <c r="L382" s="84"/>
    </row>
    <row r="383" ht="12.75" customHeight="1">
      <c r="G383" s="84"/>
      <c r="H383" s="122"/>
      <c r="I383" s="122"/>
      <c r="J383" s="123"/>
      <c r="K383" s="123"/>
      <c r="L383" s="84"/>
    </row>
    <row r="384" ht="12.75" customHeight="1">
      <c r="G384" s="84"/>
      <c r="H384" s="122"/>
      <c r="I384" s="122"/>
      <c r="J384" s="123"/>
      <c r="K384" s="123"/>
      <c r="L384" s="84"/>
    </row>
    <row r="385" ht="12.75" customHeight="1">
      <c r="G385" s="84"/>
      <c r="H385" s="122"/>
      <c r="I385" s="122"/>
      <c r="J385" s="123"/>
      <c r="K385" s="123"/>
      <c r="L385" s="84"/>
    </row>
    <row r="386" ht="12.75" customHeight="1">
      <c r="G386" s="84"/>
      <c r="H386" s="122"/>
      <c r="I386" s="122"/>
      <c r="J386" s="123"/>
      <c r="K386" s="123"/>
      <c r="L386" s="84"/>
    </row>
    <row r="387" ht="12.75" customHeight="1">
      <c r="G387" s="84"/>
      <c r="H387" s="122"/>
      <c r="I387" s="122"/>
      <c r="J387" s="123"/>
      <c r="K387" s="123"/>
      <c r="L387" s="84"/>
    </row>
    <row r="388" ht="12.75" customHeight="1">
      <c r="G388" s="84"/>
      <c r="H388" s="122"/>
      <c r="I388" s="122"/>
      <c r="J388" s="123"/>
      <c r="K388" s="123"/>
      <c r="L388" s="84"/>
    </row>
    <row r="389" ht="12.75" customHeight="1">
      <c r="G389" s="84"/>
      <c r="H389" s="122"/>
      <c r="I389" s="122"/>
      <c r="J389" s="123"/>
      <c r="K389" s="123"/>
      <c r="L389" s="84"/>
    </row>
    <row r="390" ht="12.75" customHeight="1">
      <c r="G390" s="84"/>
      <c r="H390" s="122"/>
      <c r="I390" s="122"/>
      <c r="J390" s="123"/>
      <c r="K390" s="123"/>
      <c r="L390" s="84"/>
    </row>
    <row r="391" ht="12.75" customHeight="1">
      <c r="G391" s="84"/>
      <c r="H391" s="122"/>
      <c r="I391" s="122"/>
      <c r="J391" s="123"/>
      <c r="K391" s="123"/>
      <c r="L391" s="84"/>
    </row>
    <row r="392" ht="12.75" customHeight="1">
      <c r="G392" s="84"/>
      <c r="H392" s="122"/>
      <c r="I392" s="122"/>
      <c r="J392" s="123"/>
      <c r="K392" s="123"/>
      <c r="L392" s="84"/>
    </row>
    <row r="393" ht="12.75" customHeight="1">
      <c r="G393" s="84"/>
      <c r="H393" s="122"/>
      <c r="I393" s="122"/>
      <c r="J393" s="123"/>
      <c r="K393" s="123"/>
      <c r="L393" s="84"/>
    </row>
    <row r="394" ht="12.75" customHeight="1">
      <c r="G394" s="84"/>
      <c r="H394" s="122"/>
      <c r="I394" s="122"/>
      <c r="J394" s="123"/>
      <c r="K394" s="123"/>
      <c r="L394" s="84"/>
    </row>
    <row r="395" ht="12.75" customHeight="1">
      <c r="G395" s="84"/>
      <c r="H395" s="122"/>
      <c r="I395" s="122"/>
      <c r="J395" s="123"/>
      <c r="K395" s="123"/>
      <c r="L395" s="84"/>
    </row>
    <row r="396" ht="12.75" customHeight="1">
      <c r="G396" s="84"/>
      <c r="H396" s="122"/>
      <c r="I396" s="122"/>
      <c r="J396" s="123"/>
      <c r="K396" s="123"/>
      <c r="L396" s="84"/>
    </row>
    <row r="397" ht="12.75" customHeight="1">
      <c r="G397" s="84"/>
      <c r="H397" s="122"/>
      <c r="I397" s="122"/>
      <c r="J397" s="123"/>
      <c r="K397" s="123"/>
      <c r="L397" s="84"/>
    </row>
    <row r="398" ht="12.75" customHeight="1">
      <c r="G398" s="84"/>
      <c r="H398" s="122"/>
      <c r="I398" s="122"/>
      <c r="J398" s="123"/>
      <c r="K398" s="123"/>
      <c r="L398" s="84"/>
    </row>
    <row r="399" ht="12.75" customHeight="1">
      <c r="G399" s="84"/>
      <c r="H399" s="122"/>
      <c r="I399" s="122"/>
      <c r="J399" s="123"/>
      <c r="K399" s="123"/>
      <c r="L399" s="84"/>
    </row>
    <row r="400" ht="12.75" customHeight="1">
      <c r="G400" s="84"/>
      <c r="H400" s="122"/>
      <c r="I400" s="122"/>
      <c r="J400" s="123"/>
      <c r="K400" s="123"/>
      <c r="L400" s="84"/>
    </row>
    <row r="401" ht="12.75" customHeight="1">
      <c r="G401" s="84"/>
      <c r="H401" s="122"/>
      <c r="I401" s="122"/>
      <c r="J401" s="123"/>
      <c r="K401" s="123"/>
      <c r="L401" s="84"/>
    </row>
    <row r="402" ht="12.75" customHeight="1">
      <c r="G402" s="84"/>
      <c r="H402" s="122"/>
      <c r="I402" s="122"/>
      <c r="J402" s="123"/>
      <c r="K402" s="123"/>
      <c r="L402" s="84"/>
    </row>
    <row r="403" ht="12.75" customHeight="1">
      <c r="G403" s="84"/>
      <c r="H403" s="122"/>
      <c r="I403" s="122"/>
      <c r="J403" s="123"/>
      <c r="K403" s="123"/>
      <c r="L403" s="84"/>
    </row>
    <row r="404" ht="12.75" customHeight="1">
      <c r="G404" s="84"/>
      <c r="H404" s="122"/>
      <c r="I404" s="122"/>
      <c r="J404" s="123"/>
      <c r="K404" s="123"/>
      <c r="L404" s="84"/>
    </row>
    <row r="405" ht="12.75" customHeight="1">
      <c r="G405" s="84"/>
      <c r="H405" s="122"/>
      <c r="I405" s="122"/>
      <c r="J405" s="123"/>
      <c r="K405" s="123"/>
      <c r="L405" s="84"/>
    </row>
    <row r="406" ht="12.75" customHeight="1">
      <c r="G406" s="84"/>
      <c r="H406" s="122"/>
      <c r="I406" s="122"/>
      <c r="J406" s="123"/>
      <c r="K406" s="123"/>
      <c r="L406" s="84"/>
    </row>
    <row r="407" ht="12.75" customHeight="1">
      <c r="G407" s="84"/>
      <c r="H407" s="122"/>
      <c r="I407" s="122"/>
      <c r="J407" s="123"/>
      <c r="K407" s="123"/>
      <c r="L407" s="84"/>
    </row>
    <row r="408" ht="12.75" customHeight="1">
      <c r="G408" s="84"/>
      <c r="H408" s="122"/>
      <c r="I408" s="122"/>
      <c r="J408" s="123"/>
      <c r="K408" s="123"/>
      <c r="L408" s="84"/>
    </row>
    <row r="409" ht="12.75" customHeight="1">
      <c r="G409" s="84"/>
      <c r="H409" s="122"/>
      <c r="I409" s="122"/>
      <c r="J409" s="123"/>
      <c r="K409" s="123"/>
      <c r="L409" s="84"/>
    </row>
    <row r="410" ht="12.75" customHeight="1">
      <c r="G410" s="84"/>
      <c r="H410" s="122"/>
      <c r="I410" s="122"/>
      <c r="J410" s="123"/>
      <c r="K410" s="123"/>
      <c r="L410" s="84"/>
    </row>
    <row r="411" ht="12.75" customHeight="1">
      <c r="G411" s="84"/>
      <c r="H411" s="122"/>
      <c r="I411" s="122"/>
      <c r="J411" s="123"/>
      <c r="K411" s="123"/>
      <c r="L411" s="84"/>
    </row>
    <row r="412" ht="12.75" customHeight="1">
      <c r="G412" s="84"/>
      <c r="H412" s="122"/>
      <c r="I412" s="122"/>
      <c r="J412" s="123"/>
      <c r="K412" s="123"/>
      <c r="L412" s="84"/>
    </row>
    <row r="413" ht="12.75" customHeight="1">
      <c r="G413" s="84"/>
      <c r="H413" s="122"/>
      <c r="I413" s="122"/>
      <c r="J413" s="123"/>
      <c r="K413" s="123"/>
      <c r="L413" s="84"/>
    </row>
    <row r="414" ht="12.75" customHeight="1">
      <c r="G414" s="84"/>
      <c r="H414" s="122"/>
      <c r="I414" s="122"/>
      <c r="J414" s="123"/>
      <c r="K414" s="123"/>
      <c r="L414" s="84"/>
    </row>
    <row r="415" ht="12.75" customHeight="1">
      <c r="G415" s="84"/>
      <c r="H415" s="122"/>
      <c r="I415" s="122"/>
      <c r="J415" s="123"/>
      <c r="K415" s="123"/>
      <c r="L415" s="84"/>
    </row>
    <row r="416" ht="12.75" customHeight="1">
      <c r="G416" s="84"/>
      <c r="H416" s="122"/>
      <c r="I416" s="122"/>
      <c r="J416" s="123"/>
      <c r="K416" s="123"/>
      <c r="L416" s="84"/>
    </row>
    <row r="417" ht="12.75" customHeight="1">
      <c r="G417" s="84"/>
      <c r="H417" s="122"/>
      <c r="I417" s="122"/>
      <c r="J417" s="123"/>
      <c r="K417" s="123"/>
      <c r="L417" s="84"/>
    </row>
    <row r="418" ht="12.75" customHeight="1">
      <c r="G418" s="84"/>
      <c r="H418" s="122"/>
      <c r="I418" s="122"/>
      <c r="J418" s="123"/>
      <c r="K418" s="123"/>
      <c r="L418" s="84"/>
    </row>
    <row r="419" ht="12.75" customHeight="1">
      <c r="G419" s="84"/>
      <c r="H419" s="122"/>
      <c r="I419" s="122"/>
      <c r="J419" s="123"/>
      <c r="K419" s="123"/>
      <c r="L419" s="84"/>
    </row>
    <row r="420" ht="12.75" customHeight="1">
      <c r="G420" s="84"/>
      <c r="H420" s="122"/>
      <c r="I420" s="122"/>
      <c r="J420" s="123"/>
      <c r="K420" s="123"/>
      <c r="L420" s="84"/>
    </row>
    <row r="421" ht="12.75" customHeight="1">
      <c r="G421" s="84"/>
      <c r="H421" s="122"/>
      <c r="I421" s="122"/>
      <c r="J421" s="123"/>
      <c r="K421" s="123"/>
      <c r="L421" s="84"/>
    </row>
    <row r="422" ht="12.75" customHeight="1">
      <c r="G422" s="84"/>
      <c r="H422" s="122"/>
      <c r="I422" s="122"/>
      <c r="J422" s="123"/>
      <c r="K422" s="123"/>
      <c r="L422" s="84"/>
    </row>
    <row r="423" ht="12.75" customHeight="1">
      <c r="G423" s="84"/>
      <c r="H423" s="122"/>
      <c r="I423" s="122"/>
      <c r="J423" s="123"/>
      <c r="K423" s="123"/>
      <c r="L423" s="84"/>
    </row>
    <row r="424" ht="12.75" customHeight="1">
      <c r="G424" s="84"/>
      <c r="H424" s="122"/>
      <c r="I424" s="122"/>
      <c r="J424" s="123"/>
      <c r="K424" s="123"/>
      <c r="L424" s="84"/>
    </row>
    <row r="425" ht="12.75" customHeight="1">
      <c r="G425" s="84"/>
      <c r="H425" s="122"/>
      <c r="I425" s="122"/>
      <c r="J425" s="123"/>
      <c r="K425" s="123"/>
      <c r="L425" s="84"/>
    </row>
    <row r="426" ht="12.75" customHeight="1">
      <c r="G426" s="84"/>
      <c r="H426" s="122"/>
      <c r="I426" s="122"/>
      <c r="J426" s="123"/>
      <c r="K426" s="123"/>
      <c r="L426" s="84"/>
    </row>
    <row r="427" ht="12.75" customHeight="1">
      <c r="G427" s="84"/>
      <c r="H427" s="122"/>
      <c r="I427" s="122"/>
      <c r="J427" s="123"/>
      <c r="K427" s="123"/>
      <c r="L427" s="84"/>
    </row>
    <row r="428" ht="12.75" customHeight="1">
      <c r="G428" s="84"/>
      <c r="H428" s="122"/>
      <c r="I428" s="122"/>
      <c r="J428" s="123"/>
      <c r="K428" s="123"/>
      <c r="L428" s="84"/>
    </row>
    <row r="429" ht="12.75" customHeight="1">
      <c r="G429" s="84"/>
      <c r="H429" s="122"/>
      <c r="I429" s="122"/>
      <c r="J429" s="123"/>
      <c r="K429" s="123"/>
      <c r="L429" s="84"/>
    </row>
    <row r="430" ht="12.75" customHeight="1">
      <c r="G430" s="84"/>
      <c r="H430" s="122"/>
      <c r="I430" s="122"/>
      <c r="J430" s="123"/>
      <c r="K430" s="123"/>
      <c r="L430" s="84"/>
    </row>
    <row r="431" ht="12.75" customHeight="1">
      <c r="G431" s="84"/>
      <c r="H431" s="122"/>
      <c r="I431" s="122"/>
      <c r="J431" s="123"/>
      <c r="K431" s="123"/>
      <c r="L431" s="84"/>
    </row>
    <row r="432" ht="12.75" customHeight="1">
      <c r="G432" s="84"/>
      <c r="H432" s="122"/>
      <c r="I432" s="122"/>
      <c r="J432" s="123"/>
      <c r="K432" s="123"/>
      <c r="L432" s="84"/>
    </row>
    <row r="433" ht="12.75" customHeight="1">
      <c r="G433" s="84"/>
      <c r="H433" s="122"/>
      <c r="I433" s="122"/>
      <c r="J433" s="123"/>
      <c r="K433" s="123"/>
      <c r="L433" s="84"/>
    </row>
    <row r="434" ht="12.75" customHeight="1">
      <c r="G434" s="84"/>
      <c r="H434" s="122"/>
      <c r="I434" s="122"/>
      <c r="J434" s="123"/>
      <c r="K434" s="123"/>
      <c r="L434" s="84"/>
    </row>
    <row r="435" ht="12.75" customHeight="1">
      <c r="G435" s="84"/>
      <c r="H435" s="122"/>
      <c r="I435" s="122"/>
      <c r="J435" s="123"/>
      <c r="K435" s="123"/>
      <c r="L435" s="84"/>
    </row>
    <row r="436" ht="12.75" customHeight="1">
      <c r="G436" s="84"/>
      <c r="H436" s="122"/>
      <c r="I436" s="122"/>
      <c r="J436" s="123"/>
      <c r="K436" s="123"/>
      <c r="L436" s="84"/>
    </row>
    <row r="437" ht="12.75" customHeight="1">
      <c r="G437" s="84"/>
      <c r="H437" s="122"/>
      <c r="I437" s="122"/>
      <c r="J437" s="123"/>
      <c r="K437" s="123"/>
      <c r="L437" s="84"/>
    </row>
    <row r="438" ht="12.75" customHeight="1">
      <c r="G438" s="84"/>
      <c r="H438" s="122"/>
      <c r="I438" s="122"/>
      <c r="J438" s="123"/>
      <c r="K438" s="123"/>
      <c r="L438" s="84"/>
    </row>
    <row r="439" ht="12.75" customHeight="1">
      <c r="G439" s="84"/>
      <c r="H439" s="122"/>
      <c r="I439" s="122"/>
      <c r="J439" s="123"/>
      <c r="K439" s="123"/>
      <c r="L439" s="84"/>
    </row>
    <row r="440" ht="12.75" customHeight="1">
      <c r="G440" s="84"/>
      <c r="H440" s="122"/>
      <c r="I440" s="122"/>
      <c r="J440" s="123"/>
      <c r="K440" s="123"/>
      <c r="L440" s="84"/>
    </row>
    <row r="441" ht="12.75" customHeight="1">
      <c r="G441" s="84"/>
      <c r="H441" s="122"/>
      <c r="I441" s="122"/>
      <c r="J441" s="123"/>
      <c r="K441" s="123"/>
      <c r="L441" s="84"/>
    </row>
    <row r="442" ht="12.75" customHeight="1">
      <c r="G442" s="84"/>
      <c r="H442" s="122"/>
      <c r="I442" s="122"/>
      <c r="J442" s="123"/>
      <c r="K442" s="123"/>
      <c r="L442" s="84"/>
    </row>
    <row r="443" ht="12.75" customHeight="1">
      <c r="G443" s="84"/>
      <c r="H443" s="122"/>
      <c r="I443" s="122"/>
      <c r="J443" s="123"/>
      <c r="K443" s="123"/>
      <c r="L443" s="84"/>
    </row>
    <row r="444" ht="12.75" customHeight="1">
      <c r="G444" s="84"/>
      <c r="H444" s="122"/>
      <c r="I444" s="122"/>
      <c r="J444" s="123"/>
      <c r="K444" s="123"/>
      <c r="L444" s="84"/>
    </row>
    <row r="445" ht="12.75" customHeight="1">
      <c r="G445" s="84"/>
      <c r="H445" s="122"/>
      <c r="I445" s="122"/>
      <c r="J445" s="123"/>
      <c r="K445" s="123"/>
      <c r="L445" s="84"/>
    </row>
    <row r="446" ht="12.75" customHeight="1">
      <c r="G446" s="84"/>
      <c r="H446" s="122"/>
      <c r="I446" s="122"/>
      <c r="J446" s="123"/>
      <c r="K446" s="123"/>
      <c r="L446" s="84"/>
    </row>
    <row r="447" ht="12.75" customHeight="1">
      <c r="G447" s="84"/>
      <c r="H447" s="122"/>
      <c r="I447" s="122"/>
      <c r="J447" s="123"/>
      <c r="K447" s="123"/>
      <c r="L447" s="84"/>
    </row>
    <row r="448" ht="12.75" customHeight="1">
      <c r="G448" s="84"/>
      <c r="H448" s="122"/>
      <c r="I448" s="122"/>
      <c r="J448" s="123"/>
      <c r="K448" s="123"/>
      <c r="L448" s="84"/>
    </row>
    <row r="449" ht="12.75" customHeight="1">
      <c r="G449" s="84"/>
      <c r="H449" s="122"/>
      <c r="I449" s="122"/>
      <c r="J449" s="123"/>
      <c r="K449" s="123"/>
      <c r="L449" s="84"/>
    </row>
    <row r="450" ht="12.75" customHeight="1">
      <c r="G450" s="84"/>
      <c r="H450" s="122"/>
      <c r="I450" s="122"/>
      <c r="J450" s="123"/>
      <c r="K450" s="123"/>
      <c r="L450" s="84"/>
    </row>
    <row r="451" ht="12.75" customHeight="1">
      <c r="G451" s="84"/>
      <c r="H451" s="122"/>
      <c r="I451" s="122"/>
      <c r="J451" s="123"/>
      <c r="K451" s="123"/>
      <c r="L451" s="84"/>
    </row>
    <row r="452" ht="12.75" customHeight="1">
      <c r="G452" s="84"/>
      <c r="H452" s="122"/>
      <c r="I452" s="122"/>
      <c r="J452" s="123"/>
      <c r="K452" s="123"/>
      <c r="L452" s="84"/>
    </row>
    <row r="453" ht="12.75" customHeight="1">
      <c r="G453" s="84"/>
      <c r="H453" s="122"/>
      <c r="I453" s="122"/>
      <c r="J453" s="123"/>
      <c r="K453" s="123"/>
      <c r="L453" s="84"/>
    </row>
    <row r="454" ht="12.75" customHeight="1">
      <c r="G454" s="84"/>
      <c r="H454" s="122"/>
      <c r="I454" s="122"/>
      <c r="J454" s="123"/>
      <c r="K454" s="123"/>
      <c r="L454" s="84"/>
    </row>
    <row r="455" ht="12.75" customHeight="1">
      <c r="G455" s="84"/>
      <c r="H455" s="122"/>
      <c r="I455" s="122"/>
      <c r="J455" s="123"/>
      <c r="K455" s="123"/>
      <c r="L455" s="84"/>
    </row>
    <row r="456" ht="12.75" customHeight="1">
      <c r="G456" s="84"/>
      <c r="H456" s="122"/>
      <c r="I456" s="122"/>
      <c r="J456" s="123"/>
      <c r="K456" s="123"/>
      <c r="L456" s="84"/>
    </row>
    <row r="457" ht="12.75" customHeight="1">
      <c r="G457" s="84"/>
      <c r="H457" s="122"/>
      <c r="I457" s="122"/>
      <c r="J457" s="123"/>
      <c r="K457" s="123"/>
      <c r="L457" s="84"/>
    </row>
    <row r="458" ht="12.75" customHeight="1">
      <c r="G458" s="84"/>
      <c r="H458" s="122"/>
      <c r="I458" s="122"/>
      <c r="J458" s="123"/>
      <c r="K458" s="123"/>
      <c r="L458" s="84"/>
    </row>
    <row r="459" ht="12.75" customHeight="1">
      <c r="G459" s="84"/>
      <c r="H459" s="122"/>
      <c r="I459" s="122"/>
      <c r="J459" s="123"/>
      <c r="K459" s="123"/>
      <c r="L459" s="84"/>
    </row>
    <row r="460" ht="12.75" customHeight="1">
      <c r="G460" s="84"/>
      <c r="H460" s="122"/>
      <c r="I460" s="122"/>
      <c r="J460" s="123"/>
      <c r="K460" s="123"/>
      <c r="L460" s="84"/>
    </row>
    <row r="461" ht="12.75" customHeight="1">
      <c r="G461" s="84"/>
      <c r="H461" s="122"/>
      <c r="I461" s="122"/>
      <c r="J461" s="123"/>
      <c r="K461" s="123"/>
      <c r="L461" s="84"/>
    </row>
    <row r="462" ht="12.75" customHeight="1">
      <c r="G462" s="84"/>
      <c r="H462" s="122"/>
      <c r="I462" s="122"/>
      <c r="J462" s="123"/>
      <c r="K462" s="123"/>
      <c r="L462" s="84"/>
    </row>
    <row r="463" ht="12.75" customHeight="1">
      <c r="G463" s="84"/>
      <c r="H463" s="122"/>
      <c r="I463" s="122"/>
      <c r="J463" s="123"/>
      <c r="K463" s="123"/>
      <c r="L463" s="84"/>
    </row>
    <row r="464" ht="12.75" customHeight="1">
      <c r="G464" s="84"/>
      <c r="H464" s="122"/>
      <c r="I464" s="122"/>
      <c r="J464" s="123"/>
      <c r="K464" s="123"/>
      <c r="L464" s="84"/>
    </row>
    <row r="465" ht="12.75" customHeight="1">
      <c r="G465" s="84"/>
      <c r="H465" s="122"/>
      <c r="I465" s="122"/>
      <c r="J465" s="123"/>
      <c r="K465" s="123"/>
      <c r="L465" s="84"/>
    </row>
    <row r="466" ht="12.75" customHeight="1">
      <c r="G466" s="84"/>
      <c r="H466" s="122"/>
      <c r="I466" s="122"/>
      <c r="J466" s="123"/>
      <c r="K466" s="123"/>
      <c r="L466" s="84"/>
    </row>
    <row r="467" ht="12.75" customHeight="1">
      <c r="G467" s="84"/>
      <c r="H467" s="122"/>
      <c r="I467" s="122"/>
      <c r="J467" s="123"/>
      <c r="K467" s="123"/>
      <c r="L467" s="84"/>
    </row>
    <row r="468" ht="12.75" customHeight="1">
      <c r="G468" s="84"/>
      <c r="H468" s="122"/>
      <c r="I468" s="122"/>
      <c r="J468" s="123"/>
      <c r="K468" s="123"/>
      <c r="L468" s="84"/>
    </row>
    <row r="469" ht="12.75" customHeight="1">
      <c r="G469" s="84"/>
      <c r="H469" s="122"/>
      <c r="I469" s="122"/>
      <c r="J469" s="123"/>
      <c r="K469" s="123"/>
      <c r="L469" s="84"/>
    </row>
    <row r="470" ht="12.75" customHeight="1">
      <c r="G470" s="84"/>
      <c r="H470" s="122"/>
      <c r="I470" s="122"/>
      <c r="J470" s="123"/>
      <c r="K470" s="123"/>
      <c r="L470" s="84"/>
    </row>
    <row r="471" ht="12.75" customHeight="1">
      <c r="G471" s="84"/>
      <c r="H471" s="122"/>
      <c r="I471" s="122"/>
      <c r="J471" s="123"/>
      <c r="K471" s="123"/>
      <c r="L471" s="84"/>
    </row>
    <row r="472" ht="12.75" customHeight="1">
      <c r="G472" s="84"/>
      <c r="H472" s="122"/>
      <c r="I472" s="122"/>
      <c r="J472" s="123"/>
      <c r="K472" s="123"/>
      <c r="L472" s="84"/>
    </row>
    <row r="473" ht="12.75" customHeight="1">
      <c r="G473" s="84"/>
      <c r="H473" s="122"/>
      <c r="I473" s="122"/>
      <c r="J473" s="123"/>
      <c r="K473" s="123"/>
      <c r="L473" s="84"/>
    </row>
    <row r="474" ht="12.75" customHeight="1">
      <c r="G474" s="84"/>
      <c r="H474" s="122"/>
      <c r="I474" s="122"/>
      <c r="J474" s="123"/>
      <c r="K474" s="123"/>
      <c r="L474" s="84"/>
    </row>
    <row r="475" ht="12.75" customHeight="1">
      <c r="G475" s="84"/>
      <c r="H475" s="122"/>
      <c r="I475" s="122"/>
      <c r="J475" s="123"/>
      <c r="K475" s="123"/>
      <c r="L475" s="84"/>
    </row>
    <row r="476" ht="12.75" customHeight="1">
      <c r="G476" s="84"/>
      <c r="H476" s="122"/>
      <c r="I476" s="122"/>
      <c r="J476" s="123"/>
      <c r="K476" s="123"/>
      <c r="L476" s="84"/>
    </row>
    <row r="477" ht="12.75" customHeight="1">
      <c r="G477" s="84"/>
      <c r="H477" s="122"/>
      <c r="I477" s="122"/>
      <c r="J477" s="123"/>
      <c r="K477" s="123"/>
      <c r="L477" s="84"/>
    </row>
    <row r="478" ht="12.75" customHeight="1">
      <c r="G478" s="84"/>
      <c r="H478" s="122"/>
      <c r="I478" s="122"/>
      <c r="J478" s="123"/>
      <c r="K478" s="123"/>
      <c r="L478" s="84"/>
    </row>
    <row r="479" ht="12.75" customHeight="1">
      <c r="G479" s="84"/>
      <c r="H479" s="122"/>
      <c r="I479" s="122"/>
      <c r="J479" s="123"/>
      <c r="K479" s="123"/>
      <c r="L479" s="84"/>
    </row>
    <row r="480" ht="12.75" customHeight="1">
      <c r="G480" s="84"/>
      <c r="H480" s="122"/>
      <c r="I480" s="122"/>
      <c r="J480" s="123"/>
      <c r="K480" s="123"/>
      <c r="L480" s="84"/>
    </row>
    <row r="481" ht="12.75" customHeight="1">
      <c r="G481" s="84"/>
      <c r="H481" s="122"/>
      <c r="I481" s="122"/>
      <c r="J481" s="123"/>
      <c r="K481" s="123"/>
      <c r="L481" s="84"/>
    </row>
    <row r="482" ht="12.75" customHeight="1">
      <c r="G482" s="84"/>
      <c r="H482" s="122"/>
      <c r="I482" s="122"/>
      <c r="J482" s="123"/>
      <c r="K482" s="123"/>
      <c r="L482" s="84"/>
    </row>
    <row r="483" ht="12.75" customHeight="1">
      <c r="G483" s="84"/>
      <c r="H483" s="122"/>
      <c r="I483" s="122"/>
      <c r="J483" s="123"/>
      <c r="K483" s="123"/>
      <c r="L483" s="84"/>
    </row>
    <row r="484" ht="12.75" customHeight="1">
      <c r="G484" s="84"/>
      <c r="H484" s="122"/>
      <c r="I484" s="122"/>
      <c r="J484" s="123"/>
      <c r="K484" s="123"/>
      <c r="L484" s="84"/>
    </row>
    <row r="485" ht="12.75" customHeight="1">
      <c r="G485" s="84"/>
      <c r="H485" s="122"/>
      <c r="I485" s="122"/>
      <c r="J485" s="123"/>
      <c r="K485" s="123"/>
      <c r="L485" s="84"/>
    </row>
    <row r="486" ht="12.75" customHeight="1">
      <c r="G486" s="84"/>
      <c r="H486" s="122"/>
      <c r="I486" s="122"/>
      <c r="J486" s="123"/>
      <c r="K486" s="123"/>
      <c r="L486" s="84"/>
    </row>
    <row r="487" ht="12.75" customHeight="1">
      <c r="G487" s="84"/>
      <c r="H487" s="122"/>
      <c r="I487" s="122"/>
      <c r="J487" s="123"/>
      <c r="K487" s="123"/>
      <c r="L487" s="84"/>
    </row>
    <row r="488" ht="12.75" customHeight="1">
      <c r="G488" s="84"/>
      <c r="H488" s="122"/>
      <c r="I488" s="122"/>
      <c r="J488" s="123"/>
      <c r="K488" s="123"/>
      <c r="L488" s="84"/>
    </row>
    <row r="489" ht="12.75" customHeight="1">
      <c r="G489" s="84"/>
      <c r="H489" s="122"/>
      <c r="I489" s="122"/>
      <c r="J489" s="123"/>
      <c r="K489" s="123"/>
      <c r="L489" s="84"/>
    </row>
    <row r="490" ht="12.75" customHeight="1">
      <c r="G490" s="84"/>
      <c r="H490" s="122"/>
      <c r="I490" s="122"/>
      <c r="J490" s="123"/>
      <c r="K490" s="123"/>
      <c r="L490" s="84"/>
    </row>
    <row r="491" ht="12.75" customHeight="1">
      <c r="G491" s="84"/>
      <c r="H491" s="122"/>
      <c r="I491" s="122"/>
      <c r="J491" s="123"/>
      <c r="K491" s="123"/>
      <c r="L491" s="84"/>
    </row>
    <row r="492" ht="12.75" customHeight="1">
      <c r="G492" s="84"/>
      <c r="H492" s="122"/>
      <c r="I492" s="122"/>
      <c r="J492" s="123"/>
      <c r="K492" s="123"/>
      <c r="L492" s="84"/>
    </row>
    <row r="493" ht="12.75" customHeight="1">
      <c r="G493" s="84"/>
      <c r="H493" s="122"/>
      <c r="I493" s="122"/>
      <c r="J493" s="123"/>
      <c r="K493" s="123"/>
      <c r="L493" s="84"/>
    </row>
    <row r="494" ht="12.75" customHeight="1">
      <c r="G494" s="84"/>
      <c r="H494" s="122"/>
      <c r="I494" s="122"/>
      <c r="J494" s="123"/>
      <c r="K494" s="123"/>
      <c r="L494" s="84"/>
    </row>
    <row r="495" ht="12.75" customHeight="1">
      <c r="G495" s="84"/>
      <c r="H495" s="122"/>
      <c r="I495" s="122"/>
      <c r="J495" s="123"/>
      <c r="K495" s="123"/>
      <c r="L495" s="84"/>
    </row>
    <row r="496" ht="12.75" customHeight="1">
      <c r="G496" s="84"/>
      <c r="H496" s="122"/>
      <c r="I496" s="122"/>
      <c r="J496" s="123"/>
      <c r="K496" s="123"/>
      <c r="L496" s="84"/>
    </row>
    <row r="497" ht="12.75" customHeight="1">
      <c r="G497" s="84"/>
      <c r="H497" s="122"/>
      <c r="I497" s="122"/>
      <c r="J497" s="123"/>
      <c r="K497" s="123"/>
      <c r="L497" s="84"/>
    </row>
    <row r="498" ht="12.75" customHeight="1">
      <c r="G498" s="84"/>
      <c r="H498" s="122"/>
      <c r="I498" s="122"/>
      <c r="J498" s="123"/>
      <c r="K498" s="123"/>
      <c r="L498" s="84"/>
    </row>
    <row r="499" ht="12.75" customHeight="1">
      <c r="G499" s="84"/>
      <c r="H499" s="122"/>
      <c r="I499" s="122"/>
      <c r="J499" s="123"/>
      <c r="K499" s="123"/>
      <c r="L499" s="84"/>
    </row>
    <row r="500" ht="12.75" customHeight="1">
      <c r="G500" s="84"/>
      <c r="H500" s="122"/>
      <c r="I500" s="122"/>
      <c r="J500" s="123"/>
      <c r="K500" s="123"/>
      <c r="L500" s="84"/>
    </row>
    <row r="501" ht="12.75" customHeight="1">
      <c r="G501" s="84"/>
      <c r="H501" s="122"/>
      <c r="I501" s="122"/>
      <c r="J501" s="123"/>
      <c r="K501" s="123"/>
      <c r="L501" s="84"/>
    </row>
    <row r="502" ht="12.75" customHeight="1">
      <c r="G502" s="84"/>
      <c r="H502" s="122"/>
      <c r="I502" s="122"/>
      <c r="J502" s="123"/>
      <c r="K502" s="123"/>
      <c r="L502" s="84"/>
    </row>
    <row r="503" ht="12.75" customHeight="1">
      <c r="G503" s="84"/>
      <c r="H503" s="122"/>
      <c r="I503" s="122"/>
      <c r="J503" s="123"/>
      <c r="K503" s="123"/>
      <c r="L503" s="84"/>
    </row>
    <row r="504" ht="12.75" customHeight="1">
      <c r="G504" s="84"/>
      <c r="H504" s="122"/>
      <c r="I504" s="122"/>
      <c r="J504" s="123"/>
      <c r="K504" s="123"/>
      <c r="L504" s="84"/>
    </row>
    <row r="505" ht="12.75" customHeight="1">
      <c r="G505" s="84"/>
      <c r="H505" s="122"/>
      <c r="I505" s="122"/>
      <c r="J505" s="123"/>
      <c r="K505" s="123"/>
      <c r="L505" s="84"/>
    </row>
    <row r="506" ht="12.75" customHeight="1">
      <c r="G506" s="84"/>
      <c r="H506" s="122"/>
      <c r="I506" s="122"/>
      <c r="J506" s="123"/>
      <c r="K506" s="123"/>
      <c r="L506" s="84"/>
    </row>
    <row r="507" ht="12.75" customHeight="1">
      <c r="G507" s="84"/>
      <c r="H507" s="122"/>
      <c r="I507" s="122"/>
      <c r="J507" s="123"/>
      <c r="K507" s="123"/>
      <c r="L507" s="84"/>
    </row>
    <row r="508" ht="12.75" customHeight="1">
      <c r="G508" s="84"/>
      <c r="H508" s="122"/>
      <c r="I508" s="122"/>
      <c r="J508" s="123"/>
      <c r="K508" s="123"/>
      <c r="L508" s="84"/>
    </row>
    <row r="509" ht="12.75" customHeight="1">
      <c r="G509" s="84"/>
      <c r="H509" s="122"/>
      <c r="I509" s="122"/>
      <c r="J509" s="123"/>
      <c r="K509" s="123"/>
      <c r="L509" s="84"/>
    </row>
    <row r="510" ht="12.75" customHeight="1">
      <c r="G510" s="84"/>
      <c r="H510" s="122"/>
      <c r="I510" s="122"/>
      <c r="J510" s="123"/>
      <c r="K510" s="123"/>
      <c r="L510" s="84"/>
    </row>
    <row r="511" ht="12.75" customHeight="1">
      <c r="G511" s="84"/>
      <c r="H511" s="122"/>
      <c r="I511" s="122"/>
      <c r="J511" s="123"/>
      <c r="K511" s="123"/>
      <c r="L511" s="84"/>
    </row>
    <row r="512" ht="12.75" customHeight="1">
      <c r="G512" s="84"/>
      <c r="H512" s="122"/>
      <c r="I512" s="122"/>
      <c r="J512" s="123"/>
      <c r="K512" s="123"/>
      <c r="L512" s="84"/>
    </row>
    <row r="513" ht="12.75" customHeight="1">
      <c r="G513" s="84"/>
      <c r="H513" s="122"/>
      <c r="I513" s="122"/>
      <c r="J513" s="123"/>
      <c r="K513" s="123"/>
      <c r="L513" s="84"/>
    </row>
    <row r="514" ht="12.75" customHeight="1">
      <c r="G514" s="84"/>
      <c r="H514" s="122"/>
      <c r="I514" s="122"/>
      <c r="J514" s="123"/>
      <c r="K514" s="123"/>
      <c r="L514" s="84"/>
    </row>
    <row r="515" ht="12.75" customHeight="1">
      <c r="G515" s="84"/>
      <c r="H515" s="122"/>
      <c r="I515" s="122"/>
      <c r="J515" s="123"/>
      <c r="K515" s="123"/>
      <c r="L515" s="84"/>
    </row>
    <row r="516" ht="12.75" customHeight="1">
      <c r="G516" s="84"/>
      <c r="H516" s="122"/>
      <c r="I516" s="122"/>
      <c r="J516" s="123"/>
      <c r="K516" s="123"/>
      <c r="L516" s="84"/>
    </row>
    <row r="517" ht="12.75" customHeight="1">
      <c r="G517" s="84"/>
      <c r="H517" s="122"/>
      <c r="I517" s="122"/>
      <c r="J517" s="123"/>
      <c r="K517" s="123"/>
      <c r="L517" s="84"/>
    </row>
    <row r="518" ht="12.75" customHeight="1">
      <c r="G518" s="84"/>
      <c r="H518" s="122"/>
      <c r="I518" s="122"/>
      <c r="J518" s="123"/>
      <c r="K518" s="123"/>
      <c r="L518" s="84"/>
    </row>
    <row r="519" ht="12.75" customHeight="1">
      <c r="G519" s="84"/>
      <c r="H519" s="122"/>
      <c r="I519" s="122"/>
      <c r="J519" s="123"/>
      <c r="K519" s="123"/>
      <c r="L519" s="84"/>
    </row>
    <row r="520" ht="12.75" customHeight="1">
      <c r="G520" s="84"/>
      <c r="H520" s="122"/>
      <c r="I520" s="122"/>
      <c r="J520" s="123"/>
      <c r="K520" s="123"/>
      <c r="L520" s="84"/>
    </row>
    <row r="521" ht="12.75" customHeight="1">
      <c r="G521" s="84"/>
      <c r="H521" s="122"/>
      <c r="I521" s="122"/>
      <c r="J521" s="123"/>
      <c r="K521" s="123"/>
      <c r="L521" s="84"/>
    </row>
    <row r="522" ht="12.75" customHeight="1">
      <c r="G522" s="84"/>
      <c r="H522" s="122"/>
      <c r="I522" s="122"/>
      <c r="J522" s="123"/>
      <c r="K522" s="123"/>
      <c r="L522" s="84"/>
    </row>
    <row r="523" ht="12.75" customHeight="1">
      <c r="G523" s="84"/>
      <c r="H523" s="122"/>
      <c r="I523" s="122"/>
      <c r="J523" s="123"/>
      <c r="K523" s="123"/>
      <c r="L523" s="84"/>
    </row>
    <row r="524" ht="12.75" customHeight="1">
      <c r="G524" s="84"/>
      <c r="H524" s="122"/>
      <c r="I524" s="122"/>
      <c r="J524" s="123"/>
      <c r="K524" s="123"/>
      <c r="L524" s="84"/>
    </row>
    <row r="525" ht="12.75" customHeight="1">
      <c r="G525" s="84"/>
      <c r="H525" s="122"/>
      <c r="I525" s="122"/>
      <c r="J525" s="123"/>
      <c r="K525" s="123"/>
      <c r="L525" s="84"/>
    </row>
    <row r="526" ht="12.75" customHeight="1">
      <c r="G526" s="84"/>
      <c r="H526" s="122"/>
      <c r="I526" s="122"/>
      <c r="J526" s="123"/>
      <c r="K526" s="123"/>
      <c r="L526" s="84"/>
    </row>
    <row r="527" ht="12.75" customHeight="1">
      <c r="G527" s="84"/>
      <c r="H527" s="122"/>
      <c r="I527" s="122"/>
      <c r="J527" s="123"/>
      <c r="K527" s="123"/>
      <c r="L527" s="84"/>
    </row>
    <row r="528" ht="12.75" customHeight="1">
      <c r="G528" s="84"/>
      <c r="H528" s="122"/>
      <c r="I528" s="122"/>
      <c r="J528" s="123"/>
      <c r="K528" s="123"/>
      <c r="L528" s="84"/>
    </row>
    <row r="529" ht="12.75" customHeight="1">
      <c r="G529" s="84"/>
      <c r="H529" s="122"/>
      <c r="I529" s="122"/>
      <c r="J529" s="123"/>
      <c r="K529" s="123"/>
      <c r="L529" s="84"/>
    </row>
    <row r="530" ht="12.75" customHeight="1">
      <c r="G530" s="84"/>
      <c r="H530" s="122"/>
      <c r="I530" s="122"/>
      <c r="J530" s="123"/>
      <c r="K530" s="123"/>
      <c r="L530" s="84"/>
    </row>
    <row r="531" ht="12.75" customHeight="1">
      <c r="G531" s="84"/>
      <c r="H531" s="122"/>
      <c r="I531" s="122"/>
      <c r="J531" s="123"/>
      <c r="K531" s="123"/>
      <c r="L531" s="84"/>
    </row>
    <row r="532" ht="12.75" customHeight="1">
      <c r="G532" s="84"/>
      <c r="H532" s="122"/>
      <c r="I532" s="122"/>
      <c r="J532" s="123"/>
      <c r="K532" s="123"/>
      <c r="L532" s="84"/>
    </row>
    <row r="533" ht="12.75" customHeight="1">
      <c r="G533" s="84"/>
      <c r="H533" s="122"/>
      <c r="I533" s="122"/>
      <c r="J533" s="123"/>
      <c r="K533" s="123"/>
      <c r="L533" s="84"/>
    </row>
    <row r="534" ht="12.75" customHeight="1">
      <c r="G534" s="84"/>
      <c r="H534" s="122"/>
      <c r="I534" s="122"/>
      <c r="J534" s="123"/>
      <c r="K534" s="123"/>
      <c r="L534" s="84"/>
    </row>
    <row r="535" ht="12.75" customHeight="1">
      <c r="G535" s="84"/>
      <c r="H535" s="122"/>
      <c r="I535" s="122"/>
      <c r="J535" s="123"/>
      <c r="K535" s="123"/>
      <c r="L535" s="84"/>
    </row>
    <row r="536" ht="12.75" customHeight="1">
      <c r="G536" s="84"/>
      <c r="H536" s="122"/>
      <c r="I536" s="122"/>
      <c r="J536" s="123"/>
      <c r="K536" s="123"/>
      <c r="L536" s="84"/>
    </row>
    <row r="537" ht="12.75" customHeight="1">
      <c r="G537" s="84"/>
      <c r="H537" s="122"/>
      <c r="I537" s="122"/>
      <c r="J537" s="123"/>
      <c r="K537" s="123"/>
      <c r="L537" s="84"/>
    </row>
    <row r="538" ht="12.75" customHeight="1">
      <c r="G538" s="84"/>
      <c r="H538" s="122"/>
      <c r="I538" s="122"/>
      <c r="J538" s="123"/>
      <c r="K538" s="123"/>
      <c r="L538" s="84"/>
    </row>
    <row r="539" ht="12.75" customHeight="1">
      <c r="G539" s="84"/>
      <c r="H539" s="122"/>
      <c r="I539" s="122"/>
      <c r="J539" s="123"/>
      <c r="K539" s="123"/>
      <c r="L539" s="84"/>
    </row>
    <row r="540" ht="12.75" customHeight="1">
      <c r="G540" s="84"/>
      <c r="H540" s="122"/>
      <c r="I540" s="122"/>
      <c r="J540" s="123"/>
      <c r="K540" s="123"/>
      <c r="L540" s="84"/>
    </row>
    <row r="541" ht="12.75" customHeight="1">
      <c r="G541" s="84"/>
      <c r="H541" s="122"/>
      <c r="I541" s="122"/>
      <c r="J541" s="123"/>
      <c r="K541" s="123"/>
      <c r="L541" s="84"/>
    </row>
    <row r="542" ht="12.75" customHeight="1">
      <c r="G542" s="84"/>
      <c r="H542" s="122"/>
      <c r="I542" s="122"/>
      <c r="J542" s="123"/>
      <c r="K542" s="123"/>
      <c r="L542" s="84"/>
    </row>
    <row r="543" ht="12.75" customHeight="1">
      <c r="G543" s="84"/>
      <c r="H543" s="122"/>
      <c r="I543" s="122"/>
      <c r="J543" s="123"/>
      <c r="K543" s="123"/>
      <c r="L543" s="84"/>
    </row>
    <row r="544" ht="12.75" customHeight="1">
      <c r="G544" s="84"/>
      <c r="H544" s="122"/>
      <c r="I544" s="122"/>
      <c r="J544" s="123"/>
      <c r="K544" s="123"/>
      <c r="L544" s="84"/>
    </row>
    <row r="545" ht="12.75" customHeight="1">
      <c r="G545" s="84"/>
      <c r="H545" s="122"/>
      <c r="I545" s="122"/>
      <c r="J545" s="123"/>
      <c r="K545" s="123"/>
      <c r="L545" s="84"/>
    </row>
    <row r="546" ht="12.75" customHeight="1">
      <c r="G546" s="84"/>
      <c r="H546" s="122"/>
      <c r="I546" s="122"/>
      <c r="J546" s="123"/>
      <c r="K546" s="123"/>
      <c r="L546" s="84"/>
    </row>
    <row r="547" ht="12.75" customHeight="1">
      <c r="G547" s="84"/>
      <c r="H547" s="122"/>
      <c r="I547" s="122"/>
      <c r="J547" s="123"/>
      <c r="K547" s="123"/>
      <c r="L547" s="84"/>
    </row>
    <row r="548" ht="12.75" customHeight="1">
      <c r="G548" s="84"/>
      <c r="H548" s="122"/>
      <c r="I548" s="122"/>
      <c r="J548" s="123"/>
      <c r="K548" s="123"/>
      <c r="L548" s="84"/>
    </row>
    <row r="549" ht="12.75" customHeight="1">
      <c r="G549" s="84"/>
      <c r="H549" s="122"/>
      <c r="I549" s="122"/>
      <c r="J549" s="123"/>
      <c r="K549" s="123"/>
      <c r="L549" s="84"/>
    </row>
    <row r="550" ht="12.75" customHeight="1">
      <c r="G550" s="84"/>
      <c r="H550" s="122"/>
      <c r="I550" s="122"/>
      <c r="J550" s="123"/>
      <c r="K550" s="123"/>
      <c r="L550" s="84"/>
    </row>
    <row r="551" ht="12.75" customHeight="1">
      <c r="G551" s="84"/>
      <c r="H551" s="122"/>
      <c r="I551" s="122"/>
      <c r="J551" s="123"/>
      <c r="K551" s="123"/>
      <c r="L551" s="84"/>
    </row>
    <row r="552" ht="12.75" customHeight="1">
      <c r="G552" s="84"/>
      <c r="H552" s="122"/>
      <c r="I552" s="122"/>
      <c r="J552" s="123"/>
      <c r="K552" s="123"/>
      <c r="L552" s="84"/>
    </row>
    <row r="553" ht="12.75" customHeight="1">
      <c r="G553" s="84"/>
      <c r="H553" s="122"/>
      <c r="I553" s="122"/>
      <c r="J553" s="123"/>
      <c r="K553" s="123"/>
      <c r="L553" s="84"/>
    </row>
    <row r="554" ht="12.75" customHeight="1">
      <c r="G554" s="84"/>
      <c r="H554" s="122"/>
      <c r="I554" s="122"/>
      <c r="J554" s="123"/>
      <c r="K554" s="123"/>
      <c r="L554" s="84"/>
    </row>
    <row r="555" ht="12.75" customHeight="1">
      <c r="G555" s="84"/>
      <c r="H555" s="122"/>
      <c r="I555" s="122"/>
      <c r="J555" s="123"/>
      <c r="K555" s="123"/>
      <c r="L555" s="84"/>
    </row>
    <row r="556" ht="12.75" customHeight="1">
      <c r="G556" s="84"/>
      <c r="H556" s="122"/>
      <c r="I556" s="122"/>
      <c r="J556" s="123"/>
      <c r="K556" s="123"/>
      <c r="L556" s="84"/>
    </row>
    <row r="557" ht="12.75" customHeight="1">
      <c r="G557" s="84"/>
      <c r="H557" s="122"/>
      <c r="I557" s="122"/>
      <c r="J557" s="123"/>
      <c r="K557" s="123"/>
      <c r="L557" s="84"/>
    </row>
    <row r="558" ht="12.75" customHeight="1">
      <c r="G558" s="84"/>
      <c r="H558" s="122"/>
      <c r="I558" s="122"/>
      <c r="J558" s="123"/>
      <c r="K558" s="123"/>
      <c r="L558" s="84"/>
    </row>
    <row r="559" ht="12.75" customHeight="1">
      <c r="G559" s="84"/>
      <c r="H559" s="122"/>
      <c r="I559" s="122"/>
      <c r="J559" s="123"/>
      <c r="K559" s="123"/>
      <c r="L559" s="84"/>
    </row>
    <row r="560" ht="12.75" customHeight="1">
      <c r="G560" s="84"/>
      <c r="H560" s="122"/>
      <c r="I560" s="122"/>
      <c r="J560" s="123"/>
      <c r="K560" s="123"/>
      <c r="L560" s="84"/>
    </row>
    <row r="561" ht="12.75" customHeight="1">
      <c r="G561" s="84"/>
      <c r="H561" s="122"/>
      <c r="I561" s="122"/>
      <c r="J561" s="123"/>
      <c r="K561" s="123"/>
      <c r="L561" s="84"/>
    </row>
    <row r="562" ht="12.75" customHeight="1">
      <c r="G562" s="84"/>
      <c r="H562" s="122"/>
      <c r="I562" s="122"/>
      <c r="J562" s="123"/>
      <c r="K562" s="123"/>
      <c r="L562" s="84"/>
    </row>
    <row r="563" ht="12.75" customHeight="1">
      <c r="G563" s="84"/>
      <c r="H563" s="122"/>
      <c r="I563" s="122"/>
      <c r="J563" s="123"/>
      <c r="K563" s="123"/>
      <c r="L563" s="84"/>
    </row>
    <row r="564" ht="12.75" customHeight="1">
      <c r="G564" s="84"/>
      <c r="H564" s="122"/>
      <c r="I564" s="122"/>
      <c r="J564" s="123"/>
      <c r="K564" s="123"/>
      <c r="L564" s="84"/>
    </row>
    <row r="565" ht="12.75" customHeight="1">
      <c r="G565" s="84"/>
      <c r="H565" s="122"/>
      <c r="I565" s="122"/>
      <c r="J565" s="123"/>
      <c r="K565" s="123"/>
      <c r="L565" s="84"/>
    </row>
    <row r="566" ht="12.75" customHeight="1">
      <c r="G566" s="84"/>
      <c r="H566" s="122"/>
      <c r="I566" s="122"/>
      <c r="J566" s="123"/>
      <c r="K566" s="123"/>
      <c r="L566" s="84"/>
    </row>
    <row r="567" ht="12.75" customHeight="1">
      <c r="G567" s="84"/>
      <c r="H567" s="122"/>
      <c r="I567" s="122"/>
      <c r="J567" s="123"/>
      <c r="K567" s="123"/>
      <c r="L567" s="84"/>
    </row>
    <row r="568" ht="12.75" customHeight="1">
      <c r="G568" s="84"/>
      <c r="H568" s="122"/>
      <c r="I568" s="122"/>
      <c r="J568" s="123"/>
      <c r="K568" s="123"/>
      <c r="L568" s="84"/>
    </row>
    <row r="569" ht="12.75" customHeight="1">
      <c r="G569" s="84"/>
      <c r="H569" s="122"/>
      <c r="I569" s="122"/>
      <c r="J569" s="123"/>
      <c r="K569" s="123"/>
      <c r="L569" s="84"/>
    </row>
    <row r="570" ht="12.75" customHeight="1">
      <c r="G570" s="84"/>
      <c r="H570" s="122"/>
      <c r="I570" s="122"/>
      <c r="J570" s="123"/>
      <c r="K570" s="123"/>
      <c r="L570" s="84"/>
    </row>
    <row r="571" ht="12.75" customHeight="1">
      <c r="G571" s="84"/>
      <c r="H571" s="122"/>
      <c r="I571" s="122"/>
      <c r="J571" s="123"/>
      <c r="K571" s="123"/>
      <c r="L571" s="84"/>
    </row>
    <row r="572" ht="12.75" customHeight="1">
      <c r="G572" s="84"/>
      <c r="H572" s="122"/>
      <c r="I572" s="122"/>
      <c r="J572" s="123"/>
      <c r="K572" s="123"/>
      <c r="L572" s="84"/>
    </row>
    <row r="573" ht="12.75" customHeight="1">
      <c r="G573" s="84"/>
      <c r="H573" s="122"/>
      <c r="I573" s="122"/>
      <c r="J573" s="123"/>
      <c r="K573" s="123"/>
      <c r="L573" s="84"/>
    </row>
    <row r="574" ht="12.75" customHeight="1">
      <c r="G574" s="84"/>
      <c r="H574" s="122"/>
      <c r="I574" s="122"/>
      <c r="J574" s="123"/>
      <c r="K574" s="123"/>
      <c r="L574" s="84"/>
    </row>
    <row r="575" ht="12.75" customHeight="1">
      <c r="G575" s="84"/>
      <c r="H575" s="122"/>
      <c r="I575" s="122"/>
      <c r="J575" s="123"/>
      <c r="K575" s="123"/>
      <c r="L575" s="84"/>
    </row>
    <row r="576" ht="12.75" customHeight="1">
      <c r="G576" s="84"/>
      <c r="H576" s="122"/>
      <c r="I576" s="122"/>
      <c r="J576" s="123"/>
      <c r="K576" s="123"/>
      <c r="L576" s="84"/>
    </row>
    <row r="577" ht="12.75" customHeight="1">
      <c r="G577" s="84"/>
      <c r="H577" s="122"/>
      <c r="I577" s="122"/>
      <c r="J577" s="123"/>
      <c r="K577" s="123"/>
      <c r="L577" s="84"/>
    </row>
    <row r="578" ht="12.75" customHeight="1">
      <c r="G578" s="84"/>
      <c r="H578" s="122"/>
      <c r="I578" s="122"/>
      <c r="J578" s="123"/>
      <c r="K578" s="123"/>
      <c r="L578" s="84"/>
    </row>
    <row r="579" ht="12.75" customHeight="1">
      <c r="G579" s="84"/>
      <c r="H579" s="122"/>
      <c r="I579" s="122"/>
      <c r="J579" s="123"/>
      <c r="K579" s="123"/>
      <c r="L579" s="84"/>
    </row>
    <row r="580" ht="12.75" customHeight="1">
      <c r="G580" s="84"/>
      <c r="H580" s="122"/>
      <c r="I580" s="122"/>
      <c r="J580" s="123"/>
      <c r="K580" s="123"/>
      <c r="L580" s="84"/>
    </row>
    <row r="581" ht="12.75" customHeight="1">
      <c r="G581" s="84"/>
      <c r="H581" s="122"/>
      <c r="I581" s="122"/>
      <c r="J581" s="123"/>
      <c r="K581" s="123"/>
      <c r="L581" s="84"/>
    </row>
    <row r="582" ht="12.75" customHeight="1">
      <c r="G582" s="84"/>
      <c r="H582" s="122"/>
      <c r="I582" s="122"/>
      <c r="J582" s="123"/>
      <c r="K582" s="123"/>
      <c r="L582" s="84"/>
    </row>
    <row r="583" ht="12.75" customHeight="1">
      <c r="G583" s="84"/>
      <c r="H583" s="122"/>
      <c r="I583" s="122"/>
      <c r="J583" s="123"/>
      <c r="K583" s="123"/>
      <c r="L583" s="84"/>
    </row>
    <row r="584" ht="12.75" customHeight="1">
      <c r="G584" s="84"/>
      <c r="H584" s="122"/>
      <c r="I584" s="122"/>
      <c r="J584" s="123"/>
      <c r="K584" s="123"/>
      <c r="L584" s="84"/>
    </row>
    <row r="585" ht="12.75" customHeight="1">
      <c r="G585" s="84"/>
      <c r="H585" s="122"/>
      <c r="I585" s="122"/>
      <c r="J585" s="123"/>
      <c r="K585" s="123"/>
      <c r="L585" s="84"/>
    </row>
    <row r="586" ht="12.75" customHeight="1">
      <c r="G586" s="84"/>
      <c r="H586" s="122"/>
      <c r="I586" s="122"/>
      <c r="J586" s="123"/>
      <c r="K586" s="123"/>
      <c r="L586" s="84"/>
    </row>
    <row r="587" ht="12.75" customHeight="1">
      <c r="G587" s="84"/>
      <c r="H587" s="122"/>
      <c r="I587" s="122"/>
      <c r="J587" s="123"/>
      <c r="K587" s="123"/>
      <c r="L587" s="84"/>
    </row>
    <row r="588" ht="12.75" customHeight="1">
      <c r="G588" s="84"/>
      <c r="H588" s="122"/>
      <c r="I588" s="122"/>
      <c r="J588" s="123"/>
      <c r="K588" s="123"/>
      <c r="L588" s="84"/>
    </row>
    <row r="589" ht="12.75" customHeight="1">
      <c r="G589" s="84"/>
      <c r="H589" s="122"/>
      <c r="I589" s="122"/>
      <c r="J589" s="123"/>
      <c r="K589" s="123"/>
      <c r="L589" s="84"/>
    </row>
    <row r="590" ht="12.75" customHeight="1">
      <c r="G590" s="84"/>
      <c r="H590" s="122"/>
      <c r="I590" s="122"/>
      <c r="J590" s="123"/>
      <c r="K590" s="123"/>
      <c r="L590" s="84"/>
    </row>
    <row r="591" ht="12.75" customHeight="1">
      <c r="G591" s="84"/>
      <c r="H591" s="122"/>
      <c r="I591" s="122"/>
      <c r="J591" s="123"/>
      <c r="K591" s="123"/>
      <c r="L591" s="84"/>
    </row>
    <row r="592" ht="12.75" customHeight="1">
      <c r="G592" s="84"/>
      <c r="H592" s="122"/>
      <c r="I592" s="122"/>
      <c r="J592" s="123"/>
      <c r="K592" s="123"/>
      <c r="L592" s="84"/>
    </row>
    <row r="593" ht="12.75" customHeight="1">
      <c r="G593" s="84"/>
      <c r="H593" s="122"/>
      <c r="I593" s="122"/>
      <c r="J593" s="123"/>
      <c r="K593" s="123"/>
      <c r="L593" s="84"/>
    </row>
    <row r="594" ht="12.75" customHeight="1">
      <c r="G594" s="84"/>
      <c r="H594" s="122"/>
      <c r="I594" s="122"/>
      <c r="J594" s="123"/>
      <c r="K594" s="123"/>
      <c r="L594" s="84"/>
    </row>
    <row r="595" ht="12.75" customHeight="1">
      <c r="G595" s="84"/>
      <c r="H595" s="122"/>
      <c r="I595" s="122"/>
      <c r="J595" s="123"/>
      <c r="K595" s="123"/>
      <c r="L595" s="84"/>
    </row>
    <row r="596" ht="12.75" customHeight="1">
      <c r="G596" s="84"/>
      <c r="H596" s="122"/>
      <c r="I596" s="122"/>
      <c r="J596" s="123"/>
      <c r="K596" s="123"/>
      <c r="L596" s="84"/>
    </row>
    <row r="597" ht="12.75" customHeight="1">
      <c r="G597" s="84"/>
      <c r="H597" s="122"/>
      <c r="I597" s="122"/>
      <c r="J597" s="123"/>
      <c r="K597" s="123"/>
      <c r="L597" s="84"/>
    </row>
    <row r="598" ht="12.75" customHeight="1">
      <c r="G598" s="84"/>
      <c r="H598" s="122"/>
      <c r="I598" s="122"/>
      <c r="J598" s="123"/>
      <c r="K598" s="123"/>
      <c r="L598" s="84"/>
    </row>
    <row r="599" ht="12.75" customHeight="1">
      <c r="G599" s="84"/>
      <c r="H599" s="122"/>
      <c r="I599" s="122"/>
      <c r="J599" s="123"/>
      <c r="K599" s="123"/>
      <c r="L599" s="84"/>
    </row>
    <row r="600" ht="12.75" customHeight="1">
      <c r="G600" s="84"/>
      <c r="H600" s="122"/>
      <c r="I600" s="122"/>
      <c r="J600" s="123"/>
      <c r="K600" s="123"/>
      <c r="L600" s="84"/>
    </row>
    <row r="601" ht="12.75" customHeight="1">
      <c r="G601" s="84"/>
      <c r="H601" s="122"/>
      <c r="I601" s="122"/>
      <c r="J601" s="123"/>
      <c r="K601" s="123"/>
      <c r="L601" s="84"/>
    </row>
    <row r="602" ht="12.75" customHeight="1">
      <c r="G602" s="84"/>
      <c r="H602" s="122"/>
      <c r="I602" s="122"/>
      <c r="J602" s="123"/>
      <c r="K602" s="123"/>
      <c r="L602" s="84"/>
    </row>
    <row r="603" ht="12.75" customHeight="1">
      <c r="G603" s="84"/>
      <c r="H603" s="122"/>
      <c r="I603" s="122"/>
      <c r="J603" s="123"/>
      <c r="K603" s="123"/>
      <c r="L603" s="84"/>
    </row>
    <row r="604" ht="12.75" customHeight="1">
      <c r="G604" s="84"/>
      <c r="H604" s="122"/>
      <c r="I604" s="122"/>
      <c r="J604" s="123"/>
      <c r="K604" s="123"/>
      <c r="L604" s="84"/>
    </row>
    <row r="605" ht="12.75" customHeight="1">
      <c r="G605" s="84"/>
      <c r="H605" s="122"/>
      <c r="I605" s="122"/>
      <c r="J605" s="123"/>
      <c r="K605" s="123"/>
      <c r="L605" s="84"/>
    </row>
    <row r="606" ht="12.75" customHeight="1">
      <c r="G606" s="84"/>
      <c r="H606" s="122"/>
      <c r="I606" s="122"/>
      <c r="J606" s="123"/>
      <c r="K606" s="123"/>
      <c r="L606" s="84"/>
    </row>
    <row r="607" ht="12.75" customHeight="1">
      <c r="G607" s="84"/>
      <c r="H607" s="122"/>
      <c r="I607" s="122"/>
      <c r="J607" s="123"/>
      <c r="K607" s="123"/>
      <c r="L607" s="84"/>
    </row>
    <row r="608" ht="12.75" customHeight="1">
      <c r="G608" s="84"/>
      <c r="H608" s="122"/>
      <c r="I608" s="122"/>
      <c r="J608" s="123"/>
      <c r="K608" s="123"/>
      <c r="L608" s="84"/>
    </row>
    <row r="609" ht="12.75" customHeight="1">
      <c r="G609" s="84"/>
      <c r="H609" s="122"/>
      <c r="I609" s="122"/>
      <c r="J609" s="123"/>
      <c r="K609" s="123"/>
      <c r="L609" s="84"/>
    </row>
    <row r="610" ht="12.75" customHeight="1">
      <c r="G610" s="84"/>
      <c r="H610" s="122"/>
      <c r="I610" s="122"/>
      <c r="J610" s="123"/>
      <c r="K610" s="123"/>
      <c r="L610" s="84"/>
    </row>
    <row r="611" ht="12.75" customHeight="1">
      <c r="G611" s="84"/>
      <c r="H611" s="122"/>
      <c r="I611" s="122"/>
      <c r="J611" s="123"/>
      <c r="K611" s="123"/>
      <c r="L611" s="84"/>
    </row>
    <row r="612" ht="12.75" customHeight="1">
      <c r="G612" s="84"/>
      <c r="H612" s="122"/>
      <c r="I612" s="122"/>
      <c r="J612" s="123"/>
      <c r="K612" s="123"/>
      <c r="L612" s="84"/>
    </row>
    <row r="613" ht="12.75" customHeight="1">
      <c r="G613" s="84"/>
      <c r="H613" s="122"/>
      <c r="I613" s="122"/>
      <c r="J613" s="123"/>
      <c r="K613" s="123"/>
      <c r="L613" s="84"/>
    </row>
    <row r="614" ht="12.75" customHeight="1">
      <c r="G614" s="84"/>
      <c r="H614" s="122"/>
      <c r="I614" s="122"/>
      <c r="J614" s="123"/>
      <c r="K614" s="123"/>
      <c r="L614" s="84"/>
    </row>
    <row r="615" ht="12.75" customHeight="1">
      <c r="G615" s="84"/>
      <c r="H615" s="122"/>
      <c r="I615" s="122"/>
      <c r="J615" s="123"/>
      <c r="K615" s="123"/>
      <c r="L615" s="84"/>
    </row>
    <row r="616" ht="12.75" customHeight="1">
      <c r="G616" s="84"/>
      <c r="H616" s="122"/>
      <c r="I616" s="122"/>
      <c r="J616" s="123"/>
      <c r="K616" s="123"/>
      <c r="L616" s="84"/>
    </row>
    <row r="617" ht="12.75" customHeight="1">
      <c r="G617" s="84"/>
      <c r="H617" s="122"/>
      <c r="I617" s="122"/>
      <c r="J617" s="123"/>
      <c r="K617" s="123"/>
      <c r="L617" s="84"/>
    </row>
    <row r="618" ht="12.75" customHeight="1">
      <c r="G618" s="84"/>
      <c r="H618" s="122"/>
      <c r="I618" s="122"/>
      <c r="J618" s="123"/>
      <c r="K618" s="123"/>
      <c r="L618" s="84"/>
    </row>
    <row r="619" ht="12.75" customHeight="1">
      <c r="G619" s="84"/>
      <c r="H619" s="122"/>
      <c r="I619" s="122"/>
      <c r="J619" s="123"/>
      <c r="K619" s="123"/>
      <c r="L619" s="84"/>
    </row>
    <row r="620" ht="12.75" customHeight="1">
      <c r="G620" s="84"/>
      <c r="H620" s="122"/>
      <c r="I620" s="122"/>
      <c r="J620" s="123"/>
      <c r="K620" s="123"/>
      <c r="L620" s="84"/>
    </row>
    <row r="621" ht="12.75" customHeight="1">
      <c r="G621" s="84"/>
      <c r="H621" s="122"/>
      <c r="I621" s="122"/>
      <c r="J621" s="123"/>
      <c r="K621" s="123"/>
      <c r="L621" s="84"/>
    </row>
    <row r="622" ht="12.75" customHeight="1">
      <c r="G622" s="84"/>
      <c r="H622" s="122"/>
      <c r="I622" s="122"/>
      <c r="J622" s="123"/>
      <c r="K622" s="123"/>
      <c r="L622" s="84"/>
    </row>
    <row r="623" ht="12.75" customHeight="1">
      <c r="G623" s="84"/>
      <c r="H623" s="122"/>
      <c r="I623" s="122"/>
      <c r="J623" s="123"/>
      <c r="K623" s="123"/>
      <c r="L623" s="84"/>
    </row>
    <row r="624" ht="12.75" customHeight="1">
      <c r="G624" s="84"/>
      <c r="H624" s="122"/>
      <c r="I624" s="122"/>
      <c r="J624" s="123"/>
      <c r="K624" s="123"/>
      <c r="L624" s="84"/>
    </row>
    <row r="625" ht="12.75" customHeight="1">
      <c r="G625" s="84"/>
      <c r="H625" s="122"/>
      <c r="I625" s="122"/>
      <c r="J625" s="123"/>
      <c r="K625" s="123"/>
      <c r="L625" s="84"/>
    </row>
    <row r="626" ht="12.75" customHeight="1">
      <c r="G626" s="84"/>
      <c r="H626" s="122"/>
      <c r="I626" s="122"/>
      <c r="J626" s="123"/>
      <c r="K626" s="123"/>
      <c r="L626" s="84"/>
    </row>
    <row r="627" ht="12.75" customHeight="1">
      <c r="G627" s="84"/>
      <c r="H627" s="122"/>
      <c r="I627" s="122"/>
      <c r="J627" s="123"/>
      <c r="K627" s="123"/>
      <c r="L627" s="84"/>
    </row>
    <row r="628" ht="12.75" customHeight="1">
      <c r="G628" s="84"/>
      <c r="H628" s="122"/>
      <c r="I628" s="122"/>
      <c r="J628" s="123"/>
      <c r="K628" s="123"/>
      <c r="L628" s="84"/>
    </row>
    <row r="629" ht="12.75" customHeight="1">
      <c r="G629" s="84"/>
      <c r="H629" s="122"/>
      <c r="I629" s="122"/>
      <c r="J629" s="123"/>
      <c r="K629" s="123"/>
      <c r="L629" s="84"/>
    </row>
    <row r="630" ht="12.75" customHeight="1">
      <c r="G630" s="84"/>
      <c r="H630" s="122"/>
      <c r="I630" s="122"/>
      <c r="J630" s="123"/>
      <c r="K630" s="123"/>
      <c r="L630" s="84"/>
    </row>
    <row r="631" ht="12.75" customHeight="1">
      <c r="G631" s="84"/>
      <c r="H631" s="122"/>
      <c r="I631" s="122"/>
      <c r="J631" s="123"/>
      <c r="K631" s="123"/>
      <c r="L631" s="84"/>
    </row>
    <row r="632" ht="12.75" customHeight="1">
      <c r="G632" s="84"/>
      <c r="H632" s="122"/>
      <c r="I632" s="122"/>
      <c r="J632" s="123"/>
      <c r="K632" s="123"/>
      <c r="L632" s="84"/>
    </row>
    <row r="633" ht="12.75" customHeight="1">
      <c r="G633" s="84"/>
      <c r="H633" s="122"/>
      <c r="I633" s="122"/>
      <c r="J633" s="123"/>
      <c r="K633" s="123"/>
      <c r="L633" s="84"/>
    </row>
    <row r="634" ht="12.75" customHeight="1">
      <c r="G634" s="84"/>
      <c r="H634" s="122"/>
      <c r="I634" s="122"/>
      <c r="J634" s="123"/>
      <c r="K634" s="123"/>
      <c r="L634" s="84"/>
    </row>
    <row r="635" ht="12.75" customHeight="1">
      <c r="G635" s="84"/>
      <c r="H635" s="122"/>
      <c r="I635" s="122"/>
      <c r="J635" s="123"/>
      <c r="K635" s="123"/>
      <c r="L635" s="84"/>
    </row>
    <row r="636" ht="12.75" customHeight="1">
      <c r="G636" s="84"/>
      <c r="H636" s="122"/>
      <c r="I636" s="122"/>
      <c r="J636" s="123"/>
      <c r="K636" s="123"/>
      <c r="L636" s="84"/>
    </row>
    <row r="637" ht="12.75" customHeight="1">
      <c r="G637" s="84"/>
      <c r="H637" s="122"/>
      <c r="I637" s="122"/>
      <c r="J637" s="123"/>
      <c r="K637" s="123"/>
      <c r="L637" s="84"/>
    </row>
    <row r="638" ht="12.75" customHeight="1">
      <c r="G638" s="84"/>
      <c r="H638" s="122"/>
      <c r="I638" s="122"/>
      <c r="J638" s="123"/>
      <c r="K638" s="123"/>
      <c r="L638" s="84"/>
    </row>
    <row r="639" ht="12.75" customHeight="1">
      <c r="G639" s="84"/>
      <c r="H639" s="122"/>
      <c r="I639" s="122"/>
      <c r="J639" s="123"/>
      <c r="K639" s="123"/>
      <c r="L639" s="84"/>
    </row>
    <row r="640" ht="12.75" customHeight="1">
      <c r="G640" s="84"/>
      <c r="H640" s="122"/>
      <c r="I640" s="122"/>
      <c r="J640" s="123"/>
      <c r="K640" s="123"/>
      <c r="L640" s="84"/>
    </row>
    <row r="641" ht="12.75" customHeight="1">
      <c r="G641" s="84"/>
      <c r="H641" s="122"/>
      <c r="I641" s="122"/>
      <c r="J641" s="123"/>
      <c r="K641" s="123"/>
      <c r="L641" s="84"/>
    </row>
    <row r="642" ht="12.75" customHeight="1">
      <c r="G642" s="84"/>
      <c r="H642" s="122"/>
      <c r="I642" s="122"/>
      <c r="J642" s="123"/>
      <c r="K642" s="123"/>
      <c r="L642" s="84"/>
    </row>
    <row r="643" ht="12.75" customHeight="1">
      <c r="G643" s="84"/>
      <c r="H643" s="122"/>
      <c r="I643" s="122"/>
      <c r="J643" s="123"/>
      <c r="K643" s="123"/>
      <c r="L643" s="84"/>
    </row>
    <row r="644" ht="12.75" customHeight="1">
      <c r="G644" s="84"/>
      <c r="H644" s="122"/>
      <c r="I644" s="122"/>
      <c r="J644" s="123"/>
      <c r="K644" s="123"/>
      <c r="L644" s="84"/>
    </row>
    <row r="645" ht="12.75" customHeight="1">
      <c r="G645" s="84"/>
      <c r="H645" s="122"/>
      <c r="I645" s="122"/>
      <c r="J645" s="123"/>
      <c r="K645" s="123"/>
      <c r="L645" s="84"/>
    </row>
    <row r="646" ht="12.75" customHeight="1">
      <c r="G646" s="84"/>
      <c r="H646" s="122"/>
      <c r="I646" s="122"/>
      <c r="J646" s="123"/>
      <c r="K646" s="123"/>
      <c r="L646" s="84"/>
    </row>
    <row r="647" ht="12.75" customHeight="1">
      <c r="G647" s="84"/>
      <c r="H647" s="122"/>
      <c r="I647" s="122"/>
      <c r="J647" s="123"/>
      <c r="K647" s="123"/>
      <c r="L647" s="84"/>
    </row>
    <row r="648" ht="12.75" customHeight="1">
      <c r="G648" s="84"/>
      <c r="H648" s="122"/>
      <c r="I648" s="122"/>
      <c r="J648" s="123"/>
      <c r="K648" s="123"/>
      <c r="L648" s="84"/>
    </row>
    <row r="649" ht="12.75" customHeight="1">
      <c r="G649" s="84"/>
      <c r="H649" s="122"/>
      <c r="I649" s="122"/>
      <c r="J649" s="123"/>
      <c r="K649" s="123"/>
      <c r="L649" s="84"/>
    </row>
    <row r="650" ht="12.75" customHeight="1">
      <c r="G650" s="84"/>
      <c r="H650" s="122"/>
      <c r="I650" s="122"/>
      <c r="J650" s="123"/>
      <c r="K650" s="123"/>
      <c r="L650" s="84"/>
    </row>
    <row r="651" ht="12.75" customHeight="1">
      <c r="G651" s="84"/>
      <c r="H651" s="122"/>
      <c r="I651" s="122"/>
      <c r="J651" s="123"/>
      <c r="K651" s="123"/>
      <c r="L651" s="84"/>
    </row>
    <row r="652" ht="12.75" customHeight="1">
      <c r="G652" s="84"/>
      <c r="H652" s="122"/>
      <c r="I652" s="122"/>
      <c r="J652" s="123"/>
      <c r="K652" s="123"/>
      <c r="L652" s="84"/>
    </row>
    <row r="653" ht="12.75" customHeight="1">
      <c r="G653" s="84"/>
      <c r="H653" s="122"/>
      <c r="I653" s="122"/>
      <c r="J653" s="123"/>
      <c r="K653" s="123"/>
      <c r="L653" s="84"/>
    </row>
    <row r="654" ht="12.75" customHeight="1">
      <c r="G654" s="84"/>
      <c r="H654" s="122"/>
      <c r="I654" s="122"/>
      <c r="J654" s="123"/>
      <c r="K654" s="123"/>
      <c r="L654" s="84"/>
    </row>
    <row r="655" ht="12.75" customHeight="1">
      <c r="G655" s="84"/>
      <c r="H655" s="122"/>
      <c r="I655" s="122"/>
      <c r="J655" s="123"/>
      <c r="K655" s="123"/>
      <c r="L655" s="84"/>
    </row>
    <row r="656" ht="12.75" customHeight="1">
      <c r="G656" s="84"/>
      <c r="H656" s="122"/>
      <c r="I656" s="122"/>
      <c r="J656" s="123"/>
      <c r="K656" s="123"/>
      <c r="L656" s="84"/>
    </row>
    <row r="657" ht="12.75" customHeight="1">
      <c r="G657" s="84"/>
      <c r="H657" s="122"/>
      <c r="I657" s="122"/>
      <c r="J657" s="123"/>
      <c r="K657" s="123"/>
      <c r="L657" s="84"/>
    </row>
    <row r="658" ht="12.75" customHeight="1">
      <c r="G658" s="84"/>
      <c r="H658" s="122"/>
      <c r="I658" s="122"/>
      <c r="J658" s="123"/>
      <c r="K658" s="123"/>
      <c r="L658" s="84"/>
    </row>
    <row r="659" ht="12.75" customHeight="1">
      <c r="G659" s="84"/>
      <c r="H659" s="122"/>
      <c r="I659" s="122"/>
      <c r="J659" s="123"/>
      <c r="K659" s="123"/>
      <c r="L659" s="84"/>
    </row>
    <row r="660" ht="12.75" customHeight="1">
      <c r="G660" s="84"/>
      <c r="H660" s="122"/>
      <c r="I660" s="122"/>
      <c r="J660" s="123"/>
      <c r="K660" s="123"/>
      <c r="L660" s="84"/>
    </row>
    <row r="661" ht="12.75" customHeight="1">
      <c r="G661" s="84"/>
      <c r="H661" s="122"/>
      <c r="I661" s="122"/>
      <c r="J661" s="123"/>
      <c r="K661" s="123"/>
      <c r="L661" s="84"/>
    </row>
    <row r="662" ht="12.75" customHeight="1">
      <c r="G662" s="84"/>
      <c r="H662" s="122"/>
      <c r="I662" s="122"/>
      <c r="J662" s="123"/>
      <c r="K662" s="123"/>
      <c r="L662" s="84"/>
    </row>
    <row r="663" ht="12.75" customHeight="1">
      <c r="G663" s="84"/>
      <c r="H663" s="122"/>
      <c r="I663" s="122"/>
      <c r="J663" s="123"/>
      <c r="K663" s="123"/>
      <c r="L663" s="84"/>
    </row>
    <row r="664" ht="12.75" customHeight="1">
      <c r="G664" s="84"/>
      <c r="H664" s="122"/>
      <c r="I664" s="122"/>
      <c r="J664" s="123"/>
      <c r="K664" s="123"/>
      <c r="L664" s="84"/>
    </row>
    <row r="665" ht="12.75" customHeight="1">
      <c r="G665" s="84"/>
      <c r="H665" s="122"/>
      <c r="I665" s="122"/>
      <c r="J665" s="123"/>
      <c r="K665" s="123"/>
      <c r="L665" s="84"/>
    </row>
    <row r="666" ht="12.75" customHeight="1">
      <c r="G666" s="84"/>
      <c r="H666" s="122"/>
      <c r="I666" s="122"/>
      <c r="J666" s="123"/>
      <c r="K666" s="123"/>
      <c r="L666" s="84"/>
    </row>
    <row r="667" ht="12.75" customHeight="1">
      <c r="G667" s="84"/>
      <c r="H667" s="122"/>
      <c r="I667" s="122"/>
      <c r="J667" s="123"/>
      <c r="K667" s="123"/>
      <c r="L667" s="84"/>
    </row>
    <row r="668" ht="12.75" customHeight="1">
      <c r="G668" s="84"/>
      <c r="H668" s="122"/>
      <c r="I668" s="122"/>
      <c r="J668" s="123"/>
      <c r="K668" s="123"/>
      <c r="L668" s="84"/>
    </row>
    <row r="669" ht="12.75" customHeight="1">
      <c r="G669" s="84"/>
      <c r="H669" s="122"/>
      <c r="I669" s="122"/>
      <c r="J669" s="123"/>
      <c r="K669" s="123"/>
      <c r="L669" s="84"/>
    </row>
    <row r="670" ht="12.75" customHeight="1">
      <c r="G670" s="84"/>
      <c r="H670" s="122"/>
      <c r="I670" s="122"/>
      <c r="J670" s="123"/>
      <c r="K670" s="123"/>
      <c r="L670" s="84"/>
    </row>
    <row r="671" ht="12.75" customHeight="1">
      <c r="G671" s="84"/>
      <c r="H671" s="122"/>
      <c r="I671" s="122"/>
      <c r="J671" s="123"/>
      <c r="K671" s="123"/>
      <c r="L671" s="84"/>
    </row>
    <row r="672" ht="12.75" customHeight="1">
      <c r="G672" s="84"/>
      <c r="H672" s="122"/>
      <c r="I672" s="122"/>
      <c r="J672" s="123"/>
      <c r="K672" s="123"/>
      <c r="L672" s="84"/>
    </row>
    <row r="673" ht="12.75" customHeight="1">
      <c r="G673" s="84"/>
      <c r="H673" s="122"/>
      <c r="I673" s="122"/>
      <c r="J673" s="123"/>
      <c r="K673" s="123"/>
      <c r="L673" s="84"/>
    </row>
    <row r="674" ht="12.75" customHeight="1">
      <c r="G674" s="84"/>
      <c r="H674" s="122"/>
      <c r="I674" s="122"/>
      <c r="J674" s="123"/>
      <c r="K674" s="123"/>
      <c r="L674" s="84"/>
    </row>
    <row r="675" ht="12.75" customHeight="1">
      <c r="G675" s="84"/>
      <c r="H675" s="122"/>
      <c r="I675" s="122"/>
      <c r="J675" s="123"/>
      <c r="K675" s="123"/>
      <c r="L675" s="84"/>
    </row>
    <row r="676" ht="12.75" customHeight="1">
      <c r="G676" s="84"/>
      <c r="H676" s="122"/>
      <c r="I676" s="122"/>
      <c r="J676" s="123"/>
      <c r="K676" s="123"/>
      <c r="L676" s="84"/>
    </row>
    <row r="677" ht="12.75" customHeight="1">
      <c r="G677" s="84"/>
      <c r="H677" s="122"/>
      <c r="I677" s="122"/>
      <c r="J677" s="123"/>
      <c r="K677" s="123"/>
      <c r="L677" s="84"/>
    </row>
    <row r="678" ht="12.75" customHeight="1">
      <c r="G678" s="84"/>
      <c r="H678" s="122"/>
      <c r="I678" s="122"/>
      <c r="J678" s="123"/>
      <c r="K678" s="123"/>
      <c r="L678" s="84"/>
    </row>
    <row r="679" ht="12.75" customHeight="1">
      <c r="G679" s="84"/>
      <c r="H679" s="122"/>
      <c r="I679" s="122"/>
      <c r="J679" s="123"/>
      <c r="K679" s="123"/>
      <c r="L679" s="84"/>
    </row>
    <row r="680" ht="12.75" customHeight="1">
      <c r="G680" s="84"/>
      <c r="H680" s="122"/>
      <c r="I680" s="122"/>
      <c r="J680" s="123"/>
      <c r="K680" s="123"/>
      <c r="L680" s="84"/>
    </row>
    <row r="681" ht="12.75" customHeight="1">
      <c r="G681" s="84"/>
      <c r="H681" s="122"/>
      <c r="I681" s="122"/>
      <c r="J681" s="123"/>
      <c r="K681" s="123"/>
      <c r="L681" s="84"/>
    </row>
    <row r="682" ht="12.75" customHeight="1">
      <c r="G682" s="84"/>
      <c r="H682" s="122"/>
      <c r="I682" s="122"/>
      <c r="J682" s="123"/>
      <c r="K682" s="123"/>
      <c r="L682" s="84"/>
    </row>
    <row r="683" ht="12.75" customHeight="1">
      <c r="G683" s="84"/>
      <c r="H683" s="122"/>
      <c r="I683" s="122"/>
      <c r="J683" s="123"/>
      <c r="K683" s="123"/>
      <c r="L683" s="84"/>
    </row>
    <row r="684" ht="12.75" customHeight="1">
      <c r="G684" s="84"/>
      <c r="H684" s="122"/>
      <c r="I684" s="122"/>
      <c r="J684" s="123"/>
      <c r="K684" s="123"/>
      <c r="L684" s="84"/>
    </row>
    <row r="685" ht="12.75" customHeight="1">
      <c r="G685" s="84"/>
      <c r="H685" s="122"/>
      <c r="I685" s="122"/>
      <c r="J685" s="123"/>
      <c r="K685" s="123"/>
      <c r="L685" s="84"/>
    </row>
    <row r="686" ht="12.75" customHeight="1">
      <c r="G686" s="84"/>
      <c r="H686" s="122"/>
      <c r="I686" s="122"/>
      <c r="J686" s="123"/>
      <c r="K686" s="123"/>
      <c r="L686" s="84"/>
    </row>
    <row r="687" ht="12.75" customHeight="1">
      <c r="G687" s="84"/>
      <c r="H687" s="122"/>
      <c r="I687" s="122"/>
      <c r="J687" s="123"/>
      <c r="K687" s="123"/>
      <c r="L687" s="84"/>
    </row>
    <row r="688" ht="12.75" customHeight="1">
      <c r="G688" s="84"/>
      <c r="H688" s="122"/>
      <c r="I688" s="122"/>
      <c r="J688" s="123"/>
      <c r="K688" s="123"/>
      <c r="L688" s="84"/>
    </row>
    <row r="689" ht="12.75" customHeight="1">
      <c r="G689" s="84"/>
      <c r="H689" s="122"/>
      <c r="I689" s="122"/>
      <c r="J689" s="123"/>
      <c r="K689" s="123"/>
      <c r="L689" s="84"/>
    </row>
    <row r="690" ht="12.75" customHeight="1">
      <c r="G690" s="84"/>
      <c r="H690" s="122"/>
      <c r="I690" s="122"/>
      <c r="J690" s="123"/>
      <c r="K690" s="123"/>
      <c r="L690" s="84"/>
    </row>
    <row r="691" ht="12.75" customHeight="1">
      <c r="G691" s="84"/>
      <c r="H691" s="122"/>
      <c r="I691" s="122"/>
      <c r="J691" s="123"/>
      <c r="K691" s="123"/>
      <c r="L691" s="84"/>
    </row>
    <row r="692" ht="12.75" customHeight="1">
      <c r="G692" s="84"/>
      <c r="H692" s="122"/>
      <c r="I692" s="122"/>
      <c r="J692" s="123"/>
      <c r="K692" s="123"/>
      <c r="L692" s="84"/>
    </row>
    <row r="693" ht="12.75" customHeight="1">
      <c r="G693" s="84"/>
      <c r="H693" s="122"/>
      <c r="I693" s="122"/>
      <c r="J693" s="123"/>
      <c r="K693" s="123"/>
      <c r="L693" s="84"/>
    </row>
    <row r="694" ht="12.75" customHeight="1">
      <c r="G694" s="84"/>
      <c r="H694" s="122"/>
      <c r="I694" s="122"/>
      <c r="J694" s="123"/>
      <c r="K694" s="123"/>
      <c r="L694" s="84"/>
    </row>
    <row r="695" ht="12.75" customHeight="1">
      <c r="G695" s="84"/>
      <c r="H695" s="122"/>
      <c r="I695" s="122"/>
      <c r="J695" s="123"/>
      <c r="K695" s="123"/>
      <c r="L695" s="84"/>
    </row>
    <row r="696" ht="12.75" customHeight="1">
      <c r="G696" s="84"/>
      <c r="H696" s="122"/>
      <c r="I696" s="122"/>
      <c r="J696" s="123"/>
      <c r="K696" s="123"/>
      <c r="L696" s="84"/>
    </row>
    <row r="697" ht="12.75" customHeight="1">
      <c r="G697" s="84"/>
      <c r="H697" s="122"/>
      <c r="I697" s="122"/>
      <c r="J697" s="123"/>
      <c r="K697" s="123"/>
      <c r="L697" s="84"/>
    </row>
    <row r="698" ht="12.75" customHeight="1">
      <c r="G698" s="84"/>
      <c r="H698" s="122"/>
      <c r="I698" s="122"/>
      <c r="J698" s="123"/>
      <c r="K698" s="123"/>
      <c r="L698" s="84"/>
    </row>
    <row r="699" ht="12.75" customHeight="1">
      <c r="G699" s="84"/>
      <c r="H699" s="122"/>
      <c r="I699" s="122"/>
      <c r="J699" s="123"/>
      <c r="K699" s="123"/>
      <c r="L699" s="84"/>
    </row>
    <row r="700" ht="12.75" customHeight="1">
      <c r="G700" s="84"/>
      <c r="H700" s="122"/>
      <c r="I700" s="122"/>
      <c r="J700" s="123"/>
      <c r="K700" s="123"/>
      <c r="L700" s="84"/>
    </row>
    <row r="701" ht="12.75" customHeight="1">
      <c r="G701" s="84"/>
      <c r="H701" s="122"/>
      <c r="I701" s="122"/>
      <c r="J701" s="123"/>
      <c r="K701" s="123"/>
      <c r="L701" s="84"/>
    </row>
    <row r="702" ht="12.75" customHeight="1">
      <c r="G702" s="84"/>
      <c r="H702" s="122"/>
      <c r="I702" s="122"/>
      <c r="J702" s="123"/>
      <c r="K702" s="123"/>
      <c r="L702" s="84"/>
    </row>
    <row r="703" ht="12.75" customHeight="1">
      <c r="G703" s="84"/>
      <c r="H703" s="122"/>
      <c r="I703" s="122"/>
      <c r="J703" s="123"/>
      <c r="K703" s="123"/>
      <c r="L703" s="84"/>
    </row>
    <row r="704" ht="12.75" customHeight="1">
      <c r="G704" s="84"/>
      <c r="H704" s="122"/>
      <c r="I704" s="122"/>
      <c r="J704" s="123"/>
      <c r="K704" s="123"/>
      <c r="L704" s="84"/>
    </row>
    <row r="705" ht="12.75" customHeight="1">
      <c r="G705" s="84"/>
      <c r="H705" s="122"/>
      <c r="I705" s="122"/>
      <c r="J705" s="123"/>
      <c r="K705" s="123"/>
      <c r="L705" s="84"/>
    </row>
    <row r="706" ht="12.75" customHeight="1">
      <c r="G706" s="84"/>
      <c r="H706" s="122"/>
      <c r="I706" s="122"/>
      <c r="J706" s="123"/>
      <c r="K706" s="123"/>
      <c r="L706" s="84"/>
    </row>
    <row r="707" ht="12.75" customHeight="1">
      <c r="G707" s="84"/>
      <c r="H707" s="122"/>
      <c r="I707" s="122"/>
      <c r="J707" s="123"/>
      <c r="K707" s="123"/>
      <c r="L707" s="84"/>
    </row>
    <row r="708" ht="12.75" customHeight="1">
      <c r="G708" s="84"/>
      <c r="H708" s="122"/>
      <c r="I708" s="122"/>
      <c r="J708" s="123"/>
      <c r="K708" s="123"/>
      <c r="L708" s="84"/>
    </row>
    <row r="709" ht="12.75" customHeight="1">
      <c r="G709" s="84"/>
      <c r="H709" s="122"/>
      <c r="I709" s="122"/>
      <c r="J709" s="123"/>
      <c r="K709" s="123"/>
      <c r="L709" s="84"/>
    </row>
    <row r="710" ht="12.75" customHeight="1">
      <c r="G710" s="84"/>
      <c r="H710" s="122"/>
      <c r="I710" s="122"/>
      <c r="J710" s="123"/>
      <c r="K710" s="123"/>
      <c r="L710" s="84"/>
    </row>
    <row r="711" ht="12.75" customHeight="1">
      <c r="G711" s="84"/>
      <c r="H711" s="122"/>
      <c r="I711" s="122"/>
      <c r="J711" s="123"/>
      <c r="K711" s="123"/>
      <c r="L711" s="84"/>
    </row>
    <row r="712" ht="12.75" customHeight="1">
      <c r="G712" s="84"/>
      <c r="H712" s="122"/>
      <c r="I712" s="122"/>
      <c r="J712" s="123"/>
      <c r="K712" s="123"/>
      <c r="L712" s="84"/>
    </row>
    <row r="713" ht="12.75" customHeight="1">
      <c r="G713" s="84"/>
      <c r="H713" s="122"/>
      <c r="I713" s="122"/>
      <c r="J713" s="123"/>
      <c r="K713" s="123"/>
      <c r="L713" s="84"/>
    </row>
    <row r="714" ht="12.75" customHeight="1">
      <c r="G714" s="84"/>
      <c r="H714" s="122"/>
      <c r="I714" s="122"/>
      <c r="J714" s="123"/>
      <c r="K714" s="123"/>
      <c r="L714" s="84"/>
    </row>
    <row r="715" ht="12.75" customHeight="1">
      <c r="G715" s="84"/>
      <c r="H715" s="122"/>
      <c r="I715" s="122"/>
      <c r="J715" s="123"/>
      <c r="K715" s="123"/>
      <c r="L715" s="84"/>
    </row>
    <row r="716" ht="12.75" customHeight="1">
      <c r="G716" s="84"/>
      <c r="H716" s="122"/>
      <c r="I716" s="122"/>
      <c r="J716" s="123"/>
      <c r="K716" s="123"/>
      <c r="L716" s="84"/>
    </row>
    <row r="717" ht="12.75" customHeight="1">
      <c r="G717" s="84"/>
      <c r="H717" s="122"/>
      <c r="I717" s="122"/>
      <c r="J717" s="123"/>
      <c r="K717" s="123"/>
      <c r="L717" s="84"/>
    </row>
    <row r="718" ht="12.75" customHeight="1">
      <c r="G718" s="84"/>
      <c r="H718" s="122"/>
      <c r="I718" s="122"/>
      <c r="J718" s="123"/>
      <c r="K718" s="123"/>
      <c r="L718" s="84"/>
    </row>
    <row r="719" ht="12.75" customHeight="1">
      <c r="G719" s="84"/>
      <c r="H719" s="122"/>
      <c r="I719" s="122"/>
      <c r="J719" s="123"/>
      <c r="K719" s="123"/>
      <c r="L719" s="84"/>
    </row>
    <row r="720" ht="12.75" customHeight="1">
      <c r="G720" s="84"/>
      <c r="H720" s="122"/>
      <c r="I720" s="122"/>
      <c r="J720" s="123"/>
      <c r="K720" s="123"/>
      <c r="L720" s="84"/>
    </row>
    <row r="721" ht="12.75" customHeight="1">
      <c r="G721" s="84"/>
      <c r="H721" s="122"/>
      <c r="I721" s="122"/>
      <c r="J721" s="123"/>
      <c r="K721" s="123"/>
      <c r="L721" s="84"/>
    </row>
    <row r="722" ht="12.75" customHeight="1">
      <c r="G722" s="84"/>
      <c r="H722" s="122"/>
      <c r="I722" s="122"/>
      <c r="J722" s="123"/>
      <c r="K722" s="123"/>
      <c r="L722" s="84"/>
    </row>
    <row r="723" ht="12.75" customHeight="1">
      <c r="G723" s="84"/>
      <c r="H723" s="122"/>
      <c r="I723" s="122"/>
      <c r="J723" s="123"/>
      <c r="K723" s="123"/>
      <c r="L723" s="84"/>
    </row>
    <row r="724" ht="12.75" customHeight="1">
      <c r="G724" s="84"/>
      <c r="H724" s="122"/>
      <c r="I724" s="122"/>
      <c r="J724" s="123"/>
      <c r="K724" s="123"/>
      <c r="L724" s="84"/>
    </row>
    <row r="725" ht="12.75" customHeight="1">
      <c r="G725" s="84"/>
      <c r="H725" s="122"/>
      <c r="I725" s="122"/>
      <c r="J725" s="123"/>
      <c r="K725" s="123"/>
      <c r="L725" s="84"/>
    </row>
    <row r="726" ht="12.75" customHeight="1">
      <c r="G726" s="84"/>
      <c r="H726" s="122"/>
      <c r="I726" s="122"/>
      <c r="J726" s="123"/>
      <c r="K726" s="123"/>
      <c r="L726" s="84"/>
    </row>
    <row r="727" ht="12.75" customHeight="1">
      <c r="G727" s="84"/>
      <c r="H727" s="122"/>
      <c r="I727" s="122"/>
      <c r="J727" s="123"/>
      <c r="K727" s="123"/>
      <c r="L727" s="84"/>
    </row>
    <row r="728" ht="12.75" customHeight="1">
      <c r="G728" s="84"/>
      <c r="H728" s="122"/>
      <c r="I728" s="122"/>
      <c r="J728" s="123"/>
      <c r="K728" s="123"/>
      <c r="L728" s="84"/>
    </row>
    <row r="729" ht="12.75" customHeight="1">
      <c r="G729" s="84"/>
      <c r="H729" s="122"/>
      <c r="I729" s="122"/>
      <c r="J729" s="123"/>
      <c r="K729" s="123"/>
      <c r="L729" s="84"/>
    </row>
    <row r="730" ht="12.75" customHeight="1">
      <c r="G730" s="84"/>
      <c r="H730" s="122"/>
      <c r="I730" s="122"/>
      <c r="J730" s="123"/>
      <c r="K730" s="123"/>
      <c r="L730" s="84"/>
    </row>
    <row r="731" ht="12.75" customHeight="1">
      <c r="G731" s="84"/>
      <c r="H731" s="122"/>
      <c r="I731" s="122"/>
      <c r="J731" s="123"/>
      <c r="K731" s="123"/>
      <c r="L731" s="84"/>
    </row>
    <row r="732" ht="12.75" customHeight="1">
      <c r="G732" s="84"/>
      <c r="H732" s="122"/>
      <c r="I732" s="122"/>
      <c r="J732" s="123"/>
      <c r="K732" s="123"/>
      <c r="L732" s="84"/>
    </row>
    <row r="733" ht="12.75" customHeight="1">
      <c r="G733" s="84"/>
      <c r="H733" s="122"/>
      <c r="I733" s="122"/>
      <c r="J733" s="123"/>
      <c r="K733" s="123"/>
      <c r="L733" s="84"/>
    </row>
    <row r="734" ht="12.75" customHeight="1">
      <c r="G734" s="84"/>
      <c r="H734" s="122"/>
      <c r="I734" s="122"/>
      <c r="J734" s="123"/>
      <c r="K734" s="123"/>
      <c r="L734" s="84"/>
    </row>
    <row r="735" ht="12.75" customHeight="1">
      <c r="G735" s="84"/>
      <c r="H735" s="122"/>
      <c r="I735" s="122"/>
      <c r="J735" s="123"/>
      <c r="K735" s="123"/>
      <c r="L735" s="84"/>
    </row>
    <row r="736" ht="12.75" customHeight="1">
      <c r="G736" s="84"/>
      <c r="H736" s="122"/>
      <c r="I736" s="122"/>
      <c r="J736" s="123"/>
      <c r="K736" s="123"/>
      <c r="L736" s="84"/>
    </row>
    <row r="737" ht="12.75" customHeight="1">
      <c r="G737" s="84"/>
      <c r="H737" s="122"/>
      <c r="I737" s="122"/>
      <c r="J737" s="123"/>
      <c r="K737" s="123"/>
      <c r="L737" s="84"/>
    </row>
    <row r="738" ht="12.75" customHeight="1">
      <c r="G738" s="84"/>
      <c r="H738" s="122"/>
      <c r="I738" s="122"/>
      <c r="J738" s="123"/>
      <c r="K738" s="123"/>
      <c r="L738" s="84"/>
    </row>
    <row r="739" ht="12.75" customHeight="1">
      <c r="G739" s="84"/>
      <c r="H739" s="122"/>
      <c r="I739" s="122"/>
      <c r="J739" s="123"/>
      <c r="K739" s="123"/>
      <c r="L739" s="84"/>
    </row>
    <row r="740" ht="12.75" customHeight="1">
      <c r="G740" s="84"/>
      <c r="H740" s="122"/>
      <c r="I740" s="122"/>
      <c r="J740" s="123"/>
      <c r="K740" s="123"/>
      <c r="L740" s="84"/>
    </row>
    <row r="741" ht="12.75" customHeight="1">
      <c r="G741" s="84"/>
      <c r="H741" s="122"/>
      <c r="I741" s="122"/>
      <c r="J741" s="123"/>
      <c r="K741" s="123"/>
      <c r="L741" s="84"/>
    </row>
    <row r="742" ht="12.75" customHeight="1">
      <c r="G742" s="84"/>
      <c r="H742" s="122"/>
      <c r="I742" s="122"/>
      <c r="J742" s="123"/>
      <c r="K742" s="123"/>
      <c r="L742" s="84"/>
    </row>
    <row r="743" ht="12.75" customHeight="1">
      <c r="G743" s="84"/>
      <c r="H743" s="122"/>
      <c r="I743" s="122"/>
      <c r="J743" s="123"/>
      <c r="K743" s="123"/>
      <c r="L743" s="84"/>
    </row>
    <row r="744" ht="12.75" customHeight="1">
      <c r="G744" s="84"/>
      <c r="H744" s="122"/>
      <c r="I744" s="122"/>
      <c r="J744" s="123"/>
      <c r="K744" s="123"/>
      <c r="L744" s="84"/>
    </row>
    <row r="745" ht="12.75" customHeight="1">
      <c r="G745" s="84"/>
      <c r="H745" s="122"/>
      <c r="I745" s="122"/>
      <c r="J745" s="123"/>
      <c r="K745" s="123"/>
      <c r="L745" s="84"/>
    </row>
    <row r="746" ht="12.75" customHeight="1">
      <c r="G746" s="84"/>
      <c r="H746" s="122"/>
      <c r="I746" s="122"/>
      <c r="J746" s="123"/>
      <c r="K746" s="123"/>
      <c r="L746" s="84"/>
    </row>
    <row r="747" ht="12.75" customHeight="1">
      <c r="G747" s="84"/>
      <c r="H747" s="122"/>
      <c r="I747" s="122"/>
      <c r="J747" s="123"/>
      <c r="K747" s="123"/>
      <c r="L747" s="84"/>
    </row>
    <row r="748" ht="12.75" customHeight="1">
      <c r="G748" s="84"/>
      <c r="H748" s="122"/>
      <c r="I748" s="122"/>
      <c r="J748" s="123"/>
      <c r="K748" s="123"/>
      <c r="L748" s="84"/>
    </row>
    <row r="749" ht="12.75" customHeight="1">
      <c r="G749" s="84"/>
      <c r="H749" s="122"/>
      <c r="I749" s="122"/>
      <c r="J749" s="123"/>
      <c r="K749" s="123"/>
      <c r="L749" s="84"/>
    </row>
    <row r="750" ht="12.75" customHeight="1">
      <c r="G750" s="84"/>
      <c r="H750" s="122"/>
      <c r="I750" s="122"/>
      <c r="J750" s="123"/>
      <c r="K750" s="123"/>
      <c r="L750" s="84"/>
    </row>
    <row r="751" ht="12.75" customHeight="1">
      <c r="G751" s="84"/>
      <c r="H751" s="122"/>
      <c r="I751" s="122"/>
      <c r="J751" s="123"/>
      <c r="K751" s="123"/>
      <c r="L751" s="84"/>
    </row>
    <row r="752" ht="12.75" customHeight="1">
      <c r="G752" s="84"/>
      <c r="H752" s="122"/>
      <c r="I752" s="122"/>
      <c r="J752" s="123"/>
      <c r="K752" s="123"/>
      <c r="L752" s="84"/>
    </row>
    <row r="753" ht="12.75" customHeight="1">
      <c r="G753" s="84"/>
      <c r="H753" s="122"/>
      <c r="I753" s="122"/>
      <c r="J753" s="123"/>
      <c r="K753" s="123"/>
      <c r="L753" s="84"/>
    </row>
    <row r="754" ht="12.75" customHeight="1">
      <c r="G754" s="84"/>
      <c r="H754" s="122"/>
      <c r="I754" s="122"/>
      <c r="J754" s="123"/>
      <c r="K754" s="123"/>
      <c r="L754" s="84"/>
    </row>
    <row r="755" ht="12.75" customHeight="1">
      <c r="G755" s="84"/>
      <c r="H755" s="122"/>
      <c r="I755" s="122"/>
      <c r="J755" s="123"/>
      <c r="K755" s="123"/>
      <c r="L755" s="84"/>
    </row>
    <row r="756" ht="12.75" customHeight="1">
      <c r="G756" s="84"/>
      <c r="H756" s="122"/>
      <c r="I756" s="122"/>
      <c r="J756" s="123"/>
      <c r="K756" s="123"/>
      <c r="L756" s="84"/>
    </row>
    <row r="757" ht="12.75" customHeight="1">
      <c r="G757" s="84"/>
      <c r="H757" s="122"/>
      <c r="I757" s="122"/>
      <c r="J757" s="123"/>
      <c r="K757" s="123"/>
      <c r="L757" s="84"/>
    </row>
    <row r="758" ht="12.75" customHeight="1">
      <c r="G758" s="84"/>
      <c r="H758" s="122"/>
      <c r="I758" s="122"/>
      <c r="J758" s="123"/>
      <c r="K758" s="123"/>
      <c r="L758" s="84"/>
    </row>
    <row r="759" ht="12.75" customHeight="1">
      <c r="G759" s="84"/>
      <c r="H759" s="122"/>
      <c r="I759" s="122"/>
      <c r="J759" s="123"/>
      <c r="K759" s="123"/>
      <c r="L759" s="84"/>
    </row>
    <row r="760" ht="12.75" customHeight="1">
      <c r="G760" s="84"/>
      <c r="H760" s="122"/>
      <c r="I760" s="122"/>
      <c r="J760" s="123"/>
      <c r="K760" s="123"/>
      <c r="L760" s="84"/>
    </row>
    <row r="761" ht="12.75" customHeight="1">
      <c r="G761" s="84"/>
      <c r="H761" s="122"/>
      <c r="I761" s="122"/>
      <c r="J761" s="123"/>
      <c r="K761" s="123"/>
      <c r="L761" s="84"/>
    </row>
    <row r="762" ht="12.75" customHeight="1">
      <c r="G762" s="84"/>
      <c r="H762" s="122"/>
      <c r="I762" s="122"/>
      <c r="J762" s="123"/>
      <c r="K762" s="123"/>
      <c r="L762" s="84"/>
    </row>
    <row r="763" ht="12.75" customHeight="1">
      <c r="G763" s="84"/>
      <c r="H763" s="122"/>
      <c r="I763" s="122"/>
      <c r="J763" s="123"/>
      <c r="K763" s="123"/>
      <c r="L763" s="84"/>
    </row>
    <row r="764" ht="12.75" customHeight="1">
      <c r="G764" s="84"/>
      <c r="H764" s="122"/>
      <c r="I764" s="122"/>
      <c r="J764" s="123"/>
      <c r="K764" s="123"/>
      <c r="L764" s="84"/>
    </row>
    <row r="765" ht="12.75" customHeight="1">
      <c r="G765" s="84"/>
      <c r="H765" s="122"/>
      <c r="I765" s="122"/>
      <c r="J765" s="123"/>
      <c r="K765" s="123"/>
      <c r="L765" s="84"/>
    </row>
    <row r="766" ht="12.75" customHeight="1">
      <c r="G766" s="84"/>
      <c r="H766" s="122"/>
      <c r="I766" s="122"/>
      <c r="J766" s="123"/>
      <c r="K766" s="123"/>
      <c r="L766" s="84"/>
    </row>
    <row r="767" ht="12.75" customHeight="1">
      <c r="G767" s="84"/>
      <c r="H767" s="122"/>
      <c r="I767" s="122"/>
      <c r="J767" s="123"/>
      <c r="K767" s="123"/>
      <c r="L767" s="84"/>
    </row>
    <row r="768" ht="12.75" customHeight="1">
      <c r="G768" s="84"/>
      <c r="H768" s="122"/>
      <c r="I768" s="122"/>
      <c r="J768" s="123"/>
      <c r="K768" s="123"/>
      <c r="L768" s="84"/>
    </row>
    <row r="769" ht="12.75" customHeight="1">
      <c r="G769" s="84"/>
      <c r="H769" s="122"/>
      <c r="I769" s="122"/>
      <c r="J769" s="123"/>
      <c r="K769" s="123"/>
      <c r="L769" s="84"/>
    </row>
    <row r="770" ht="12.75" customHeight="1">
      <c r="G770" s="84"/>
      <c r="H770" s="122"/>
      <c r="I770" s="122"/>
      <c r="J770" s="123"/>
      <c r="K770" s="123"/>
      <c r="L770" s="84"/>
    </row>
    <row r="771" ht="12.75" customHeight="1">
      <c r="G771" s="84"/>
      <c r="H771" s="122"/>
      <c r="I771" s="122"/>
      <c r="J771" s="123"/>
      <c r="K771" s="123"/>
      <c r="L771" s="84"/>
    </row>
    <row r="772" ht="12.75" customHeight="1">
      <c r="G772" s="84"/>
      <c r="H772" s="122"/>
      <c r="I772" s="122"/>
      <c r="J772" s="123"/>
      <c r="K772" s="123"/>
      <c r="L772" s="84"/>
    </row>
    <row r="773" ht="12.75" customHeight="1">
      <c r="G773" s="84"/>
      <c r="H773" s="122"/>
      <c r="I773" s="122"/>
      <c r="J773" s="123"/>
      <c r="K773" s="123"/>
      <c r="L773" s="84"/>
    </row>
    <row r="774" ht="12.75" customHeight="1">
      <c r="G774" s="84"/>
      <c r="H774" s="122"/>
      <c r="I774" s="122"/>
      <c r="J774" s="123"/>
      <c r="K774" s="123"/>
      <c r="L774" s="84"/>
    </row>
    <row r="775" ht="12.75" customHeight="1">
      <c r="G775" s="84"/>
      <c r="H775" s="122"/>
      <c r="I775" s="122"/>
      <c r="J775" s="123"/>
      <c r="K775" s="123"/>
      <c r="L775" s="84"/>
    </row>
    <row r="776" ht="12.75" customHeight="1">
      <c r="G776" s="84"/>
      <c r="H776" s="122"/>
      <c r="I776" s="122"/>
      <c r="J776" s="123"/>
      <c r="K776" s="123"/>
      <c r="L776" s="84"/>
    </row>
    <row r="777" ht="12.75" customHeight="1">
      <c r="G777" s="84"/>
      <c r="H777" s="122"/>
      <c r="I777" s="122"/>
      <c r="J777" s="123"/>
      <c r="K777" s="123"/>
      <c r="L777" s="84"/>
    </row>
    <row r="778" ht="12.75" customHeight="1">
      <c r="G778" s="84"/>
      <c r="H778" s="122"/>
      <c r="I778" s="122"/>
      <c r="J778" s="123"/>
      <c r="K778" s="123"/>
      <c r="L778" s="84"/>
    </row>
    <row r="779" ht="12.75" customHeight="1">
      <c r="G779" s="84"/>
      <c r="H779" s="122"/>
      <c r="I779" s="122"/>
      <c r="J779" s="123"/>
      <c r="K779" s="123"/>
      <c r="L779" s="84"/>
    </row>
    <row r="780" ht="12.75" customHeight="1">
      <c r="G780" s="84"/>
      <c r="H780" s="122"/>
      <c r="I780" s="122"/>
      <c r="J780" s="123"/>
      <c r="K780" s="123"/>
      <c r="L780" s="84"/>
    </row>
    <row r="781" ht="12.75" customHeight="1">
      <c r="G781" s="84"/>
      <c r="H781" s="122"/>
      <c r="I781" s="122"/>
      <c r="J781" s="123"/>
      <c r="K781" s="123"/>
      <c r="L781" s="84"/>
    </row>
    <row r="782" ht="12.75" customHeight="1">
      <c r="G782" s="84"/>
      <c r="H782" s="122"/>
      <c r="I782" s="122"/>
      <c r="J782" s="123"/>
      <c r="K782" s="123"/>
      <c r="L782" s="84"/>
    </row>
    <row r="783" ht="12.75" customHeight="1">
      <c r="G783" s="84"/>
      <c r="H783" s="122"/>
      <c r="I783" s="122"/>
      <c r="J783" s="123"/>
      <c r="K783" s="123"/>
      <c r="L783" s="84"/>
    </row>
    <row r="784" ht="12.75" customHeight="1">
      <c r="G784" s="84"/>
      <c r="H784" s="122"/>
      <c r="I784" s="122"/>
      <c r="J784" s="123"/>
      <c r="K784" s="123"/>
      <c r="L784" s="84"/>
    </row>
    <row r="785" ht="12.75" customHeight="1">
      <c r="G785" s="84"/>
      <c r="H785" s="122"/>
      <c r="I785" s="122"/>
      <c r="J785" s="123"/>
      <c r="K785" s="123"/>
      <c r="L785" s="84"/>
    </row>
    <row r="786" ht="12.75" customHeight="1">
      <c r="G786" s="84"/>
      <c r="H786" s="122"/>
      <c r="I786" s="122"/>
      <c r="J786" s="123"/>
      <c r="K786" s="123"/>
      <c r="L786" s="84"/>
    </row>
    <row r="787" ht="12.75" customHeight="1">
      <c r="G787" s="84"/>
      <c r="H787" s="122"/>
      <c r="I787" s="122"/>
      <c r="J787" s="123"/>
      <c r="K787" s="123"/>
      <c r="L787" s="84"/>
    </row>
    <row r="788" ht="12.75" customHeight="1">
      <c r="G788" s="84"/>
      <c r="H788" s="122"/>
      <c r="I788" s="122"/>
      <c r="J788" s="123"/>
      <c r="K788" s="123"/>
      <c r="L788" s="84"/>
    </row>
    <row r="789" ht="12.75" customHeight="1">
      <c r="G789" s="84"/>
      <c r="H789" s="122"/>
      <c r="I789" s="122"/>
      <c r="J789" s="123"/>
      <c r="K789" s="123"/>
      <c r="L789" s="84"/>
    </row>
    <row r="790" ht="12.75" customHeight="1">
      <c r="G790" s="84"/>
      <c r="H790" s="122"/>
      <c r="I790" s="122"/>
      <c r="J790" s="123"/>
      <c r="K790" s="123"/>
      <c r="L790" s="84"/>
    </row>
    <row r="791" ht="12.75" customHeight="1">
      <c r="G791" s="84"/>
      <c r="H791" s="122"/>
      <c r="I791" s="122"/>
      <c r="J791" s="123"/>
      <c r="K791" s="123"/>
      <c r="L791" s="84"/>
    </row>
    <row r="792" ht="12.75" customHeight="1">
      <c r="G792" s="84"/>
      <c r="H792" s="122"/>
      <c r="I792" s="122"/>
      <c r="J792" s="123"/>
      <c r="K792" s="123"/>
      <c r="L792" s="84"/>
    </row>
    <row r="793" ht="12.75" customHeight="1">
      <c r="G793" s="84"/>
      <c r="H793" s="122"/>
      <c r="I793" s="122"/>
      <c r="J793" s="123"/>
      <c r="K793" s="123"/>
      <c r="L793" s="84"/>
    </row>
    <row r="794" ht="12.75" customHeight="1">
      <c r="G794" s="84"/>
      <c r="H794" s="122"/>
      <c r="I794" s="122"/>
      <c r="J794" s="123"/>
      <c r="K794" s="123"/>
      <c r="L794" s="84"/>
    </row>
    <row r="795" ht="12.75" customHeight="1">
      <c r="G795" s="84"/>
      <c r="H795" s="122"/>
      <c r="I795" s="122"/>
      <c r="J795" s="123"/>
      <c r="K795" s="123"/>
      <c r="L795" s="84"/>
    </row>
    <row r="796" ht="12.75" customHeight="1">
      <c r="G796" s="84"/>
      <c r="H796" s="122"/>
      <c r="I796" s="122"/>
      <c r="J796" s="123"/>
      <c r="K796" s="123"/>
      <c r="L796" s="84"/>
    </row>
    <row r="797" ht="12.75" customHeight="1">
      <c r="G797" s="84"/>
      <c r="H797" s="122"/>
      <c r="I797" s="122"/>
      <c r="J797" s="123"/>
      <c r="K797" s="123"/>
      <c r="L797" s="84"/>
    </row>
    <row r="798" ht="12.75" customHeight="1">
      <c r="G798" s="84"/>
      <c r="H798" s="122"/>
      <c r="I798" s="122"/>
      <c r="J798" s="123"/>
      <c r="K798" s="123"/>
      <c r="L798" s="84"/>
    </row>
    <row r="799" ht="12.75" customHeight="1">
      <c r="G799" s="84"/>
      <c r="H799" s="122"/>
      <c r="I799" s="122"/>
      <c r="J799" s="123"/>
      <c r="K799" s="123"/>
      <c r="L799" s="84"/>
    </row>
    <row r="800" ht="12.75" customHeight="1">
      <c r="G800" s="84"/>
      <c r="H800" s="122"/>
      <c r="I800" s="122"/>
      <c r="J800" s="123"/>
      <c r="K800" s="123"/>
      <c r="L800" s="84"/>
    </row>
    <row r="801" ht="12.75" customHeight="1">
      <c r="G801" s="84"/>
      <c r="H801" s="122"/>
      <c r="I801" s="122"/>
      <c r="J801" s="123"/>
      <c r="K801" s="123"/>
      <c r="L801" s="84"/>
    </row>
    <row r="802" ht="12.75" customHeight="1">
      <c r="G802" s="84"/>
      <c r="H802" s="122"/>
      <c r="I802" s="122"/>
      <c r="J802" s="123"/>
      <c r="K802" s="123"/>
      <c r="L802" s="84"/>
    </row>
    <row r="803" ht="12.75" customHeight="1">
      <c r="G803" s="84"/>
      <c r="H803" s="122"/>
      <c r="I803" s="122"/>
      <c r="J803" s="123"/>
      <c r="K803" s="123"/>
      <c r="L803" s="84"/>
    </row>
    <row r="804" ht="12.75" customHeight="1">
      <c r="G804" s="84"/>
      <c r="H804" s="122"/>
      <c r="I804" s="122"/>
      <c r="J804" s="123"/>
      <c r="K804" s="123"/>
      <c r="L804" s="84"/>
    </row>
    <row r="805" ht="12.75" customHeight="1">
      <c r="G805" s="84"/>
      <c r="H805" s="122"/>
      <c r="I805" s="122"/>
      <c r="J805" s="123"/>
      <c r="K805" s="123"/>
      <c r="L805" s="84"/>
    </row>
    <row r="806" ht="12.75" customHeight="1">
      <c r="G806" s="84"/>
      <c r="H806" s="122"/>
      <c r="I806" s="122"/>
      <c r="J806" s="123"/>
      <c r="K806" s="123"/>
      <c r="L806" s="84"/>
    </row>
    <row r="807" ht="12.75" customHeight="1">
      <c r="G807" s="84"/>
      <c r="H807" s="122"/>
      <c r="I807" s="122"/>
      <c r="J807" s="123"/>
      <c r="K807" s="123"/>
      <c r="L807" s="84"/>
    </row>
    <row r="808" ht="12.75" customHeight="1">
      <c r="G808" s="84"/>
      <c r="H808" s="122"/>
      <c r="I808" s="122"/>
      <c r="J808" s="123"/>
      <c r="K808" s="123"/>
      <c r="L808" s="84"/>
    </row>
    <row r="809" ht="12.75" customHeight="1">
      <c r="G809" s="84"/>
      <c r="H809" s="122"/>
      <c r="I809" s="122"/>
      <c r="J809" s="123"/>
      <c r="K809" s="123"/>
      <c r="L809" s="84"/>
    </row>
    <row r="810" ht="12.75" customHeight="1">
      <c r="G810" s="84"/>
      <c r="H810" s="122"/>
      <c r="I810" s="122"/>
      <c r="J810" s="123"/>
      <c r="K810" s="123"/>
      <c r="L810" s="84"/>
    </row>
    <row r="811" ht="12.75" customHeight="1">
      <c r="G811" s="84"/>
      <c r="H811" s="122"/>
      <c r="I811" s="122"/>
      <c r="J811" s="123"/>
      <c r="K811" s="123"/>
      <c r="L811" s="84"/>
    </row>
    <row r="812" ht="12.75" customHeight="1">
      <c r="G812" s="84"/>
      <c r="H812" s="122"/>
      <c r="I812" s="122"/>
      <c r="J812" s="123"/>
      <c r="K812" s="123"/>
      <c r="L812" s="84"/>
    </row>
    <row r="813" ht="12.75" customHeight="1">
      <c r="G813" s="84"/>
      <c r="H813" s="122"/>
      <c r="I813" s="122"/>
      <c r="J813" s="123"/>
      <c r="K813" s="123"/>
      <c r="L813" s="84"/>
    </row>
    <row r="814" ht="12.75" customHeight="1">
      <c r="G814" s="84"/>
      <c r="H814" s="122"/>
      <c r="I814" s="122"/>
      <c r="J814" s="123"/>
      <c r="K814" s="123"/>
      <c r="L814" s="84"/>
    </row>
    <row r="815" ht="12.75" customHeight="1">
      <c r="G815" s="84"/>
      <c r="H815" s="122"/>
      <c r="I815" s="122"/>
      <c r="J815" s="123"/>
      <c r="K815" s="123"/>
      <c r="L815" s="84"/>
    </row>
    <row r="816" ht="12.75" customHeight="1">
      <c r="G816" s="84"/>
      <c r="H816" s="122"/>
      <c r="I816" s="122"/>
      <c r="J816" s="123"/>
      <c r="K816" s="123"/>
      <c r="L816" s="84"/>
    </row>
    <row r="817" ht="12.75" customHeight="1">
      <c r="G817" s="84"/>
      <c r="H817" s="122"/>
      <c r="I817" s="122"/>
      <c r="J817" s="123"/>
      <c r="K817" s="123"/>
      <c r="L817" s="84"/>
    </row>
    <row r="818" ht="12.75" customHeight="1">
      <c r="G818" s="84"/>
      <c r="H818" s="122"/>
      <c r="I818" s="122"/>
      <c r="J818" s="123"/>
      <c r="K818" s="123"/>
      <c r="L818" s="84"/>
    </row>
    <row r="819" ht="12.75" customHeight="1">
      <c r="G819" s="84"/>
      <c r="H819" s="122"/>
      <c r="I819" s="122"/>
      <c r="J819" s="123"/>
      <c r="K819" s="123"/>
      <c r="L819" s="84"/>
    </row>
    <row r="820" ht="12.75" customHeight="1">
      <c r="G820" s="84"/>
      <c r="H820" s="122"/>
      <c r="I820" s="122"/>
      <c r="J820" s="123"/>
      <c r="K820" s="123"/>
      <c r="L820" s="84"/>
    </row>
    <row r="821" ht="12.75" customHeight="1">
      <c r="G821" s="84"/>
      <c r="H821" s="122"/>
      <c r="I821" s="122"/>
      <c r="J821" s="123"/>
      <c r="K821" s="123"/>
      <c r="L821" s="84"/>
    </row>
    <row r="822" ht="12.75" customHeight="1">
      <c r="G822" s="84"/>
      <c r="H822" s="122"/>
      <c r="I822" s="122"/>
      <c r="J822" s="123"/>
      <c r="K822" s="123"/>
      <c r="L822" s="84"/>
    </row>
    <row r="823" ht="12.75" customHeight="1">
      <c r="G823" s="84"/>
      <c r="H823" s="122"/>
      <c r="I823" s="122"/>
      <c r="J823" s="123"/>
      <c r="K823" s="123"/>
      <c r="L823" s="84"/>
    </row>
    <row r="824" ht="12.75" customHeight="1">
      <c r="G824" s="84"/>
      <c r="H824" s="122"/>
      <c r="I824" s="122"/>
      <c r="J824" s="123"/>
      <c r="K824" s="123"/>
      <c r="L824" s="84"/>
    </row>
    <row r="825" ht="12.75" customHeight="1">
      <c r="G825" s="84"/>
      <c r="H825" s="122"/>
      <c r="I825" s="122"/>
      <c r="J825" s="123"/>
      <c r="K825" s="123"/>
      <c r="L825" s="84"/>
    </row>
    <row r="826" ht="12.75" customHeight="1">
      <c r="G826" s="84"/>
      <c r="H826" s="122"/>
      <c r="I826" s="122"/>
      <c r="J826" s="123"/>
      <c r="K826" s="123"/>
      <c r="L826" s="84"/>
    </row>
    <row r="827" ht="12.75" customHeight="1">
      <c r="G827" s="84"/>
      <c r="H827" s="122"/>
      <c r="I827" s="122"/>
      <c r="J827" s="123"/>
      <c r="K827" s="123"/>
      <c r="L827" s="84"/>
    </row>
    <row r="828" ht="12.75" customHeight="1">
      <c r="G828" s="84"/>
      <c r="H828" s="122"/>
      <c r="I828" s="122"/>
      <c r="J828" s="123"/>
      <c r="K828" s="123"/>
      <c r="L828" s="84"/>
    </row>
    <row r="829" ht="12.75" customHeight="1">
      <c r="G829" s="84"/>
      <c r="H829" s="122"/>
      <c r="I829" s="122"/>
      <c r="J829" s="123"/>
      <c r="K829" s="123"/>
      <c r="L829" s="84"/>
    </row>
    <row r="830" ht="12.75" customHeight="1">
      <c r="G830" s="84"/>
      <c r="H830" s="122"/>
      <c r="I830" s="122"/>
      <c r="J830" s="123"/>
      <c r="K830" s="123"/>
      <c r="L830" s="84"/>
    </row>
    <row r="831" ht="12.75" customHeight="1">
      <c r="G831" s="84"/>
      <c r="H831" s="122"/>
      <c r="I831" s="122"/>
      <c r="J831" s="123"/>
      <c r="K831" s="123"/>
      <c r="L831" s="84"/>
    </row>
    <row r="832" ht="12.75" customHeight="1">
      <c r="G832" s="84"/>
      <c r="H832" s="122"/>
      <c r="I832" s="122"/>
      <c r="J832" s="123"/>
      <c r="K832" s="123"/>
      <c r="L832" s="84"/>
    </row>
    <row r="833" ht="12.75" customHeight="1">
      <c r="G833" s="84"/>
      <c r="H833" s="122"/>
      <c r="I833" s="122"/>
      <c r="J833" s="123"/>
      <c r="K833" s="123"/>
      <c r="L833" s="84"/>
    </row>
    <row r="834" ht="12.75" customHeight="1">
      <c r="G834" s="84"/>
      <c r="H834" s="122"/>
      <c r="I834" s="122"/>
      <c r="J834" s="123"/>
      <c r="K834" s="123"/>
      <c r="L834" s="84"/>
    </row>
    <row r="835" ht="12.75" customHeight="1">
      <c r="G835" s="84"/>
      <c r="H835" s="122"/>
      <c r="I835" s="122"/>
      <c r="J835" s="123"/>
      <c r="K835" s="123"/>
      <c r="L835" s="84"/>
    </row>
    <row r="836" ht="12.75" customHeight="1">
      <c r="G836" s="84"/>
      <c r="H836" s="122"/>
      <c r="I836" s="122"/>
      <c r="J836" s="123"/>
      <c r="K836" s="123"/>
      <c r="L836" s="84"/>
    </row>
    <row r="837" ht="12.75" customHeight="1">
      <c r="G837" s="84"/>
      <c r="H837" s="122"/>
      <c r="I837" s="122"/>
      <c r="J837" s="123"/>
      <c r="K837" s="123"/>
      <c r="L837" s="84"/>
    </row>
    <row r="838" ht="12.75" customHeight="1">
      <c r="G838" s="84"/>
      <c r="H838" s="122"/>
      <c r="I838" s="122"/>
      <c r="J838" s="123"/>
      <c r="K838" s="123"/>
      <c r="L838" s="84"/>
    </row>
    <row r="839" ht="12.75" customHeight="1">
      <c r="G839" s="84"/>
      <c r="H839" s="122"/>
      <c r="I839" s="122"/>
      <c r="J839" s="123"/>
      <c r="K839" s="123"/>
      <c r="L839" s="84"/>
    </row>
    <row r="840" ht="12.75" customHeight="1">
      <c r="G840" s="84"/>
      <c r="H840" s="122"/>
      <c r="I840" s="122"/>
      <c r="J840" s="123"/>
      <c r="K840" s="123"/>
      <c r="L840" s="84"/>
    </row>
    <row r="841" ht="12.75" customHeight="1">
      <c r="G841" s="84"/>
      <c r="H841" s="122"/>
      <c r="I841" s="122"/>
      <c r="J841" s="123"/>
      <c r="K841" s="123"/>
      <c r="L841" s="84"/>
    </row>
    <row r="842" ht="12.75" customHeight="1">
      <c r="G842" s="84"/>
      <c r="H842" s="122"/>
      <c r="I842" s="122"/>
      <c r="J842" s="123"/>
      <c r="K842" s="123"/>
      <c r="L842" s="84"/>
    </row>
    <row r="843" ht="12.75" customHeight="1">
      <c r="G843" s="84"/>
      <c r="H843" s="122"/>
      <c r="I843" s="122"/>
      <c r="J843" s="123"/>
      <c r="K843" s="123"/>
      <c r="L843" s="84"/>
    </row>
    <row r="844" ht="12.75" customHeight="1">
      <c r="G844" s="84"/>
      <c r="H844" s="122"/>
      <c r="I844" s="122"/>
      <c r="J844" s="123"/>
      <c r="K844" s="123"/>
      <c r="L844" s="84"/>
    </row>
    <row r="845" ht="12.75" customHeight="1">
      <c r="G845" s="84"/>
      <c r="H845" s="122"/>
      <c r="I845" s="122"/>
      <c r="J845" s="123"/>
      <c r="K845" s="123"/>
      <c r="L845" s="84"/>
    </row>
    <row r="846" ht="12.75" customHeight="1">
      <c r="G846" s="84"/>
      <c r="H846" s="122"/>
      <c r="I846" s="122"/>
      <c r="J846" s="123"/>
      <c r="K846" s="123"/>
      <c r="L846" s="84"/>
    </row>
    <row r="847" ht="12.75" customHeight="1">
      <c r="G847" s="84"/>
      <c r="H847" s="122"/>
      <c r="I847" s="122"/>
      <c r="J847" s="123"/>
      <c r="K847" s="123"/>
      <c r="L847" s="84"/>
    </row>
    <row r="848" ht="12.75" customHeight="1">
      <c r="G848" s="84"/>
      <c r="H848" s="122"/>
      <c r="I848" s="122"/>
      <c r="J848" s="123"/>
      <c r="K848" s="123"/>
      <c r="L848" s="84"/>
    </row>
    <row r="849" ht="12.75" customHeight="1">
      <c r="G849" s="84"/>
      <c r="H849" s="122"/>
      <c r="I849" s="122"/>
      <c r="J849" s="123"/>
      <c r="K849" s="123"/>
      <c r="L849" s="84"/>
    </row>
    <row r="850" ht="12.75" customHeight="1">
      <c r="G850" s="84"/>
      <c r="H850" s="122"/>
      <c r="I850" s="122"/>
      <c r="J850" s="123"/>
      <c r="K850" s="123"/>
      <c r="L850" s="84"/>
    </row>
    <row r="851" ht="12.75" customHeight="1">
      <c r="G851" s="84"/>
      <c r="H851" s="122"/>
      <c r="I851" s="122"/>
      <c r="J851" s="123"/>
      <c r="K851" s="123"/>
      <c r="L851" s="84"/>
    </row>
    <row r="852" ht="12.75" customHeight="1">
      <c r="G852" s="84"/>
      <c r="H852" s="122"/>
      <c r="I852" s="122"/>
      <c r="J852" s="123"/>
      <c r="K852" s="123"/>
      <c r="L852" s="84"/>
    </row>
    <row r="853" ht="12.75" customHeight="1">
      <c r="G853" s="84"/>
      <c r="H853" s="122"/>
      <c r="I853" s="122"/>
      <c r="J853" s="123"/>
      <c r="K853" s="123"/>
      <c r="L853" s="84"/>
    </row>
    <row r="854" ht="12.75" customHeight="1">
      <c r="G854" s="84"/>
      <c r="H854" s="122"/>
      <c r="I854" s="122"/>
      <c r="J854" s="123"/>
      <c r="K854" s="123"/>
      <c r="L854" s="84"/>
    </row>
    <row r="855" ht="12.75" customHeight="1">
      <c r="G855" s="84"/>
      <c r="H855" s="122"/>
      <c r="I855" s="122"/>
      <c r="J855" s="123"/>
      <c r="K855" s="123"/>
      <c r="L855" s="84"/>
    </row>
    <row r="856" ht="12.75" customHeight="1">
      <c r="G856" s="84"/>
      <c r="H856" s="122"/>
      <c r="I856" s="122"/>
      <c r="J856" s="123"/>
      <c r="K856" s="123"/>
      <c r="L856" s="84"/>
    </row>
    <row r="857" ht="12.75" customHeight="1">
      <c r="G857" s="84"/>
      <c r="H857" s="122"/>
      <c r="I857" s="122"/>
      <c r="J857" s="123"/>
      <c r="K857" s="123"/>
      <c r="L857" s="84"/>
    </row>
    <row r="858" ht="12.75" customHeight="1">
      <c r="G858" s="84"/>
      <c r="H858" s="122"/>
      <c r="I858" s="122"/>
      <c r="J858" s="123"/>
      <c r="K858" s="123"/>
      <c r="L858" s="84"/>
    </row>
    <row r="859" ht="12.75" customHeight="1">
      <c r="G859" s="84"/>
      <c r="H859" s="122"/>
      <c r="I859" s="122"/>
      <c r="J859" s="123"/>
      <c r="K859" s="123"/>
      <c r="L859" s="84"/>
    </row>
    <row r="860" ht="12.75" customHeight="1">
      <c r="G860" s="84"/>
      <c r="H860" s="122"/>
      <c r="I860" s="122"/>
      <c r="J860" s="123"/>
      <c r="K860" s="123"/>
      <c r="L860" s="84"/>
    </row>
    <row r="861" ht="12.75" customHeight="1">
      <c r="G861" s="84"/>
      <c r="H861" s="122"/>
      <c r="I861" s="122"/>
      <c r="J861" s="123"/>
      <c r="K861" s="123"/>
      <c r="L861" s="84"/>
    </row>
    <row r="862" ht="12.75" customHeight="1">
      <c r="G862" s="84"/>
      <c r="H862" s="122"/>
      <c r="I862" s="122"/>
      <c r="J862" s="123"/>
      <c r="K862" s="123"/>
      <c r="L862" s="84"/>
    </row>
    <row r="863" ht="12.75" customHeight="1">
      <c r="G863" s="84"/>
      <c r="H863" s="122"/>
      <c r="I863" s="122"/>
      <c r="J863" s="123"/>
      <c r="K863" s="123"/>
      <c r="L863" s="84"/>
    </row>
    <row r="864" ht="12.75" customHeight="1">
      <c r="G864" s="84"/>
      <c r="H864" s="122"/>
      <c r="I864" s="122"/>
      <c r="J864" s="123"/>
      <c r="K864" s="123"/>
      <c r="L864" s="84"/>
    </row>
    <row r="865" ht="12.75" customHeight="1">
      <c r="G865" s="84"/>
      <c r="H865" s="122"/>
      <c r="I865" s="122"/>
      <c r="J865" s="123"/>
      <c r="K865" s="123"/>
      <c r="L865" s="84"/>
    </row>
    <row r="866" ht="12.75" customHeight="1">
      <c r="G866" s="84"/>
      <c r="H866" s="122"/>
      <c r="I866" s="122"/>
      <c r="J866" s="123"/>
      <c r="K866" s="123"/>
      <c r="L866" s="84"/>
    </row>
    <row r="867" ht="12.75" customHeight="1">
      <c r="G867" s="84"/>
      <c r="H867" s="122"/>
      <c r="I867" s="122"/>
      <c r="J867" s="123"/>
      <c r="K867" s="123"/>
      <c r="L867" s="84"/>
    </row>
    <row r="868" ht="12.75" customHeight="1">
      <c r="G868" s="84"/>
      <c r="H868" s="122"/>
      <c r="I868" s="122"/>
      <c r="J868" s="123"/>
      <c r="K868" s="123"/>
      <c r="L868" s="84"/>
    </row>
    <row r="869" ht="12.75" customHeight="1">
      <c r="G869" s="84"/>
      <c r="H869" s="122"/>
      <c r="I869" s="122"/>
      <c r="J869" s="123"/>
      <c r="K869" s="123"/>
      <c r="L869" s="84"/>
    </row>
    <row r="870" ht="12.75" customHeight="1">
      <c r="G870" s="84"/>
      <c r="H870" s="122"/>
      <c r="I870" s="122"/>
      <c r="J870" s="123"/>
      <c r="K870" s="123"/>
      <c r="L870" s="84"/>
    </row>
    <row r="871" ht="12.75" customHeight="1">
      <c r="G871" s="84"/>
      <c r="H871" s="122"/>
      <c r="I871" s="122"/>
      <c r="J871" s="123"/>
      <c r="K871" s="123"/>
      <c r="L871" s="84"/>
    </row>
    <row r="872" ht="12.75" customHeight="1">
      <c r="G872" s="84"/>
      <c r="H872" s="122"/>
      <c r="I872" s="122"/>
      <c r="J872" s="123"/>
      <c r="K872" s="123"/>
      <c r="L872" s="84"/>
    </row>
    <row r="873" ht="12.75" customHeight="1">
      <c r="G873" s="84"/>
      <c r="H873" s="122"/>
      <c r="I873" s="122"/>
      <c r="J873" s="123"/>
      <c r="K873" s="123"/>
      <c r="L873" s="84"/>
    </row>
    <row r="874" ht="12.75" customHeight="1">
      <c r="G874" s="84"/>
      <c r="H874" s="122"/>
      <c r="I874" s="122"/>
      <c r="J874" s="123"/>
      <c r="K874" s="123"/>
      <c r="L874" s="84"/>
    </row>
    <row r="875" ht="12.75" customHeight="1">
      <c r="G875" s="84"/>
      <c r="H875" s="122"/>
      <c r="I875" s="122"/>
      <c r="J875" s="123"/>
      <c r="K875" s="123"/>
      <c r="L875" s="84"/>
    </row>
    <row r="876" ht="12.75" customHeight="1">
      <c r="G876" s="84"/>
      <c r="H876" s="122"/>
      <c r="I876" s="122"/>
      <c r="J876" s="123"/>
      <c r="K876" s="123"/>
      <c r="L876" s="84"/>
    </row>
    <row r="877" ht="12.75" customHeight="1">
      <c r="G877" s="84"/>
      <c r="H877" s="122"/>
      <c r="I877" s="122"/>
      <c r="J877" s="123"/>
      <c r="K877" s="123"/>
      <c r="L877" s="84"/>
    </row>
    <row r="878" ht="12.75" customHeight="1">
      <c r="G878" s="84"/>
      <c r="H878" s="122"/>
      <c r="I878" s="122"/>
      <c r="J878" s="123"/>
      <c r="K878" s="123"/>
      <c r="L878" s="84"/>
    </row>
    <row r="879" ht="12.75" customHeight="1">
      <c r="G879" s="84"/>
      <c r="H879" s="122"/>
      <c r="I879" s="122"/>
      <c r="J879" s="123"/>
      <c r="K879" s="123"/>
      <c r="L879" s="84"/>
    </row>
    <row r="880" ht="12.75" customHeight="1">
      <c r="G880" s="84"/>
      <c r="H880" s="122"/>
      <c r="I880" s="122"/>
      <c r="J880" s="123"/>
      <c r="K880" s="123"/>
      <c r="L880" s="84"/>
    </row>
    <row r="881" ht="12.75" customHeight="1">
      <c r="G881" s="84"/>
      <c r="H881" s="122"/>
      <c r="I881" s="122"/>
      <c r="J881" s="123"/>
      <c r="K881" s="123"/>
      <c r="L881" s="84"/>
    </row>
    <row r="882" ht="12.75" customHeight="1">
      <c r="G882" s="84"/>
      <c r="H882" s="122"/>
      <c r="I882" s="122"/>
      <c r="J882" s="123"/>
      <c r="K882" s="123"/>
      <c r="L882" s="84"/>
    </row>
    <row r="883" ht="12.75" customHeight="1">
      <c r="G883" s="84"/>
      <c r="H883" s="122"/>
      <c r="I883" s="122"/>
      <c r="J883" s="123"/>
      <c r="K883" s="123"/>
      <c r="L883" s="84"/>
    </row>
    <row r="884" ht="12.75" customHeight="1">
      <c r="G884" s="84"/>
      <c r="H884" s="122"/>
      <c r="I884" s="122"/>
      <c r="J884" s="123"/>
      <c r="K884" s="123"/>
      <c r="L884" s="84"/>
    </row>
    <row r="885" ht="12.75" customHeight="1">
      <c r="G885" s="84"/>
      <c r="H885" s="122"/>
      <c r="I885" s="122"/>
      <c r="J885" s="123"/>
      <c r="K885" s="123"/>
      <c r="L885" s="84"/>
    </row>
    <row r="886" ht="12.75" customHeight="1">
      <c r="G886" s="84"/>
      <c r="H886" s="122"/>
      <c r="I886" s="122"/>
      <c r="J886" s="123"/>
      <c r="K886" s="123"/>
      <c r="L886" s="84"/>
    </row>
    <row r="887" ht="12.75" customHeight="1">
      <c r="G887" s="84"/>
      <c r="H887" s="122"/>
      <c r="I887" s="122"/>
      <c r="J887" s="123"/>
      <c r="K887" s="123"/>
      <c r="L887" s="84"/>
    </row>
    <row r="888" ht="12.75" customHeight="1">
      <c r="G888" s="84"/>
      <c r="H888" s="122"/>
      <c r="I888" s="122"/>
      <c r="J888" s="123"/>
      <c r="K888" s="123"/>
      <c r="L888" s="84"/>
    </row>
    <row r="889" ht="12.75" customHeight="1">
      <c r="G889" s="84"/>
      <c r="H889" s="122"/>
      <c r="I889" s="122"/>
      <c r="J889" s="123"/>
      <c r="K889" s="123"/>
      <c r="L889" s="84"/>
    </row>
    <row r="890" ht="12.75" customHeight="1">
      <c r="G890" s="84"/>
      <c r="H890" s="122"/>
      <c r="I890" s="122"/>
      <c r="J890" s="123"/>
      <c r="K890" s="123"/>
      <c r="L890" s="84"/>
    </row>
    <row r="891" ht="12.75" customHeight="1">
      <c r="G891" s="84"/>
      <c r="H891" s="122"/>
      <c r="I891" s="122"/>
      <c r="J891" s="123"/>
      <c r="K891" s="123"/>
      <c r="L891" s="84"/>
    </row>
    <row r="892" ht="12.75" customHeight="1">
      <c r="G892" s="84"/>
      <c r="H892" s="122"/>
      <c r="I892" s="122"/>
      <c r="J892" s="123"/>
      <c r="K892" s="123"/>
      <c r="L892" s="84"/>
    </row>
    <row r="893" ht="12.75" customHeight="1">
      <c r="G893" s="84"/>
      <c r="H893" s="122"/>
      <c r="I893" s="122"/>
      <c r="J893" s="123"/>
      <c r="K893" s="123"/>
      <c r="L893" s="84"/>
    </row>
    <row r="894" ht="12.75" customHeight="1">
      <c r="G894" s="84"/>
      <c r="H894" s="122"/>
      <c r="I894" s="122"/>
      <c r="J894" s="123"/>
      <c r="K894" s="123"/>
      <c r="L894" s="84"/>
    </row>
    <row r="895" ht="12.75" customHeight="1">
      <c r="G895" s="84"/>
      <c r="H895" s="122"/>
      <c r="I895" s="122"/>
      <c r="J895" s="123"/>
      <c r="K895" s="123"/>
      <c r="L895" s="84"/>
    </row>
    <row r="896" ht="12.75" customHeight="1">
      <c r="G896" s="84"/>
      <c r="H896" s="122"/>
      <c r="I896" s="122"/>
      <c r="J896" s="123"/>
      <c r="K896" s="123"/>
      <c r="L896" s="84"/>
    </row>
    <row r="897" ht="12.75" customHeight="1">
      <c r="G897" s="84"/>
      <c r="H897" s="122"/>
      <c r="I897" s="122"/>
      <c r="J897" s="123"/>
      <c r="K897" s="123"/>
      <c r="L897" s="84"/>
    </row>
    <row r="898" ht="12.75" customHeight="1">
      <c r="G898" s="84"/>
      <c r="H898" s="122"/>
      <c r="I898" s="122"/>
      <c r="J898" s="123"/>
      <c r="K898" s="123"/>
      <c r="L898" s="84"/>
    </row>
    <row r="899" ht="12.75" customHeight="1">
      <c r="G899" s="84"/>
      <c r="H899" s="122"/>
      <c r="I899" s="122"/>
      <c r="J899" s="123"/>
      <c r="K899" s="123"/>
      <c r="L899" s="84"/>
    </row>
    <row r="900" ht="12.75" customHeight="1">
      <c r="G900" s="84"/>
      <c r="H900" s="122"/>
      <c r="I900" s="122"/>
      <c r="J900" s="123"/>
      <c r="K900" s="123"/>
      <c r="L900" s="84"/>
    </row>
    <row r="901" ht="12.75" customHeight="1">
      <c r="G901" s="84"/>
      <c r="H901" s="122"/>
      <c r="I901" s="122"/>
      <c r="J901" s="123"/>
      <c r="K901" s="123"/>
      <c r="L901" s="84"/>
    </row>
    <row r="902" ht="12.75" customHeight="1">
      <c r="G902" s="84"/>
      <c r="H902" s="122"/>
      <c r="I902" s="122"/>
      <c r="J902" s="123"/>
      <c r="K902" s="123"/>
      <c r="L902" s="84"/>
    </row>
    <row r="903" ht="12.75" customHeight="1">
      <c r="G903" s="84"/>
      <c r="H903" s="122"/>
      <c r="I903" s="122"/>
      <c r="J903" s="123"/>
      <c r="K903" s="123"/>
      <c r="L903" s="84"/>
    </row>
    <row r="904" ht="12.75" customHeight="1">
      <c r="G904" s="84"/>
      <c r="H904" s="122"/>
      <c r="I904" s="122"/>
      <c r="J904" s="123"/>
      <c r="K904" s="123"/>
      <c r="L904" s="84"/>
    </row>
    <row r="905" ht="12.75" customHeight="1">
      <c r="G905" s="84"/>
      <c r="H905" s="122"/>
      <c r="I905" s="122"/>
      <c r="J905" s="123"/>
      <c r="K905" s="123"/>
      <c r="L905" s="84"/>
    </row>
    <row r="906" ht="12.75" customHeight="1">
      <c r="G906" s="84"/>
      <c r="H906" s="122"/>
      <c r="I906" s="122"/>
      <c r="J906" s="123"/>
      <c r="K906" s="123"/>
      <c r="L906" s="84"/>
    </row>
    <row r="907" ht="12.75" customHeight="1">
      <c r="G907" s="84"/>
      <c r="H907" s="122"/>
      <c r="I907" s="122"/>
      <c r="J907" s="123"/>
      <c r="K907" s="123"/>
      <c r="L907" s="84"/>
    </row>
    <row r="908" ht="12.75" customHeight="1">
      <c r="G908" s="84"/>
      <c r="H908" s="122"/>
      <c r="I908" s="122"/>
      <c r="J908" s="123"/>
      <c r="K908" s="123"/>
      <c r="L908" s="84"/>
    </row>
    <row r="909" ht="12.75" customHeight="1">
      <c r="G909" s="84"/>
      <c r="H909" s="122"/>
      <c r="I909" s="122"/>
      <c r="J909" s="123"/>
      <c r="K909" s="123"/>
      <c r="L909" s="84"/>
    </row>
    <row r="910" ht="12.75" customHeight="1">
      <c r="G910" s="84"/>
      <c r="H910" s="122"/>
      <c r="I910" s="122"/>
      <c r="J910" s="123"/>
      <c r="K910" s="123"/>
      <c r="L910" s="84"/>
    </row>
    <row r="911" ht="12.75" customHeight="1">
      <c r="G911" s="84"/>
      <c r="H911" s="122"/>
      <c r="I911" s="122"/>
      <c r="J911" s="123"/>
      <c r="K911" s="123"/>
      <c r="L911" s="84"/>
    </row>
    <row r="912" ht="12.75" customHeight="1">
      <c r="G912" s="84"/>
      <c r="H912" s="122"/>
      <c r="I912" s="122"/>
      <c r="J912" s="123"/>
      <c r="K912" s="123"/>
      <c r="L912" s="84"/>
    </row>
    <row r="913" ht="12.75" customHeight="1">
      <c r="G913" s="84"/>
      <c r="H913" s="122"/>
      <c r="I913" s="122"/>
      <c r="J913" s="123"/>
      <c r="K913" s="123"/>
      <c r="L913" s="84"/>
    </row>
    <row r="914" ht="12.75" customHeight="1">
      <c r="G914" s="84"/>
      <c r="H914" s="122"/>
      <c r="I914" s="122"/>
      <c r="J914" s="123"/>
      <c r="K914" s="123"/>
      <c r="L914" s="84"/>
    </row>
    <row r="915" ht="12.75" customHeight="1">
      <c r="G915" s="84"/>
      <c r="H915" s="122"/>
      <c r="I915" s="122"/>
      <c r="J915" s="123"/>
      <c r="K915" s="123"/>
      <c r="L915" s="84"/>
    </row>
    <row r="916" ht="12.75" customHeight="1">
      <c r="G916" s="84"/>
      <c r="H916" s="122"/>
      <c r="I916" s="122"/>
      <c r="J916" s="123"/>
      <c r="K916" s="123"/>
      <c r="L916" s="84"/>
    </row>
    <row r="917" ht="12.75" customHeight="1">
      <c r="G917" s="84"/>
      <c r="H917" s="122"/>
      <c r="I917" s="122"/>
      <c r="J917" s="123"/>
      <c r="K917" s="123"/>
      <c r="L917" s="84"/>
    </row>
    <row r="918" ht="12.75" customHeight="1">
      <c r="G918" s="84"/>
      <c r="H918" s="122"/>
      <c r="I918" s="122"/>
      <c r="J918" s="123"/>
      <c r="K918" s="123"/>
      <c r="L918" s="84"/>
    </row>
    <row r="919" ht="12.75" customHeight="1">
      <c r="G919" s="84"/>
      <c r="H919" s="122"/>
      <c r="I919" s="122"/>
      <c r="J919" s="123"/>
      <c r="K919" s="123"/>
      <c r="L919" s="84"/>
    </row>
    <row r="920" ht="12.75" customHeight="1">
      <c r="G920" s="84"/>
      <c r="H920" s="122"/>
      <c r="I920" s="122"/>
      <c r="J920" s="123"/>
      <c r="K920" s="123"/>
      <c r="L920" s="84"/>
    </row>
    <row r="921" ht="12.75" customHeight="1">
      <c r="G921" s="84"/>
      <c r="H921" s="122"/>
      <c r="I921" s="122"/>
      <c r="J921" s="123"/>
      <c r="K921" s="123"/>
      <c r="L921" s="84"/>
    </row>
    <row r="922" ht="12.75" customHeight="1">
      <c r="G922" s="84"/>
      <c r="H922" s="122"/>
      <c r="I922" s="122"/>
      <c r="J922" s="123"/>
      <c r="K922" s="123"/>
      <c r="L922" s="84"/>
    </row>
    <row r="923" ht="12.75" customHeight="1">
      <c r="G923" s="84"/>
      <c r="H923" s="122"/>
      <c r="I923" s="122"/>
      <c r="J923" s="123"/>
      <c r="K923" s="123"/>
      <c r="L923" s="84"/>
    </row>
    <row r="924" ht="12.75" customHeight="1">
      <c r="G924" s="84"/>
      <c r="H924" s="122"/>
      <c r="I924" s="122"/>
      <c r="J924" s="123"/>
      <c r="K924" s="123"/>
      <c r="L924" s="84"/>
    </row>
    <row r="925" ht="12.75" customHeight="1">
      <c r="G925" s="84"/>
      <c r="H925" s="122"/>
      <c r="I925" s="122"/>
      <c r="J925" s="123"/>
      <c r="K925" s="123"/>
      <c r="L925" s="84"/>
    </row>
    <row r="926" ht="12.75" customHeight="1">
      <c r="G926" s="84"/>
      <c r="H926" s="122"/>
      <c r="I926" s="122"/>
      <c r="J926" s="123"/>
      <c r="K926" s="123"/>
      <c r="L926" s="84"/>
    </row>
    <row r="927" ht="12.75" customHeight="1">
      <c r="G927" s="84"/>
      <c r="H927" s="122"/>
      <c r="I927" s="122"/>
      <c r="J927" s="123"/>
      <c r="K927" s="123"/>
      <c r="L927" s="84"/>
    </row>
    <row r="928" ht="12.75" customHeight="1">
      <c r="G928" s="84"/>
      <c r="H928" s="122"/>
      <c r="I928" s="122"/>
      <c r="J928" s="123"/>
      <c r="K928" s="123"/>
      <c r="L928" s="84"/>
    </row>
    <row r="929" ht="12.75" customHeight="1">
      <c r="G929" s="84"/>
      <c r="H929" s="122"/>
      <c r="I929" s="122"/>
      <c r="J929" s="123"/>
      <c r="K929" s="123"/>
      <c r="L929" s="84"/>
    </row>
    <row r="930" ht="12.75" customHeight="1">
      <c r="G930" s="84"/>
      <c r="H930" s="122"/>
      <c r="I930" s="122"/>
      <c r="J930" s="123"/>
      <c r="K930" s="123"/>
      <c r="L930" s="84"/>
    </row>
    <row r="931" ht="12.75" customHeight="1">
      <c r="G931" s="84"/>
      <c r="H931" s="122"/>
      <c r="I931" s="122"/>
      <c r="J931" s="123"/>
      <c r="K931" s="123"/>
      <c r="L931" s="84"/>
    </row>
    <row r="932" ht="12.75" customHeight="1">
      <c r="G932" s="84"/>
      <c r="H932" s="122"/>
      <c r="I932" s="122"/>
      <c r="J932" s="123"/>
      <c r="K932" s="123"/>
      <c r="L932" s="84"/>
    </row>
    <row r="933" ht="12.75" customHeight="1">
      <c r="G933" s="84"/>
      <c r="H933" s="122"/>
      <c r="I933" s="122"/>
      <c r="J933" s="123"/>
      <c r="K933" s="123"/>
      <c r="L933" s="84"/>
    </row>
    <row r="934" ht="12.75" customHeight="1">
      <c r="G934" s="84"/>
      <c r="H934" s="122"/>
      <c r="I934" s="122"/>
      <c r="J934" s="123"/>
      <c r="K934" s="123"/>
      <c r="L934" s="84"/>
    </row>
    <row r="935" ht="12.75" customHeight="1">
      <c r="G935" s="84"/>
      <c r="H935" s="122"/>
      <c r="I935" s="122"/>
      <c r="J935" s="123"/>
      <c r="K935" s="123"/>
      <c r="L935" s="84"/>
    </row>
    <row r="936" ht="12.75" customHeight="1">
      <c r="G936" s="84"/>
      <c r="H936" s="122"/>
      <c r="I936" s="122"/>
      <c r="J936" s="123"/>
      <c r="K936" s="123"/>
      <c r="L936" s="84"/>
    </row>
    <row r="937" ht="12.75" customHeight="1">
      <c r="G937" s="84"/>
      <c r="H937" s="122"/>
      <c r="I937" s="122"/>
      <c r="J937" s="123"/>
      <c r="K937" s="123"/>
      <c r="L937" s="84"/>
    </row>
    <row r="938" ht="12.75" customHeight="1">
      <c r="G938" s="84"/>
      <c r="H938" s="122"/>
      <c r="I938" s="122"/>
      <c r="J938" s="123"/>
      <c r="K938" s="123"/>
      <c r="L938" s="84"/>
    </row>
    <row r="939" ht="12.75" customHeight="1">
      <c r="G939" s="84"/>
      <c r="H939" s="122"/>
      <c r="I939" s="122"/>
      <c r="J939" s="123"/>
      <c r="K939" s="123"/>
      <c r="L939" s="84"/>
    </row>
    <row r="940" ht="12.75" customHeight="1">
      <c r="G940" s="84"/>
      <c r="H940" s="122"/>
      <c r="I940" s="122"/>
      <c r="J940" s="123"/>
      <c r="K940" s="123"/>
      <c r="L940" s="84"/>
    </row>
    <row r="941" ht="12.75" customHeight="1">
      <c r="G941" s="84"/>
      <c r="H941" s="122"/>
      <c r="I941" s="122"/>
      <c r="J941" s="123"/>
      <c r="K941" s="123"/>
      <c r="L941" s="84"/>
    </row>
    <row r="942" ht="12.75" customHeight="1">
      <c r="G942" s="84"/>
      <c r="H942" s="122"/>
      <c r="I942" s="122"/>
      <c r="J942" s="123"/>
      <c r="K942" s="123"/>
      <c r="L942" s="84"/>
    </row>
    <row r="943" ht="12.75" customHeight="1">
      <c r="G943" s="84"/>
      <c r="H943" s="122"/>
      <c r="I943" s="122"/>
      <c r="J943" s="123"/>
      <c r="K943" s="123"/>
      <c r="L943" s="84"/>
    </row>
    <row r="944" ht="12.75" customHeight="1">
      <c r="G944" s="84"/>
      <c r="H944" s="122"/>
      <c r="I944" s="122"/>
      <c r="J944" s="123"/>
      <c r="K944" s="123"/>
      <c r="L944" s="84"/>
    </row>
    <row r="945" ht="12.75" customHeight="1">
      <c r="G945" s="84"/>
      <c r="H945" s="122"/>
      <c r="I945" s="122"/>
      <c r="J945" s="123"/>
      <c r="K945" s="123"/>
      <c r="L945" s="84"/>
    </row>
    <row r="946" ht="12.75" customHeight="1">
      <c r="G946" s="84"/>
      <c r="H946" s="122"/>
      <c r="I946" s="122"/>
      <c r="J946" s="123"/>
      <c r="K946" s="123"/>
      <c r="L946" s="84"/>
    </row>
    <row r="947" ht="12.75" customHeight="1">
      <c r="G947" s="84"/>
      <c r="H947" s="122"/>
      <c r="I947" s="122"/>
      <c r="J947" s="123"/>
      <c r="K947" s="123"/>
      <c r="L947" s="84"/>
    </row>
    <row r="948" ht="12.75" customHeight="1">
      <c r="G948" s="84"/>
      <c r="H948" s="122"/>
      <c r="I948" s="122"/>
      <c r="J948" s="123"/>
      <c r="K948" s="123"/>
      <c r="L948" s="84"/>
    </row>
    <row r="949" ht="12.75" customHeight="1">
      <c r="G949" s="84"/>
      <c r="H949" s="122"/>
      <c r="I949" s="122"/>
      <c r="J949" s="123"/>
      <c r="K949" s="123"/>
      <c r="L949" s="84"/>
    </row>
    <row r="950" ht="12.75" customHeight="1">
      <c r="G950" s="84"/>
      <c r="H950" s="122"/>
      <c r="I950" s="122"/>
      <c r="J950" s="123"/>
      <c r="K950" s="123"/>
      <c r="L950" s="84"/>
    </row>
    <row r="951" ht="12.75" customHeight="1">
      <c r="G951" s="84"/>
      <c r="H951" s="122"/>
      <c r="I951" s="122"/>
      <c r="J951" s="123"/>
      <c r="K951" s="123"/>
      <c r="L951" s="84"/>
    </row>
    <row r="952" ht="12.75" customHeight="1">
      <c r="G952" s="84"/>
      <c r="H952" s="122"/>
      <c r="I952" s="122"/>
      <c r="J952" s="123"/>
      <c r="K952" s="123"/>
      <c r="L952" s="84"/>
    </row>
    <row r="953" ht="12.75" customHeight="1">
      <c r="G953" s="84"/>
      <c r="H953" s="122"/>
      <c r="I953" s="122"/>
      <c r="J953" s="123"/>
      <c r="K953" s="123"/>
      <c r="L953" s="84"/>
    </row>
    <row r="954" ht="12.75" customHeight="1">
      <c r="G954" s="84"/>
      <c r="H954" s="122"/>
      <c r="I954" s="122"/>
      <c r="J954" s="123"/>
      <c r="K954" s="123"/>
      <c r="L954" s="84"/>
    </row>
    <row r="955" ht="12.75" customHeight="1">
      <c r="G955" s="84"/>
      <c r="H955" s="122"/>
      <c r="I955" s="122"/>
      <c r="J955" s="123"/>
      <c r="K955" s="123"/>
      <c r="L955" s="84"/>
    </row>
    <row r="956" ht="12.75" customHeight="1">
      <c r="G956" s="84"/>
      <c r="H956" s="122"/>
      <c r="I956" s="122"/>
      <c r="J956" s="123"/>
      <c r="K956" s="123"/>
      <c r="L956" s="84"/>
    </row>
    <row r="957" ht="12.75" customHeight="1">
      <c r="G957" s="84"/>
      <c r="H957" s="122"/>
      <c r="I957" s="122"/>
      <c r="J957" s="123"/>
      <c r="K957" s="123"/>
      <c r="L957" s="84"/>
    </row>
    <row r="958" ht="12.75" customHeight="1">
      <c r="G958" s="84"/>
      <c r="H958" s="122"/>
      <c r="I958" s="122"/>
      <c r="J958" s="123"/>
      <c r="K958" s="123"/>
      <c r="L958" s="84"/>
    </row>
    <row r="959" ht="12.75" customHeight="1">
      <c r="G959" s="84"/>
      <c r="H959" s="122"/>
      <c r="I959" s="122"/>
      <c r="J959" s="123"/>
      <c r="K959" s="123"/>
      <c r="L959" s="84"/>
    </row>
    <row r="960" ht="12.75" customHeight="1">
      <c r="G960" s="84"/>
      <c r="H960" s="122"/>
      <c r="I960" s="122"/>
      <c r="J960" s="123"/>
      <c r="K960" s="123"/>
      <c r="L960" s="84"/>
    </row>
    <row r="961" ht="12.75" customHeight="1">
      <c r="G961" s="84"/>
      <c r="H961" s="122"/>
      <c r="I961" s="122"/>
      <c r="J961" s="123"/>
      <c r="K961" s="123"/>
      <c r="L961" s="84"/>
    </row>
    <row r="962" ht="12.75" customHeight="1">
      <c r="G962" s="84"/>
      <c r="H962" s="122"/>
      <c r="I962" s="122"/>
      <c r="J962" s="123"/>
      <c r="K962" s="123"/>
      <c r="L962" s="84"/>
    </row>
    <row r="963" ht="12.75" customHeight="1">
      <c r="G963" s="84"/>
      <c r="H963" s="122"/>
      <c r="I963" s="122"/>
      <c r="J963" s="123"/>
      <c r="K963" s="123"/>
      <c r="L963" s="84"/>
    </row>
    <row r="964" ht="12.75" customHeight="1">
      <c r="G964" s="84"/>
      <c r="H964" s="122"/>
      <c r="I964" s="122"/>
      <c r="J964" s="123"/>
      <c r="K964" s="123"/>
      <c r="L964" s="84"/>
    </row>
    <row r="965" ht="12.75" customHeight="1">
      <c r="G965" s="84"/>
      <c r="H965" s="122"/>
      <c r="I965" s="122"/>
      <c r="J965" s="123"/>
      <c r="K965" s="123"/>
      <c r="L965" s="84"/>
    </row>
    <row r="966" ht="12.75" customHeight="1">
      <c r="G966" s="84"/>
      <c r="H966" s="122"/>
      <c r="I966" s="122"/>
      <c r="J966" s="123"/>
      <c r="K966" s="123"/>
      <c r="L966" s="84"/>
    </row>
    <row r="967" ht="12.75" customHeight="1">
      <c r="G967" s="84"/>
      <c r="H967" s="122"/>
      <c r="I967" s="122"/>
      <c r="J967" s="123"/>
      <c r="K967" s="123"/>
      <c r="L967" s="84"/>
    </row>
    <row r="968" ht="12.75" customHeight="1">
      <c r="G968" s="84"/>
      <c r="H968" s="122"/>
      <c r="I968" s="122"/>
      <c r="J968" s="123"/>
      <c r="K968" s="123"/>
      <c r="L968" s="84"/>
    </row>
    <row r="969" ht="12.75" customHeight="1">
      <c r="G969" s="84"/>
      <c r="H969" s="122"/>
      <c r="I969" s="122"/>
      <c r="J969" s="123"/>
      <c r="K969" s="123"/>
      <c r="L969" s="84"/>
    </row>
    <row r="970" ht="12.75" customHeight="1">
      <c r="G970" s="84"/>
      <c r="H970" s="122"/>
      <c r="I970" s="122"/>
      <c r="J970" s="123"/>
      <c r="K970" s="123"/>
      <c r="L970" s="84"/>
    </row>
    <row r="971" ht="12.75" customHeight="1">
      <c r="G971" s="84"/>
      <c r="H971" s="122"/>
      <c r="I971" s="122"/>
      <c r="J971" s="123"/>
      <c r="K971" s="123"/>
      <c r="L971" s="84"/>
    </row>
    <row r="972" ht="12.75" customHeight="1">
      <c r="G972" s="84"/>
      <c r="H972" s="122"/>
      <c r="I972" s="122"/>
      <c r="J972" s="123"/>
      <c r="K972" s="123"/>
      <c r="L972" s="84"/>
    </row>
    <row r="973" ht="12.75" customHeight="1">
      <c r="G973" s="84"/>
      <c r="H973" s="122"/>
      <c r="I973" s="122"/>
      <c r="J973" s="123"/>
      <c r="K973" s="123"/>
      <c r="L973" s="84"/>
    </row>
    <row r="974" ht="12.75" customHeight="1">
      <c r="G974" s="84"/>
      <c r="H974" s="122"/>
      <c r="I974" s="122"/>
      <c r="J974" s="123"/>
      <c r="K974" s="123"/>
      <c r="L974" s="84"/>
    </row>
    <row r="975" ht="12.75" customHeight="1">
      <c r="G975" s="84"/>
      <c r="H975" s="122"/>
      <c r="I975" s="122"/>
      <c r="J975" s="123"/>
      <c r="K975" s="123"/>
      <c r="L975" s="84"/>
    </row>
    <row r="976" ht="12.75" customHeight="1">
      <c r="G976" s="84"/>
      <c r="H976" s="122"/>
      <c r="I976" s="122"/>
      <c r="J976" s="123"/>
      <c r="K976" s="123"/>
      <c r="L976" s="84"/>
    </row>
    <row r="977" ht="12.75" customHeight="1">
      <c r="G977" s="84"/>
      <c r="H977" s="122"/>
      <c r="I977" s="122"/>
      <c r="J977" s="123"/>
      <c r="K977" s="123"/>
      <c r="L977" s="84"/>
    </row>
    <row r="978" ht="12.75" customHeight="1">
      <c r="G978" s="84"/>
      <c r="H978" s="122"/>
      <c r="I978" s="122"/>
      <c r="J978" s="123"/>
      <c r="K978" s="123"/>
      <c r="L978" s="84"/>
    </row>
    <row r="979" ht="12.75" customHeight="1">
      <c r="G979" s="84"/>
      <c r="H979" s="122"/>
      <c r="I979" s="122"/>
      <c r="J979" s="123"/>
      <c r="K979" s="123"/>
      <c r="L979" s="84"/>
    </row>
    <row r="980" ht="12.75" customHeight="1">
      <c r="G980" s="84"/>
      <c r="H980" s="122"/>
      <c r="I980" s="122"/>
      <c r="J980" s="123"/>
      <c r="K980" s="123"/>
      <c r="L980" s="84"/>
    </row>
    <row r="981" ht="12.75" customHeight="1">
      <c r="G981" s="84"/>
      <c r="H981" s="122"/>
      <c r="I981" s="122"/>
      <c r="J981" s="123"/>
      <c r="K981" s="123"/>
      <c r="L981" s="84"/>
    </row>
    <row r="982" ht="12.75" customHeight="1">
      <c r="G982" s="84"/>
      <c r="H982" s="122"/>
      <c r="I982" s="122"/>
      <c r="J982" s="123"/>
      <c r="K982" s="123"/>
      <c r="L982" s="84"/>
    </row>
    <row r="983" ht="12.75" customHeight="1">
      <c r="G983" s="84"/>
      <c r="H983" s="122"/>
      <c r="I983" s="122"/>
      <c r="J983" s="123"/>
      <c r="K983" s="123"/>
      <c r="L983" s="84"/>
    </row>
    <row r="984" ht="12.75" customHeight="1">
      <c r="G984" s="84"/>
      <c r="H984" s="122"/>
      <c r="I984" s="122"/>
      <c r="J984" s="123"/>
      <c r="K984" s="123"/>
      <c r="L984" s="84"/>
    </row>
    <row r="985" ht="12.75" customHeight="1">
      <c r="G985" s="84"/>
      <c r="H985" s="122"/>
      <c r="I985" s="122"/>
      <c r="J985" s="123"/>
      <c r="K985" s="123"/>
      <c r="L985" s="84"/>
    </row>
    <row r="986" ht="12.75" customHeight="1">
      <c r="G986" s="84"/>
      <c r="H986" s="122"/>
      <c r="I986" s="122"/>
      <c r="J986" s="123"/>
      <c r="K986" s="123"/>
      <c r="L986" s="84"/>
    </row>
    <row r="987" ht="12.75" customHeight="1">
      <c r="G987" s="84"/>
      <c r="H987" s="122"/>
      <c r="I987" s="122"/>
      <c r="J987" s="123"/>
      <c r="K987" s="123"/>
      <c r="L987" s="84"/>
    </row>
    <row r="988" ht="12.75" customHeight="1">
      <c r="G988" s="84"/>
      <c r="H988" s="122"/>
      <c r="I988" s="122"/>
      <c r="J988" s="123"/>
      <c r="K988" s="123"/>
      <c r="L988" s="84"/>
    </row>
    <row r="989" ht="12.75" customHeight="1">
      <c r="G989" s="84"/>
      <c r="H989" s="122"/>
      <c r="I989" s="122"/>
      <c r="J989" s="123"/>
      <c r="K989" s="123"/>
      <c r="L989" s="84"/>
    </row>
    <row r="990" ht="12.75" customHeight="1">
      <c r="G990" s="84"/>
      <c r="H990" s="122"/>
      <c r="I990" s="122"/>
      <c r="J990" s="123"/>
      <c r="K990" s="123"/>
      <c r="L990" s="84"/>
    </row>
    <row r="991" ht="12.75" customHeight="1">
      <c r="G991" s="84"/>
      <c r="H991" s="122"/>
      <c r="I991" s="122"/>
      <c r="J991" s="123"/>
      <c r="K991" s="123"/>
      <c r="L991" s="84"/>
    </row>
    <row r="992" ht="12.75" customHeight="1">
      <c r="G992" s="84"/>
      <c r="H992" s="122"/>
      <c r="I992" s="122"/>
      <c r="J992" s="123"/>
      <c r="K992" s="123"/>
      <c r="L992" s="84"/>
    </row>
    <row r="993" ht="12.75" customHeight="1">
      <c r="G993" s="84"/>
      <c r="H993" s="122"/>
      <c r="I993" s="122"/>
      <c r="J993" s="123"/>
      <c r="K993" s="123"/>
      <c r="L993" s="84"/>
    </row>
    <row r="994" ht="12.75" customHeight="1">
      <c r="G994" s="84"/>
      <c r="H994" s="122"/>
      <c r="I994" s="122"/>
      <c r="J994" s="123"/>
      <c r="K994" s="123"/>
      <c r="L994" s="84"/>
    </row>
    <row r="995" ht="12.75" customHeight="1">
      <c r="G995" s="84"/>
      <c r="H995" s="122"/>
      <c r="I995" s="122"/>
      <c r="J995" s="123"/>
      <c r="K995" s="123"/>
      <c r="L995" s="84"/>
    </row>
    <row r="996" ht="12.75" customHeight="1">
      <c r="G996" s="84"/>
      <c r="H996" s="122"/>
      <c r="I996" s="122"/>
      <c r="J996" s="123"/>
      <c r="K996" s="123"/>
      <c r="L996" s="84"/>
    </row>
    <row r="997" ht="12.75" customHeight="1">
      <c r="G997" s="84"/>
      <c r="H997" s="122"/>
      <c r="I997" s="122"/>
      <c r="J997" s="123"/>
      <c r="K997" s="123"/>
      <c r="L997" s="84"/>
    </row>
    <row r="998" ht="12.75" customHeight="1">
      <c r="G998" s="84"/>
      <c r="H998" s="122"/>
      <c r="I998" s="122"/>
      <c r="J998" s="123"/>
      <c r="K998" s="123"/>
      <c r="L998" s="84"/>
    </row>
    <row r="999" ht="12.75" customHeight="1">
      <c r="G999" s="84"/>
      <c r="H999" s="122"/>
      <c r="I999" s="122"/>
      <c r="J999" s="123"/>
      <c r="K999" s="123"/>
      <c r="L999" s="84"/>
    </row>
    <row r="1000" ht="12.75" customHeight="1">
      <c r="G1000" s="84"/>
      <c r="H1000" s="122"/>
      <c r="I1000" s="122"/>
      <c r="J1000" s="123"/>
      <c r="K1000" s="123"/>
      <c r="L1000" s="84"/>
    </row>
  </sheetData>
  <mergeCells count="90">
    <mergeCell ref="H47:I47"/>
    <mergeCell ref="H48:I48"/>
    <mergeCell ref="B44:E44"/>
    <mergeCell ref="B45:E45"/>
    <mergeCell ref="H45:I45"/>
    <mergeCell ref="B46:E46"/>
    <mergeCell ref="H46:I46"/>
    <mergeCell ref="B47:E47"/>
    <mergeCell ref="B48:E48"/>
    <mergeCell ref="B49:E49"/>
    <mergeCell ref="H49:I49"/>
    <mergeCell ref="B50:E50"/>
    <mergeCell ref="H50:I50"/>
    <mergeCell ref="B51:E51"/>
    <mergeCell ref="H51:I51"/>
    <mergeCell ref="H52:I52"/>
    <mergeCell ref="B59:E59"/>
    <mergeCell ref="B60:E60"/>
    <mergeCell ref="B61:E61"/>
    <mergeCell ref="B62:E62"/>
    <mergeCell ref="B63:E63"/>
    <mergeCell ref="B64:E64"/>
    <mergeCell ref="B52:E52"/>
    <mergeCell ref="B53:E53"/>
    <mergeCell ref="B54:E54"/>
    <mergeCell ref="B55:E55"/>
    <mergeCell ref="B56:E56"/>
    <mergeCell ref="B57:E57"/>
    <mergeCell ref="B58:E58"/>
    <mergeCell ref="H60:I60"/>
    <mergeCell ref="H61:I61"/>
    <mergeCell ref="H62:I62"/>
    <mergeCell ref="H63:I63"/>
    <mergeCell ref="H64:I64"/>
    <mergeCell ref="H53:I53"/>
    <mergeCell ref="H54:I54"/>
    <mergeCell ref="H55:I55"/>
    <mergeCell ref="H56:I56"/>
    <mergeCell ref="H57:I57"/>
    <mergeCell ref="H58:I58"/>
    <mergeCell ref="H59:I59"/>
    <mergeCell ref="A1:K1"/>
    <mergeCell ref="A2:F2"/>
    <mergeCell ref="G2:G3"/>
    <mergeCell ref="H2:I2"/>
    <mergeCell ref="J2:J3"/>
    <mergeCell ref="K2:K3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6:E36"/>
    <mergeCell ref="B37:E37"/>
    <mergeCell ref="B38:E38"/>
    <mergeCell ref="G40:G41"/>
    <mergeCell ref="H40:I41"/>
    <mergeCell ref="J40:J41"/>
    <mergeCell ref="K40:K41"/>
    <mergeCell ref="A40:F40"/>
    <mergeCell ref="B41:E41"/>
    <mergeCell ref="B42:E42"/>
    <mergeCell ref="H42:I42"/>
    <mergeCell ref="B43:E43"/>
    <mergeCell ref="H43:I43"/>
    <mergeCell ref="H44:I44"/>
  </mergeCells>
  <printOptions/>
  <pageMargins bottom="0.75" footer="0.0" header="0.0" left="0.7" right="0.7" top="0.75"/>
  <pageSetup orientation="landscape"/>
  <headerFooter>
    <oddFooter>&amp;CPágina 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2.86"/>
    <col customWidth="1" min="2" max="2" width="8.29"/>
    <col customWidth="1" min="3" max="3" width="11.57"/>
    <col customWidth="1" min="4" max="4" width="1.14"/>
    <col customWidth="1" min="5" max="5" width="7.71"/>
    <col customWidth="1" min="6" max="6" width="5.86"/>
    <col customWidth="1" min="7" max="7" width="13.43"/>
    <col customWidth="1" min="8" max="8" width="8.43"/>
    <col customWidth="1" min="9" max="9" width="5.86"/>
    <col customWidth="1" min="10" max="10" width="11.57"/>
    <col customWidth="1" min="11" max="11" width="8.43"/>
    <col customWidth="1" min="12" max="12" width="6.57"/>
    <col customWidth="1" min="13" max="26" width="8.0"/>
  </cols>
  <sheetData>
    <row r="1" ht="12.75" customHeight="1">
      <c r="A1" s="1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2.75" customHeight="1">
      <c r="A2" s="4"/>
      <c r="L2" s="5"/>
    </row>
    <row r="3" ht="12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ht="12.75" customHeight="1">
      <c r="A4" s="124" t="str">
        <f>Contagem!A5&amp;" : "&amp;Contagem!F5</f>
        <v>Aplicação : WebSaúde - Sistema de gestão da saúde pública</v>
      </c>
      <c r="B4" s="10"/>
      <c r="C4" s="10"/>
      <c r="D4" s="10"/>
      <c r="E4" s="11"/>
      <c r="F4" s="33" t="str">
        <f>Contagem!A8&amp;" : "&amp;Contagem!F8</f>
        <v>Projeto : Sistema de gestão de saúde pública da cidade inteligente</v>
      </c>
      <c r="G4" s="10"/>
      <c r="H4" s="10"/>
      <c r="I4" s="10"/>
      <c r="J4" s="10"/>
      <c r="K4" s="10"/>
      <c r="L4" s="15"/>
    </row>
    <row r="5" ht="12.75" customHeight="1">
      <c r="A5" s="124" t="str">
        <f>Contagem!A9&amp;" : "&amp;Contagem!F9</f>
        <v>Responsável : Nathany Aparecida Salles</v>
      </c>
      <c r="B5" s="10"/>
      <c r="C5" s="10"/>
      <c r="D5" s="10"/>
      <c r="E5" s="11"/>
      <c r="F5" s="33" t="str">
        <f>Contagem!A10&amp;" : "&amp;Contagem!F10</f>
        <v>Revisor : Banca Examinadora da PUC Minas</v>
      </c>
      <c r="G5" s="10"/>
      <c r="H5" s="10"/>
      <c r="I5" s="10"/>
      <c r="J5" s="10"/>
      <c r="K5" s="10"/>
      <c r="L5" s="15"/>
    </row>
    <row r="6" ht="12.75" customHeight="1">
      <c r="A6" s="124" t="str">
        <f>Contagem!A4&amp;" : "&amp;Contagem!F4</f>
        <v>Empresa : WebSaúde</v>
      </c>
      <c r="B6" s="10"/>
      <c r="C6" s="10"/>
      <c r="D6" s="10"/>
      <c r="E6" s="11"/>
      <c r="F6" s="33" t="str">
        <f>"Tipo de Contagem : "&amp;Contagem!F6</f>
        <v>Tipo de Contagem : Projeto de Desenvolvimento</v>
      </c>
      <c r="G6" s="10"/>
      <c r="H6" s="10"/>
      <c r="I6" s="10"/>
      <c r="J6" s="10"/>
      <c r="K6" s="10"/>
      <c r="L6" s="15"/>
    </row>
    <row r="7" ht="12.75" customHeight="1">
      <c r="A7" s="125" t="s">
        <v>235</v>
      </c>
      <c r="B7" s="126"/>
      <c r="C7" s="127" t="s">
        <v>236</v>
      </c>
      <c r="D7" s="23"/>
      <c r="E7" s="23"/>
      <c r="F7" s="126"/>
      <c r="G7" s="128" t="s">
        <v>237</v>
      </c>
      <c r="H7" s="128" t="s">
        <v>238</v>
      </c>
      <c r="I7" s="129"/>
      <c r="J7" s="130" t="s">
        <v>239</v>
      </c>
      <c r="K7" s="126"/>
      <c r="L7" s="131" t="s">
        <v>238</v>
      </c>
    </row>
    <row r="8" ht="12.75" customHeight="1">
      <c r="A8" s="6"/>
      <c r="B8" s="132"/>
      <c r="C8" s="133"/>
      <c r="D8" s="7"/>
      <c r="E8" s="7"/>
      <c r="F8" s="132"/>
      <c r="G8" s="134"/>
      <c r="H8" s="134"/>
      <c r="I8" s="135"/>
      <c r="J8" s="133"/>
      <c r="K8" s="132"/>
      <c r="L8" s="136"/>
    </row>
    <row r="9" ht="6.0" customHeight="1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9"/>
    </row>
    <row r="10" ht="13.5" customHeight="1">
      <c r="A10" s="140"/>
      <c r="B10" s="141" t="s">
        <v>65</v>
      </c>
      <c r="C10" s="142">
        <f>COUNTIF('Funções'!G8:G610,"EEL")</f>
        <v>11</v>
      </c>
      <c r="D10" s="141"/>
      <c r="E10" s="143" t="s">
        <v>240</v>
      </c>
      <c r="F10" s="143" t="s">
        <v>241</v>
      </c>
      <c r="G10" s="142">
        <f>C10*3</f>
        <v>33</v>
      </c>
      <c r="H10" s="141"/>
      <c r="I10" s="144"/>
      <c r="J10" s="145" t="str">
        <f>Deflatores!$G$4&amp;"="</f>
        <v>I=</v>
      </c>
      <c r="K10" s="146">
        <f>SUMIF('Funções'!$J$8:$J$610,"EE"&amp;Deflatores!G4,'Funções'!$L$8:$L$610)</f>
        <v>143</v>
      </c>
      <c r="L10" s="147"/>
    </row>
    <row r="11" ht="13.5" customHeight="1">
      <c r="A11" s="148"/>
      <c r="B11" s="141"/>
      <c r="C11" s="142">
        <f>COUNTIF('Funções'!G8:G610,"EEA")</f>
        <v>14</v>
      </c>
      <c r="D11" s="141"/>
      <c r="E11" s="143" t="s">
        <v>242</v>
      </c>
      <c r="F11" s="143" t="s">
        <v>243</v>
      </c>
      <c r="G11" s="142">
        <f>C11*4</f>
        <v>56</v>
      </c>
      <c r="H11" s="141"/>
      <c r="I11" s="144"/>
      <c r="J11" s="145" t="str">
        <f>Deflatores!$G$5&amp;"="</f>
        <v>A=</v>
      </c>
      <c r="K11" s="146">
        <f>SUMIF('Funções'!$J$8:$J$610,"EE"&amp;Deflatores!G5,'Funções'!$L$8:$L$610)</f>
        <v>0</v>
      </c>
      <c r="L11" s="147"/>
    </row>
    <row r="12" ht="13.5" customHeight="1">
      <c r="A12" s="148"/>
      <c r="B12" s="141"/>
      <c r="C12" s="142">
        <f>COUNTIF('Funções'!G8:G610,"EEH")</f>
        <v>9</v>
      </c>
      <c r="D12" s="141"/>
      <c r="E12" s="143" t="s">
        <v>244</v>
      </c>
      <c r="F12" s="143" t="s">
        <v>245</v>
      </c>
      <c r="G12" s="142">
        <f>C12*6</f>
        <v>54</v>
      </c>
      <c r="H12" s="141"/>
      <c r="I12" s="144"/>
      <c r="J12" s="145" t="str">
        <f>Deflatores!$G$6&amp;"="</f>
        <v>E=</v>
      </c>
      <c r="K12" s="146">
        <f>SUMIF('Funções'!$J$8:$J$610,"EE"&amp;Deflatores!G6,'Funções'!$L$8:$L$610)</f>
        <v>0</v>
      </c>
      <c r="L12" s="149"/>
    </row>
    <row r="13" ht="13.5" customHeight="1">
      <c r="A13" s="148"/>
      <c r="B13" s="141"/>
      <c r="C13" s="141"/>
      <c r="D13" s="141"/>
      <c r="E13" s="141"/>
      <c r="F13" s="141"/>
      <c r="G13" s="141"/>
      <c r="H13" s="141"/>
      <c r="I13" s="141"/>
      <c r="J13" s="141"/>
      <c r="K13" s="150"/>
      <c r="L13" s="147"/>
    </row>
    <row r="14" ht="13.5" customHeight="1">
      <c r="A14" s="148"/>
      <c r="B14" s="151" t="s">
        <v>246</v>
      </c>
      <c r="C14" s="142">
        <f>SUM(C10:C12)</f>
        <v>34</v>
      </c>
      <c r="D14" s="141"/>
      <c r="E14" s="141"/>
      <c r="F14" s="151" t="s">
        <v>247</v>
      </c>
      <c r="G14" s="142">
        <f>SUM(G10:G12)</f>
        <v>143</v>
      </c>
      <c r="H14" s="144">
        <f>IF($G$45&lt;&gt;0,G14/$G$45,"")</f>
        <v>0.468852459</v>
      </c>
      <c r="I14" s="123"/>
      <c r="J14" s="145"/>
      <c r="K14" s="146">
        <f>SUM(K10:K13)</f>
        <v>143</v>
      </c>
      <c r="L14" s="152">
        <f>IF('Sumário 2'!L11&lt;&gt;0,K14/'Sumário 2'!L11,"")</f>
        <v>0.468852459</v>
      </c>
    </row>
    <row r="15" ht="6.0" customHeight="1">
      <c r="A15" s="153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54"/>
    </row>
    <row r="16" ht="6.0" customHeight="1">
      <c r="A16" s="148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7"/>
    </row>
    <row r="17" ht="13.5" customHeight="1">
      <c r="A17" s="148"/>
      <c r="B17" s="141" t="s">
        <v>113</v>
      </c>
      <c r="C17" s="145">
        <f>COUNTIF('Funções'!G8:G610,"SEL")</f>
        <v>2</v>
      </c>
      <c r="D17" s="141"/>
      <c r="E17" s="143" t="s">
        <v>240</v>
      </c>
      <c r="F17" s="143" t="s">
        <v>243</v>
      </c>
      <c r="G17" s="145">
        <f>C17*4</f>
        <v>8</v>
      </c>
      <c r="H17" s="141"/>
      <c r="I17" s="141"/>
      <c r="J17" s="145" t="str">
        <f>Deflatores!$G$4&amp;"="</f>
        <v>I=</v>
      </c>
      <c r="K17" s="155">
        <f>SUMIF('Funções'!$J$8:$J$610,"SE"&amp;Deflatores!$G$4,'Funções'!$L$8:$L$610)</f>
        <v>28</v>
      </c>
      <c r="L17" s="147"/>
    </row>
    <row r="18" ht="13.5" customHeight="1">
      <c r="A18" s="148"/>
      <c r="B18" s="141"/>
      <c r="C18" s="145">
        <f>COUNTIF('Funções'!G8:G610,"SEA")</f>
        <v>4</v>
      </c>
      <c r="D18" s="141"/>
      <c r="E18" s="143" t="s">
        <v>242</v>
      </c>
      <c r="F18" s="143" t="s">
        <v>248</v>
      </c>
      <c r="G18" s="145">
        <f>C18*5</f>
        <v>20</v>
      </c>
      <c r="H18" s="141"/>
      <c r="I18" s="141"/>
      <c r="J18" s="145" t="str">
        <f>Deflatores!$G$5&amp;"="</f>
        <v>A=</v>
      </c>
      <c r="K18" s="155">
        <f>SUMIF('Funções'!$J$8:$J$610,"SE"&amp;Deflatores!$G$5,'Funções'!$L$8:$L$610)</f>
        <v>0</v>
      </c>
      <c r="L18" s="147"/>
    </row>
    <row r="19" ht="13.5" customHeight="1">
      <c r="A19" s="148"/>
      <c r="B19" s="141"/>
      <c r="C19" s="145">
        <f>COUNTIF('Funções'!G8:G610,"SEH")</f>
        <v>0</v>
      </c>
      <c r="D19" s="141"/>
      <c r="E19" s="143" t="s">
        <v>244</v>
      </c>
      <c r="F19" s="143" t="s">
        <v>249</v>
      </c>
      <c r="G19" s="145">
        <f>C19*7</f>
        <v>0</v>
      </c>
      <c r="H19" s="141"/>
      <c r="I19" s="141"/>
      <c r="J19" s="145" t="str">
        <f>Deflatores!$G$6&amp;"="</f>
        <v>E=</v>
      </c>
      <c r="K19" s="155">
        <f>SUMIF('Funções'!$J$8:$J$610,"SE"&amp;Deflatores!$G$6,'Funções'!$L$8:$L$610)</f>
        <v>0</v>
      </c>
      <c r="L19" s="149"/>
    </row>
    <row r="20" ht="13.5" customHeight="1">
      <c r="A20" s="148"/>
      <c r="B20" s="141"/>
      <c r="C20" s="141"/>
      <c r="D20" s="141"/>
      <c r="E20" s="141"/>
      <c r="F20" s="141"/>
      <c r="G20" s="141"/>
      <c r="H20" s="141"/>
      <c r="I20" s="141"/>
      <c r="J20" s="141"/>
      <c r="K20" s="150"/>
      <c r="L20" s="147"/>
    </row>
    <row r="21" ht="13.5" customHeight="1">
      <c r="A21" s="148"/>
      <c r="B21" s="151" t="s">
        <v>246</v>
      </c>
      <c r="C21" s="142">
        <f>SUM(C17:C19)</f>
        <v>6</v>
      </c>
      <c r="D21" s="141"/>
      <c r="E21" s="141"/>
      <c r="F21" s="151" t="s">
        <v>247</v>
      </c>
      <c r="G21" s="142">
        <f>SUM(G17:G19)</f>
        <v>28</v>
      </c>
      <c r="H21" s="144">
        <f>IF($G$45&lt;&gt;0,G21/$G$45,"")</f>
        <v>0.09180327869</v>
      </c>
      <c r="I21" s="123"/>
      <c r="J21" s="145"/>
      <c r="K21" s="146">
        <f>SUM(K17:K20)</f>
        <v>28</v>
      </c>
      <c r="L21" s="152">
        <f>IF('Sumário 2'!L11&lt;&gt;0,K21/'Sumário 2'!L11,"")</f>
        <v>0.09180327869</v>
      </c>
    </row>
    <row r="22" ht="6.0" customHeight="1">
      <c r="A22" s="153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54"/>
    </row>
    <row r="23" ht="6.0" customHeight="1">
      <c r="A23" s="137"/>
      <c r="B23" s="138"/>
      <c r="C23" s="141"/>
      <c r="D23" s="138"/>
      <c r="E23" s="138"/>
      <c r="F23" s="138"/>
      <c r="G23" s="141"/>
      <c r="H23" s="138"/>
      <c r="I23" s="138"/>
      <c r="J23" s="138"/>
      <c r="K23" s="138"/>
      <c r="L23" s="139"/>
    </row>
    <row r="24" ht="13.5" customHeight="1">
      <c r="A24" s="148"/>
      <c r="B24" s="141" t="s">
        <v>71</v>
      </c>
      <c r="C24" s="142">
        <f>COUNTIF('Funções'!G8:G610,"CEL")</f>
        <v>6</v>
      </c>
      <c r="D24" s="141"/>
      <c r="E24" s="143" t="s">
        <v>240</v>
      </c>
      <c r="F24" s="143" t="s">
        <v>241</v>
      </c>
      <c r="G24" s="142">
        <f>C24*3</f>
        <v>18</v>
      </c>
      <c r="H24" s="141"/>
      <c r="I24" s="141"/>
      <c r="J24" s="145" t="str">
        <f>Deflatores!$G$4&amp;"="</f>
        <v>I=</v>
      </c>
      <c r="K24" s="146">
        <f>SUMIF('Funções'!$J$8:$J$610,"CE"&amp;Deflatores!$G$4,'Funções'!$L$8:$L$610)</f>
        <v>54</v>
      </c>
      <c r="L24" s="147"/>
    </row>
    <row r="25" ht="13.5" customHeight="1">
      <c r="A25" s="148"/>
      <c r="B25" s="141"/>
      <c r="C25" s="142">
        <f>COUNTIF('Funções'!G8:G610,"CEA")</f>
        <v>6</v>
      </c>
      <c r="D25" s="141"/>
      <c r="E25" s="143" t="s">
        <v>242</v>
      </c>
      <c r="F25" s="143" t="s">
        <v>243</v>
      </c>
      <c r="G25" s="142">
        <f>C25*4</f>
        <v>24</v>
      </c>
      <c r="H25" s="141"/>
      <c r="I25" s="141"/>
      <c r="J25" s="145" t="str">
        <f>Deflatores!$G$5&amp;"="</f>
        <v>A=</v>
      </c>
      <c r="K25" s="146">
        <f>SUMIF('Funções'!$J$8:$J$610,"CE"&amp;Deflatores!$G$5,'Funções'!$L$8:$L$610)</f>
        <v>0</v>
      </c>
      <c r="L25" s="147"/>
    </row>
    <row r="26" ht="13.5" customHeight="1">
      <c r="A26" s="148"/>
      <c r="B26" s="141"/>
      <c r="C26" s="142">
        <f>COUNTIF('Funções'!G8:G610,"CEH")</f>
        <v>2</v>
      </c>
      <c r="D26" s="141"/>
      <c r="E26" s="143" t="s">
        <v>244</v>
      </c>
      <c r="F26" s="143" t="s">
        <v>245</v>
      </c>
      <c r="G26" s="142">
        <f>C26*6</f>
        <v>12</v>
      </c>
      <c r="H26" s="141"/>
      <c r="I26" s="141"/>
      <c r="J26" s="145" t="str">
        <f>Deflatores!$G$6&amp;"="</f>
        <v>E=</v>
      </c>
      <c r="K26" s="146">
        <f>SUMIF('Funções'!$J$8:$J$610,"CE"&amp;Deflatores!$G$6,'Funções'!$L$8:$L$610)</f>
        <v>0</v>
      </c>
      <c r="L26" s="149"/>
    </row>
    <row r="27" ht="13.5" customHeight="1">
      <c r="A27" s="148"/>
      <c r="B27" s="141"/>
      <c r="C27" s="141"/>
      <c r="D27" s="141"/>
      <c r="E27" s="141"/>
      <c r="F27" s="141"/>
      <c r="G27" s="141"/>
      <c r="H27" s="141"/>
      <c r="I27" s="141"/>
      <c r="J27" s="141"/>
      <c r="K27" s="150"/>
      <c r="L27" s="147"/>
    </row>
    <row r="28" ht="13.5" customHeight="1">
      <c r="A28" s="148"/>
      <c r="B28" s="151" t="s">
        <v>246</v>
      </c>
      <c r="C28" s="142">
        <f>SUM(C24:C26)</f>
        <v>14</v>
      </c>
      <c r="D28" s="141"/>
      <c r="E28" s="141"/>
      <c r="F28" s="151" t="s">
        <v>247</v>
      </c>
      <c r="G28" s="142">
        <f>SUM(G24:G26)</f>
        <v>54</v>
      </c>
      <c r="H28" s="144">
        <f>IF($G$45&lt;&gt;0,G28/$G$45,"")</f>
        <v>0.1770491803</v>
      </c>
      <c r="I28" s="123"/>
      <c r="J28" s="145"/>
      <c r="K28" s="146">
        <f>SUM(K24:K27)</f>
        <v>54</v>
      </c>
      <c r="L28" s="152">
        <f>IF('Sumário 2'!L11&lt;&gt;0,K28/'Sumário 2'!L11,"")</f>
        <v>0.1770491803</v>
      </c>
    </row>
    <row r="29" ht="6.0" customHeight="1">
      <c r="A29" s="153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54"/>
    </row>
    <row r="30" ht="6.0" customHeight="1">
      <c r="A30" s="137"/>
      <c r="B30" s="138"/>
      <c r="C30" s="141"/>
      <c r="D30" s="138"/>
      <c r="E30" s="138"/>
      <c r="F30" s="138"/>
      <c r="G30" s="141"/>
      <c r="H30" s="138"/>
      <c r="I30" s="138"/>
      <c r="J30" s="138"/>
      <c r="K30" s="138"/>
      <c r="L30" s="139"/>
    </row>
    <row r="31" ht="13.5" customHeight="1">
      <c r="A31" s="148"/>
      <c r="B31" s="141" t="s">
        <v>44</v>
      </c>
      <c r="C31" s="142">
        <f>COUNTIF('Funções'!G8:G610,"ALIL")</f>
        <v>10</v>
      </c>
      <c r="D31" s="141"/>
      <c r="E31" s="141" t="s">
        <v>240</v>
      </c>
      <c r="F31" s="141" t="s">
        <v>249</v>
      </c>
      <c r="G31" s="142">
        <f>C31*7</f>
        <v>70</v>
      </c>
      <c r="H31" s="141"/>
      <c r="I31" s="141"/>
      <c r="J31" s="145" t="str">
        <f>Deflatores!$G$4&amp;"="</f>
        <v>I=</v>
      </c>
      <c r="K31" s="146">
        <f>SUMIF('Funções'!$J$8:$J$610,"ALI"&amp;Deflatores!$G$4,'Funções'!$L$8:$L$610)</f>
        <v>80</v>
      </c>
      <c r="L31" s="147"/>
    </row>
    <row r="32" ht="13.5" customHeight="1">
      <c r="A32" s="148"/>
      <c r="B32" s="141"/>
      <c r="C32" s="142">
        <f>COUNTIF('Funções'!G8:G610,"ALIA")</f>
        <v>1</v>
      </c>
      <c r="D32" s="141"/>
      <c r="E32" s="141" t="s">
        <v>242</v>
      </c>
      <c r="F32" s="141" t="s">
        <v>250</v>
      </c>
      <c r="G32" s="142">
        <f>C32*10</f>
        <v>10</v>
      </c>
      <c r="H32" s="141"/>
      <c r="I32" s="141"/>
      <c r="J32" s="145" t="str">
        <f>Deflatores!$G$5&amp;"="</f>
        <v>A=</v>
      </c>
      <c r="K32" s="146">
        <f>SUMIF('Funções'!$J$8:$J$610,"ALI"&amp;Deflatores!$G$5,'Funções'!$L$8:$L$610)</f>
        <v>0</v>
      </c>
      <c r="L32" s="147"/>
    </row>
    <row r="33" ht="13.5" customHeight="1">
      <c r="A33" s="148"/>
      <c r="B33" s="141"/>
      <c r="C33" s="142">
        <f>COUNTIF('Funções'!G8:G610,"ALIH")</f>
        <v>0</v>
      </c>
      <c r="D33" s="141"/>
      <c r="E33" s="141" t="s">
        <v>244</v>
      </c>
      <c r="F33" s="141" t="s">
        <v>251</v>
      </c>
      <c r="G33" s="142">
        <f>C33*15</f>
        <v>0</v>
      </c>
      <c r="H33" s="141"/>
      <c r="I33" s="141"/>
      <c r="J33" s="145" t="str">
        <f>Deflatores!$G$6&amp;"="</f>
        <v>E=</v>
      </c>
      <c r="K33" s="146">
        <f>SUMIF('Funções'!$J$8:$J$610,"ALI"&amp;Deflatores!$G$6,'Funções'!$L$8:$L$610)</f>
        <v>0</v>
      </c>
      <c r="L33" s="149"/>
    </row>
    <row r="34" ht="13.5" customHeight="1">
      <c r="A34" s="148"/>
      <c r="B34" s="141"/>
      <c r="C34" s="141"/>
      <c r="D34" s="141"/>
      <c r="E34" s="141"/>
      <c r="F34" s="141"/>
      <c r="G34" s="141"/>
      <c r="H34" s="141"/>
      <c r="I34" s="141"/>
      <c r="J34" s="141"/>
      <c r="K34" s="150"/>
      <c r="L34" s="147"/>
    </row>
    <row r="35" ht="13.5" customHeight="1">
      <c r="A35" s="148"/>
      <c r="B35" s="151" t="s">
        <v>246</v>
      </c>
      <c r="C35" s="142">
        <f>SUM(C31:C33)</f>
        <v>11</v>
      </c>
      <c r="D35" s="141"/>
      <c r="E35" s="141"/>
      <c r="F35" s="151" t="s">
        <v>247</v>
      </c>
      <c r="G35" s="142">
        <f>SUM(G31:G33)</f>
        <v>80</v>
      </c>
      <c r="H35" s="144">
        <f>IF($G$45&lt;&gt;0,G35/$G$45,"")</f>
        <v>0.262295082</v>
      </c>
      <c r="I35" s="123"/>
      <c r="J35" s="145"/>
      <c r="K35" s="146">
        <f>SUM(K31:K34)</f>
        <v>80</v>
      </c>
      <c r="L35" s="152">
        <f>IF('Sumário 2'!L11&lt;&gt;0,K35/'Sumário 2'!L11,"")</f>
        <v>0.262295082</v>
      </c>
    </row>
    <row r="36" ht="6.0" customHeight="1">
      <c r="A36" s="153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54"/>
    </row>
    <row r="37" ht="6.0" customHeight="1">
      <c r="A37" s="137"/>
      <c r="B37" s="138"/>
      <c r="C37" s="141"/>
      <c r="D37" s="138"/>
      <c r="E37" s="138"/>
      <c r="F37" s="138"/>
      <c r="G37" s="141"/>
      <c r="H37" s="138"/>
      <c r="I37" s="138"/>
      <c r="J37" s="138"/>
      <c r="K37" s="138"/>
      <c r="L37" s="139"/>
    </row>
    <row r="38" ht="13.5" customHeight="1">
      <c r="A38" s="148"/>
      <c r="B38" s="141" t="s">
        <v>225</v>
      </c>
      <c r="C38" s="142">
        <f>COUNTIF('Funções'!G8:G610,"AIEL")</f>
        <v>0</v>
      </c>
      <c r="D38" s="141"/>
      <c r="E38" s="141" t="s">
        <v>240</v>
      </c>
      <c r="F38" s="141" t="s">
        <v>248</v>
      </c>
      <c r="G38" s="142">
        <f>C38*5</f>
        <v>0</v>
      </c>
      <c r="H38" s="141"/>
      <c r="I38" s="141"/>
      <c r="J38" s="145" t="str">
        <f>Deflatores!$G$4&amp;"="</f>
        <v>I=</v>
      </c>
      <c r="K38" s="146">
        <f>SUMIF('Funções'!$J$8:$J$610,"AIE"&amp;Deflatores!$G$4,'Funções'!$L$8:$L$610)</f>
        <v>0</v>
      </c>
      <c r="L38" s="147"/>
    </row>
    <row r="39" ht="13.5" customHeight="1">
      <c r="A39" s="148"/>
      <c r="B39" s="141"/>
      <c r="C39" s="142">
        <f>COUNTIF('Funções'!G8:G610,"AIEA")</f>
        <v>0</v>
      </c>
      <c r="D39" s="141"/>
      <c r="E39" s="141" t="s">
        <v>242</v>
      </c>
      <c r="F39" s="141" t="s">
        <v>249</v>
      </c>
      <c r="G39" s="142">
        <f>C39*7</f>
        <v>0</v>
      </c>
      <c r="H39" s="141"/>
      <c r="I39" s="141"/>
      <c r="J39" s="145" t="str">
        <f>Deflatores!$G$5&amp;"="</f>
        <v>A=</v>
      </c>
      <c r="K39" s="146">
        <f>SUMIF('Funções'!$J$8:$J$610,"AIE"&amp;Deflatores!$G$5,'Funções'!$L$8:$L$610)</f>
        <v>0</v>
      </c>
      <c r="L39" s="147"/>
    </row>
    <row r="40" ht="13.5" customHeight="1">
      <c r="A40" s="148"/>
      <c r="B40" s="141"/>
      <c r="C40" s="142">
        <f>COUNTIF('Funções'!G8:G610,"AIEH")</f>
        <v>0</v>
      </c>
      <c r="D40" s="141"/>
      <c r="E40" s="141" t="s">
        <v>244</v>
      </c>
      <c r="F40" s="141" t="s">
        <v>250</v>
      </c>
      <c r="G40" s="142">
        <f>C40*10</f>
        <v>0</v>
      </c>
      <c r="H40" s="141"/>
      <c r="I40" s="141"/>
      <c r="J40" s="145" t="str">
        <f>Deflatores!$G$6&amp;"="</f>
        <v>E=</v>
      </c>
      <c r="K40" s="146">
        <f>SUMIF('Funções'!$J$8:$J$610,"AIE"&amp;Deflatores!$G$6,'Funções'!$L$8:$L$610)</f>
        <v>0</v>
      </c>
      <c r="L40" s="149"/>
    </row>
    <row r="41" ht="13.5" customHeight="1">
      <c r="A41" s="148"/>
      <c r="B41" s="141"/>
      <c r="C41" s="141"/>
      <c r="D41" s="141"/>
      <c r="E41" s="141"/>
      <c r="F41" s="141"/>
      <c r="G41" s="141"/>
      <c r="H41" s="141"/>
      <c r="I41" s="141"/>
      <c r="J41" s="141"/>
      <c r="K41" s="150"/>
      <c r="L41" s="147"/>
    </row>
    <row r="42" ht="13.5" customHeight="1">
      <c r="A42" s="148"/>
      <c r="B42" s="151" t="s">
        <v>246</v>
      </c>
      <c r="C42" s="142">
        <f>SUM(C38:C40)</f>
        <v>0</v>
      </c>
      <c r="D42" s="141"/>
      <c r="E42" s="141"/>
      <c r="F42" s="151" t="s">
        <v>247</v>
      </c>
      <c r="G42" s="142">
        <f>SUM(G38:G40)</f>
        <v>0</v>
      </c>
      <c r="H42" s="144">
        <f>IF($G$45&lt;&gt;0,G42/$G$45,"")</f>
        <v>0</v>
      </c>
      <c r="I42" s="123"/>
      <c r="J42" s="145"/>
      <c r="K42" s="146">
        <f>SUM(K38:K41)</f>
        <v>0</v>
      </c>
      <c r="L42" s="152">
        <f>IF('Sumário 2'!L11&lt;&gt;0,K42/'Sumário 2'!L11,"")</f>
        <v>0</v>
      </c>
    </row>
    <row r="43" ht="6.0" customHeight="1">
      <c r="A43" s="153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54"/>
    </row>
    <row r="44" ht="6.0" customHeight="1">
      <c r="A44" s="148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7"/>
    </row>
    <row r="45" ht="13.5" customHeight="1">
      <c r="A45" s="148"/>
      <c r="B45" s="156" t="s">
        <v>252</v>
      </c>
      <c r="G45" s="142">
        <f>SUM(G14+G21+G28+G35+G42)</f>
        <v>305</v>
      </c>
      <c r="H45" s="141"/>
      <c r="I45" s="141"/>
      <c r="J45" s="141"/>
      <c r="K45" s="141"/>
      <c r="L45" s="147"/>
    </row>
    <row r="46" ht="13.5" customHeight="1">
      <c r="A46" s="148"/>
      <c r="B46" s="156" t="s">
        <v>253</v>
      </c>
      <c r="G46" s="142">
        <f>(C10+C11+C12)*4+(C17+C18+C19)*5+(C24+C25+C26)*4+(C31+C32+C33)*7+(C38+C39+C40)*5</f>
        <v>299</v>
      </c>
      <c r="H46" s="141"/>
      <c r="I46" s="141"/>
      <c r="J46" s="141"/>
      <c r="K46" s="141"/>
      <c r="L46" s="147"/>
    </row>
    <row r="47" ht="13.5" customHeight="1">
      <c r="A47" s="148"/>
      <c r="B47" s="156" t="s">
        <v>254</v>
      </c>
      <c r="G47" s="142">
        <f>(C31+C32+C33)*35+(C38+C39+C40)*15</f>
        <v>385</v>
      </c>
      <c r="H47" s="141"/>
      <c r="I47" s="141"/>
      <c r="J47" s="141"/>
      <c r="K47" s="141"/>
      <c r="L47" s="147"/>
    </row>
    <row r="48" ht="13.5" customHeight="1">
      <c r="A48" s="148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7"/>
    </row>
    <row r="49" ht="13.5" customHeight="1">
      <c r="A49" s="148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7"/>
    </row>
    <row r="50" ht="13.5" customHeight="1">
      <c r="A50" s="148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7"/>
    </row>
    <row r="51" ht="13.5" customHeight="1">
      <c r="A51" s="148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7"/>
    </row>
    <row r="52" ht="13.5" customHeight="1">
      <c r="A52" s="157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9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">
    <mergeCell ref="A1:L3"/>
    <mergeCell ref="A4:E4"/>
    <mergeCell ref="F4:L4"/>
    <mergeCell ref="A5:E5"/>
    <mergeCell ref="F5:L5"/>
    <mergeCell ref="A6:E6"/>
    <mergeCell ref="F6:L6"/>
    <mergeCell ref="B46:F46"/>
    <mergeCell ref="B47:F47"/>
    <mergeCell ref="A7:B8"/>
    <mergeCell ref="C7:F8"/>
    <mergeCell ref="G7:G8"/>
    <mergeCell ref="H7:H8"/>
    <mergeCell ref="J7:K8"/>
    <mergeCell ref="L7:L8"/>
    <mergeCell ref="B45:F45"/>
  </mergeCells>
  <printOptions/>
  <pageMargins bottom="0.75" footer="0.0" header="0.0" left="0.7" right="0.7" top="0.75"/>
  <pageSetup orientation="landscape"/>
  <headerFooter>
    <oddFooter>&amp;CPágina &amp;P de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3.14"/>
    <col customWidth="1" min="2" max="2" width="32.57"/>
    <col customWidth="1" min="3" max="3" width="36.43"/>
    <col customWidth="1" min="4" max="4" width="7.0"/>
    <col customWidth="1" min="5" max="5" width="9.86"/>
    <col customWidth="1" min="6" max="6" width="9.29"/>
    <col customWidth="1" min="7" max="8" width="12.29"/>
    <col customWidth="1" min="9" max="9" width="12.57"/>
    <col customWidth="1" min="10" max="10" width="7.57"/>
    <col customWidth="1" min="11" max="11" width="2.14"/>
    <col customWidth="1" min="12" max="12" width="13.57"/>
    <col customWidth="1" min="13" max="13" width="1.86"/>
    <col customWidth="1" min="14" max="26" width="8.0"/>
  </cols>
  <sheetData>
    <row r="1" ht="12.75" customHeight="1">
      <c r="A1" s="1" t="s">
        <v>255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2.75" customHeight="1">
      <c r="A2" s="4"/>
      <c r="M2" s="5"/>
    </row>
    <row r="3" ht="12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ht="12.75" customHeight="1">
      <c r="A4" s="124" t="str">
        <f>Contagem!A5&amp;" : "&amp;Contagem!F5</f>
        <v>Aplicação : WebSaúde - Sistema de gestão da saúde pública</v>
      </c>
      <c r="B4" s="10"/>
      <c r="C4" s="10"/>
      <c r="D4" s="10"/>
      <c r="E4" s="11"/>
      <c r="F4" s="33" t="str">
        <f>Contagem!A8&amp;" : "&amp;Contagem!F8</f>
        <v>Projeto : Sistema de gestão de saúde pública da cidade inteligente</v>
      </c>
      <c r="G4" s="10"/>
      <c r="H4" s="10"/>
      <c r="I4" s="10"/>
      <c r="J4" s="10"/>
      <c r="K4" s="10"/>
      <c r="L4" s="10"/>
      <c r="M4" s="15"/>
    </row>
    <row r="5" ht="12.75" customHeight="1">
      <c r="A5" s="124" t="str">
        <f>Contagem!A9&amp;" : "&amp;Contagem!F9</f>
        <v>Responsável : Nathany Aparecida Salles</v>
      </c>
      <c r="B5" s="10"/>
      <c r="C5" s="10"/>
      <c r="D5" s="10"/>
      <c r="E5" s="160"/>
      <c r="F5" s="33" t="str">
        <f>Contagem!A10&amp;" : "&amp;Contagem!F10</f>
        <v>Revisor : Banca Examinadora da PUC Minas</v>
      </c>
      <c r="G5" s="10"/>
      <c r="H5" s="10"/>
      <c r="I5" s="10"/>
      <c r="J5" s="10"/>
      <c r="K5" s="10"/>
      <c r="L5" s="10"/>
      <c r="M5" s="15"/>
    </row>
    <row r="6" ht="12.75" customHeight="1">
      <c r="A6" s="124" t="str">
        <f>Contagem!A4&amp;" : "&amp;Contagem!F4</f>
        <v>Empresa : WebSaúde</v>
      </c>
      <c r="B6" s="10"/>
      <c r="C6" s="10"/>
      <c r="D6" s="10"/>
      <c r="E6" s="160"/>
      <c r="F6" s="33" t="str">
        <f>"Tipo de Contagem : "&amp;Contagem!F6</f>
        <v>Tipo de Contagem : Projeto de Desenvolvimento</v>
      </c>
      <c r="G6" s="10"/>
      <c r="H6" s="10"/>
      <c r="I6" s="10"/>
      <c r="J6" s="10"/>
      <c r="K6" s="10"/>
      <c r="L6" s="10"/>
      <c r="M6" s="15"/>
    </row>
    <row r="7" ht="12.75" customHeight="1">
      <c r="A7" s="161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62"/>
    </row>
    <row r="8" ht="13.5" customHeight="1">
      <c r="A8" s="161"/>
      <c r="B8" s="163"/>
      <c r="J8" s="123"/>
      <c r="K8" s="123"/>
      <c r="L8" s="123"/>
      <c r="M8" s="162"/>
    </row>
    <row r="9" ht="13.5" customHeight="1">
      <c r="A9" s="161"/>
      <c r="B9" s="164" t="s">
        <v>256</v>
      </c>
      <c r="E9" s="165" t="s">
        <v>226</v>
      </c>
      <c r="F9" s="165" t="s">
        <v>3</v>
      </c>
      <c r="G9" s="165" t="s">
        <v>257</v>
      </c>
      <c r="H9" s="165" t="s">
        <v>258</v>
      </c>
      <c r="I9" s="165" t="s">
        <v>9</v>
      </c>
      <c r="J9" s="165" t="s">
        <v>259</v>
      </c>
      <c r="K9" s="123"/>
      <c r="L9" s="123"/>
      <c r="M9" s="162"/>
    </row>
    <row r="10" ht="13.5" customHeight="1">
      <c r="A10" s="161"/>
      <c r="B10" s="13" t="str">
        <f>""&amp;Deflatores!B4</f>
        <v>Inclusão</v>
      </c>
      <c r="C10" s="11"/>
      <c r="D10" s="90" t="str">
        <f>""&amp;Deflatores!G4</f>
        <v>I</v>
      </c>
      <c r="E10" s="166">
        <f>IF(D10="","",COUNTIF('Funções'!C$8:C$610,D10))</f>
        <v>65</v>
      </c>
      <c r="F10" s="167">
        <f>SUMIF('Funções'!$C$8:$C$610,Deflatores!G4,'Funções'!$H$8:$H$610)</f>
        <v>305</v>
      </c>
      <c r="G10" s="168">
        <f>IF(ISBLANK(Deflatores!H4),"",Deflatores!H4)</f>
        <v>1</v>
      </c>
      <c r="H10" s="167" t="str">
        <f>IF(ISBLANK(Deflatores!I4),"",Deflatores!I4)</f>
        <v/>
      </c>
      <c r="I10" s="167">
        <f>IF(F10=0,Deflatores!K4,F10*G10)</f>
        <v>305</v>
      </c>
      <c r="J10" s="169">
        <f t="shared" ref="J10:J44" si="1">IF($L$11&lt;&gt;0,I10/$L$11,"")</f>
        <v>1</v>
      </c>
      <c r="K10" s="123"/>
      <c r="L10" s="170" t="s">
        <v>9</v>
      </c>
      <c r="M10" s="147"/>
    </row>
    <row r="11" ht="13.5" customHeight="1">
      <c r="A11" s="161"/>
      <c r="B11" s="13" t="str">
        <f>""&amp;Deflatores!B5</f>
        <v>Alteração (sem conhecimento do Fator de Impacto)</v>
      </c>
      <c r="C11" s="11"/>
      <c r="D11" s="90" t="str">
        <f>""&amp;Deflatores!G5</f>
        <v>A</v>
      </c>
      <c r="E11" s="166">
        <f>IF(D11="","",COUNTIF('Funções'!C$8:C$610,D11))</f>
        <v>0</v>
      </c>
      <c r="F11" s="167">
        <f>SUMIF('Funções'!$C$8:$C$610,Deflatores!G5,'Funções'!$H$8:$H$610)</f>
        <v>0</v>
      </c>
      <c r="G11" s="168">
        <f>IF(ISBLANK(Deflatores!H5),"",Deflatores!H5)</f>
        <v>0.5</v>
      </c>
      <c r="H11" s="167" t="str">
        <f>IF(ISBLANK(Deflatores!I5),"",Deflatores!I5)</f>
        <v/>
      </c>
      <c r="I11" s="167">
        <f>IF(F11=0,Deflatores!K5,F11*G11)</f>
        <v>0</v>
      </c>
      <c r="J11" s="169">
        <f t="shared" si="1"/>
        <v>0</v>
      </c>
      <c r="K11" s="171"/>
      <c r="L11" s="172">
        <f>Contagem!Q6</f>
        <v>305</v>
      </c>
      <c r="M11" s="147"/>
    </row>
    <row r="12" ht="13.5" customHeight="1">
      <c r="A12" s="161"/>
      <c r="B12" s="13" t="str">
        <f>""&amp;Deflatores!B6</f>
        <v>Exclusão</v>
      </c>
      <c r="C12" s="11"/>
      <c r="D12" s="90" t="str">
        <f>""&amp;Deflatores!G6</f>
        <v>E</v>
      </c>
      <c r="E12" s="166">
        <f>IF(D12="","",COUNTIF('Funções'!C$8:C$610,D12))</f>
        <v>0</v>
      </c>
      <c r="F12" s="167">
        <f>SUMIF('Funções'!$C$8:$C$610,Deflatores!G6,'Funções'!$H$8:$H$610)</f>
        <v>0</v>
      </c>
      <c r="G12" s="168">
        <f>IF(ISBLANK(Deflatores!H6),"",Deflatores!H6)</f>
        <v>0.4</v>
      </c>
      <c r="H12" s="167" t="str">
        <f>IF(ISBLANK(Deflatores!I6),"",Deflatores!I6)</f>
        <v/>
      </c>
      <c r="I12" s="167">
        <f>IF(F12=0,Deflatores!K6,F12*G12)</f>
        <v>0</v>
      </c>
      <c r="J12" s="169">
        <f t="shared" si="1"/>
        <v>0</v>
      </c>
      <c r="K12" s="171"/>
      <c r="L12" s="150"/>
      <c r="M12" s="147"/>
    </row>
    <row r="13" ht="13.5" customHeight="1">
      <c r="A13" s="161"/>
      <c r="B13" s="13" t="str">
        <f>""&amp;Deflatores!B7</f>
        <v>Alteração (50%) de função desenvolvida ou já alterada pela empresa atual</v>
      </c>
      <c r="C13" s="11"/>
      <c r="D13" s="90" t="str">
        <f>""&amp;Deflatores!G7</f>
        <v>A50</v>
      </c>
      <c r="E13" s="166">
        <f>IF(D13="","",COUNTIF('Funções'!C$8:C$610,D13))</f>
        <v>0</v>
      </c>
      <c r="F13" s="167">
        <f>SUMIF('Funções'!$C$8:$C$610,Deflatores!G7,'Funções'!$H$8:$H$610)</f>
        <v>0</v>
      </c>
      <c r="G13" s="168">
        <f>IF(ISBLANK(Deflatores!H7),"",Deflatores!H7)</f>
        <v>0.5</v>
      </c>
      <c r="H13" s="167" t="str">
        <f>IF(ISBLANK(Deflatores!I7),"",Deflatores!I7)</f>
        <v/>
      </c>
      <c r="I13" s="167">
        <f>Deflatores!K7</f>
        <v>0</v>
      </c>
      <c r="J13" s="169">
        <f t="shared" si="1"/>
        <v>0</v>
      </c>
      <c r="K13" s="171"/>
      <c r="L13" s="170" t="s">
        <v>260</v>
      </c>
      <c r="M13" s="147"/>
    </row>
    <row r="14" ht="13.5" customHeight="1">
      <c r="A14" s="161"/>
      <c r="B14" s="13" t="str">
        <f>""&amp;Deflatores!B8</f>
        <v>Alteração (75%) de função não desenv. e ainda não alterada pela empresa atual</v>
      </c>
      <c r="C14" s="11"/>
      <c r="D14" s="90" t="str">
        <f>""&amp;Deflatores!G8</f>
        <v>A75</v>
      </c>
      <c r="E14" s="166">
        <f>IF(D14="","",COUNTIF('Funções'!C$8:C$610,D14))</f>
        <v>0</v>
      </c>
      <c r="F14" s="167">
        <f>SUMIF('Funções'!$C$8:$C$610,Deflatores!G8,'Funções'!$H$8:$H$610)</f>
        <v>0</v>
      </c>
      <c r="G14" s="168">
        <f>IF(ISBLANK(Deflatores!H8),"",Deflatores!H8)</f>
        <v>0.75</v>
      </c>
      <c r="H14" s="167" t="str">
        <f>IF(ISBLANK(Deflatores!I8),"",Deflatores!I8)</f>
        <v/>
      </c>
      <c r="I14" s="167">
        <f>Deflatores!K8</f>
        <v>0</v>
      </c>
      <c r="J14" s="169">
        <f t="shared" si="1"/>
        <v>0</v>
      </c>
      <c r="K14" s="123"/>
      <c r="L14" s="172">
        <f>Contagem!Q4</f>
        <v>305</v>
      </c>
      <c r="M14" s="147"/>
    </row>
    <row r="15" ht="13.5" customHeight="1">
      <c r="A15" s="161"/>
      <c r="B15" s="13" t="str">
        <f>""&amp;Deflatores!B9</f>
        <v>Alteração (75%+15%): o mesmo acima + redocumentar a função</v>
      </c>
      <c r="C15" s="11"/>
      <c r="D15" s="90" t="str">
        <f>""&amp;Deflatores!G9</f>
        <v>A90</v>
      </c>
      <c r="E15" s="166">
        <f>IF(D15="","",COUNTIF('Funções'!C$8:C$610,D15))</f>
        <v>0</v>
      </c>
      <c r="F15" s="167">
        <f>SUMIF('Funções'!$C$8:$C$610,Deflatores!G9,'Funções'!$H$8:$H$610)</f>
        <v>0</v>
      </c>
      <c r="G15" s="168">
        <f>IF(ISBLANK(Deflatores!H9),"",Deflatores!H9)</f>
        <v>0.9</v>
      </c>
      <c r="H15" s="167" t="str">
        <f>IF(ISBLANK(Deflatores!I9),"",Deflatores!I9)</f>
        <v/>
      </c>
      <c r="I15" s="167">
        <f>Deflatores!K9</f>
        <v>0</v>
      </c>
      <c r="J15" s="169">
        <f t="shared" si="1"/>
        <v>0</v>
      </c>
      <c r="K15" s="123"/>
      <c r="L15" s="123"/>
      <c r="M15" s="162"/>
    </row>
    <row r="16" ht="13.5" customHeight="1">
      <c r="A16" s="161"/>
      <c r="B16" s="13" t="str">
        <f>""&amp;Deflatores!B10</f>
        <v>Migração de Dados</v>
      </c>
      <c r="C16" s="11"/>
      <c r="D16" s="90" t="str">
        <f>""&amp;Deflatores!G10</f>
        <v>PMD</v>
      </c>
      <c r="E16" s="166">
        <f>IF(D16="","",COUNTIF('Funções'!C$8:C$610,D16))</f>
        <v>0</v>
      </c>
      <c r="F16" s="167">
        <f>SUMIF('Funções'!$C$8:$C$610,Deflatores!G10,'Funções'!$H$8:$H$610)</f>
        <v>0</v>
      </c>
      <c r="G16" s="168">
        <f>IF(ISBLANK(Deflatores!H10),"",Deflatores!H10)</f>
        <v>1</v>
      </c>
      <c r="H16" s="167" t="str">
        <f>IF(ISBLANK(Deflatores!I10),"",Deflatores!I10)</f>
        <v/>
      </c>
      <c r="I16" s="167">
        <f>Deflatores!K10</f>
        <v>0</v>
      </c>
      <c r="J16" s="169">
        <f t="shared" si="1"/>
        <v>0</v>
      </c>
      <c r="K16" s="123"/>
      <c r="L16" s="123"/>
      <c r="M16" s="162"/>
    </row>
    <row r="17" ht="13.5" customHeight="1">
      <c r="A17" s="161"/>
      <c r="B17" s="13" t="str">
        <f>""&amp;Deflatores!B11</f>
        <v>Corretiva (sem conhecimento do Fator de Impacto)</v>
      </c>
      <c r="C17" s="11"/>
      <c r="D17" s="90" t="str">
        <f>""&amp;Deflatores!G11</f>
        <v>COR</v>
      </c>
      <c r="E17" s="166">
        <f>IF(D17="","",COUNTIF('Funções'!C$8:C$610,D17))</f>
        <v>0</v>
      </c>
      <c r="F17" s="167">
        <f>SUMIF('Funções'!$C$8:$C$610,Deflatores!G11,'Funções'!$H$8:$H$610)</f>
        <v>0</v>
      </c>
      <c r="G17" s="168">
        <f>IF(ISBLANK(Deflatores!H11),"",Deflatores!H11)</f>
        <v>0.5</v>
      </c>
      <c r="H17" s="167" t="str">
        <f>IF(ISBLANK(Deflatores!I11),"",Deflatores!I11)</f>
        <v/>
      </c>
      <c r="I17" s="167">
        <f>Deflatores!K11</f>
        <v>0</v>
      </c>
      <c r="J17" s="169">
        <f t="shared" si="1"/>
        <v>0</v>
      </c>
      <c r="K17" s="123"/>
      <c r="L17" s="123"/>
      <c r="M17" s="162"/>
    </row>
    <row r="18" ht="13.5" customHeight="1">
      <c r="A18" s="161"/>
      <c r="B18" s="13" t="str">
        <f>""&amp;Deflatores!B12</f>
        <v>Corretiva (50%) - Fora da garantia (mesma empresa)</v>
      </c>
      <c r="C18" s="11"/>
      <c r="D18" s="90" t="str">
        <f>""&amp;Deflatores!G12</f>
        <v>COR50</v>
      </c>
      <c r="E18" s="166">
        <f>IF(D18="","",COUNTIF('Funções'!C$8:C$610,D18))</f>
        <v>0</v>
      </c>
      <c r="F18" s="167">
        <f>SUMIF('Funções'!$C$8:$C$610,Deflatores!G12,'Funções'!$H$8:$H$610)</f>
        <v>0</v>
      </c>
      <c r="G18" s="168">
        <f>IF(ISBLANK(Deflatores!H12),"",Deflatores!H12)</f>
        <v>0.5</v>
      </c>
      <c r="H18" s="167" t="str">
        <f>IF(ISBLANK(Deflatores!I12),"",Deflatores!I12)</f>
        <v/>
      </c>
      <c r="I18" s="167">
        <f>Deflatores!K12</f>
        <v>0</v>
      </c>
      <c r="J18" s="169">
        <f t="shared" si="1"/>
        <v>0</v>
      </c>
      <c r="K18" s="123"/>
      <c r="L18" s="123"/>
      <c r="M18" s="162"/>
    </row>
    <row r="19" ht="13.5" customHeight="1">
      <c r="A19" s="161"/>
      <c r="B19" s="13" t="str">
        <f>""&amp;Deflatores!B13</f>
        <v>Corretiva (75%) - Fora da garantia (outra empresa)</v>
      </c>
      <c r="C19" s="11"/>
      <c r="D19" s="90" t="str">
        <f>""&amp;Deflatores!G13</f>
        <v>COR75</v>
      </c>
      <c r="E19" s="166">
        <f>IF(D19="","",COUNTIF('Funções'!C$8:C$610,D19))</f>
        <v>0</v>
      </c>
      <c r="F19" s="167">
        <f>SUMIF('Funções'!$C$8:$C$610,Deflatores!G13,'Funções'!$H$8:$H$610)</f>
        <v>0</v>
      </c>
      <c r="G19" s="168">
        <f>IF(ISBLANK(Deflatores!H13),"",Deflatores!H13)</f>
        <v>0.75</v>
      </c>
      <c r="H19" s="167" t="str">
        <f>IF(ISBLANK(Deflatores!I13),"",Deflatores!I13)</f>
        <v/>
      </c>
      <c r="I19" s="167">
        <f>Deflatores!K13</f>
        <v>0</v>
      </c>
      <c r="J19" s="169">
        <f t="shared" si="1"/>
        <v>0</v>
      </c>
      <c r="K19" s="123"/>
      <c r="L19" s="123"/>
      <c r="M19" s="162"/>
    </row>
    <row r="20" ht="13.5" customHeight="1">
      <c r="A20" s="161"/>
      <c r="B20" s="13" t="str">
        <f>""&amp;Deflatores!B14</f>
        <v>Corretiva (75%+15%) - Fora da garantia (outra empresa) + Redocumentação</v>
      </c>
      <c r="C20" s="11"/>
      <c r="D20" s="90" t="str">
        <f>""&amp;Deflatores!G14</f>
        <v>COR90</v>
      </c>
      <c r="E20" s="166">
        <f>IF(D20="","",COUNTIF('Funções'!C$8:C$610,D20))</f>
        <v>0</v>
      </c>
      <c r="F20" s="167">
        <f>SUMIF('Funções'!$C$8:$C$610,Deflatores!G14,'Funções'!$H$8:$H$610)</f>
        <v>0</v>
      </c>
      <c r="G20" s="168">
        <f>IF(ISBLANK(Deflatores!H14),"",Deflatores!H14)</f>
        <v>0.9</v>
      </c>
      <c r="H20" s="167" t="str">
        <f>IF(ISBLANK(Deflatores!I14),"",Deflatores!I14)</f>
        <v/>
      </c>
      <c r="I20" s="167">
        <f>Deflatores!K14</f>
        <v>0</v>
      </c>
      <c r="J20" s="169">
        <f t="shared" si="1"/>
        <v>0</v>
      </c>
      <c r="K20" s="123"/>
      <c r="L20" s="123"/>
      <c r="M20" s="162"/>
    </row>
    <row r="21" ht="13.5" customHeight="1">
      <c r="A21" s="161"/>
      <c r="B21" s="13" t="str">
        <f>""&amp;Deflatores!B15</f>
        <v>Corretiva em Garantia</v>
      </c>
      <c r="C21" s="11"/>
      <c r="D21" s="90" t="str">
        <f>""&amp;Deflatores!G15</f>
        <v>GAR</v>
      </c>
      <c r="E21" s="166">
        <f>IF(D21="","",COUNTIF('Funções'!C$8:C$610,D21))</f>
        <v>0</v>
      </c>
      <c r="F21" s="167">
        <f>SUMIF('Funções'!$C$8:$C$610,Deflatores!G15,'Funções'!$H$8:$H$610)</f>
        <v>0</v>
      </c>
      <c r="G21" s="168">
        <f>IF(ISBLANK(Deflatores!H15),"",Deflatores!H15)</f>
        <v>0</v>
      </c>
      <c r="H21" s="167" t="str">
        <f>IF(ISBLANK(Deflatores!I15),"",Deflatores!I15)</f>
        <v/>
      </c>
      <c r="I21" s="167">
        <f>Deflatores!K15</f>
        <v>0</v>
      </c>
      <c r="J21" s="169">
        <f t="shared" si="1"/>
        <v>0</v>
      </c>
      <c r="K21" s="123"/>
      <c r="L21" s="123"/>
      <c r="M21" s="162"/>
    </row>
    <row r="22" ht="13.5" customHeight="1">
      <c r="A22" s="161"/>
      <c r="B22" s="13" t="str">
        <f>""&amp;Deflatores!B16</f>
        <v>Mudança de Plataforma - Linguagem de Programação</v>
      </c>
      <c r="C22" s="11"/>
      <c r="D22" s="90" t="str">
        <f>""&amp;Deflatores!G16</f>
        <v>MLP</v>
      </c>
      <c r="E22" s="166">
        <f>IF(D22="","",COUNTIF('Funções'!C$8:C$610,D22))</f>
        <v>0</v>
      </c>
      <c r="F22" s="167">
        <f>SUMIF('Funções'!$C$8:$C$610,Deflatores!G16,'Funções'!$H$8:$H$610)</f>
        <v>0</v>
      </c>
      <c r="G22" s="168">
        <f>IF(ISBLANK(Deflatores!H16),"",Deflatores!H16)</f>
        <v>1</v>
      </c>
      <c r="H22" s="167" t="str">
        <f>IF(ISBLANK(Deflatores!I16),"",Deflatores!I16)</f>
        <v/>
      </c>
      <c r="I22" s="167">
        <f>Deflatores!K16</f>
        <v>0</v>
      </c>
      <c r="J22" s="169">
        <f t="shared" si="1"/>
        <v>0</v>
      </c>
      <c r="K22" s="123"/>
      <c r="L22" s="123"/>
      <c r="M22" s="162"/>
    </row>
    <row r="23" ht="13.5" customHeight="1">
      <c r="A23" s="161"/>
      <c r="B23" s="13" t="str">
        <f>""&amp;Deflatores!B17</f>
        <v>Mudança de Plataforma - Banco de Dados (outro paradigma)</v>
      </c>
      <c r="C23" s="11"/>
      <c r="D23" s="90" t="str">
        <f>""&amp;Deflatores!G17</f>
        <v>MBO</v>
      </c>
      <c r="E23" s="166">
        <f>IF(D23="","",COUNTIF('Funções'!C$8:C$610,D23))</f>
        <v>0</v>
      </c>
      <c r="F23" s="167">
        <f>SUMIF('Funções'!$C$8:$C$610,Deflatores!G17,'Funções'!$H$8:$H$610)</f>
        <v>0</v>
      </c>
      <c r="G23" s="168">
        <f>IF(ISBLANK(Deflatores!H17),"",Deflatores!H17)</f>
        <v>1</v>
      </c>
      <c r="H23" s="167" t="str">
        <f>IF(ISBLANK(Deflatores!I17),"",Deflatores!I17)</f>
        <v/>
      </c>
      <c r="I23" s="167">
        <f>Deflatores!K17</f>
        <v>0</v>
      </c>
      <c r="J23" s="169">
        <f t="shared" si="1"/>
        <v>0</v>
      </c>
      <c r="K23" s="123"/>
      <c r="L23" s="123"/>
      <c r="M23" s="162"/>
    </row>
    <row r="24" ht="13.5" customHeight="1">
      <c r="A24" s="161"/>
      <c r="B24" s="13" t="str">
        <f>""&amp;Deflatores!B18</f>
        <v>Mudança de Plataforma - Banco de Dados (mesmo paradigma com alterações)</v>
      </c>
      <c r="C24" s="11"/>
      <c r="D24" s="90" t="str">
        <f>""&amp;Deflatores!G18</f>
        <v>MBM</v>
      </c>
      <c r="E24" s="166">
        <f>IF(D24="","",COUNTIF('Funções'!C$8:C$610,D24))</f>
        <v>0</v>
      </c>
      <c r="F24" s="167">
        <f>SUMIF('Funções'!$C$8:$C$610,Deflatores!G18,'Funções'!$H$8:$H$610)</f>
        <v>0</v>
      </c>
      <c r="G24" s="168">
        <f>IF(ISBLANK(Deflatores!H18),"",Deflatores!H18)</f>
        <v>0.3</v>
      </c>
      <c r="H24" s="167" t="str">
        <f>IF(ISBLANK(Deflatores!I18),"",Deflatores!I18)</f>
        <v/>
      </c>
      <c r="I24" s="167">
        <f>Deflatores!K18</f>
        <v>0</v>
      </c>
      <c r="J24" s="169">
        <f t="shared" si="1"/>
        <v>0</v>
      </c>
      <c r="K24" s="171"/>
      <c r="L24" s="123"/>
      <c r="M24" s="162"/>
    </row>
    <row r="25" ht="13.5" customHeight="1">
      <c r="A25" s="161"/>
      <c r="B25" s="13" t="str">
        <f>""&amp;Deflatores!B19</f>
        <v>Atualização de Versão – Linguagem de Programação</v>
      </c>
      <c r="C25" s="11"/>
      <c r="D25" s="90" t="str">
        <f>""&amp;Deflatores!G19</f>
        <v>ALP</v>
      </c>
      <c r="E25" s="166">
        <f>IF(D25="","",COUNTIF('Funções'!C$8:C$610,D25))</f>
        <v>0</v>
      </c>
      <c r="F25" s="167">
        <f>SUMIF('Funções'!$C$8:$C$610,Deflatores!G19,'Funções'!$H$8:$H$610)</f>
        <v>0</v>
      </c>
      <c r="G25" s="168">
        <f>IF(ISBLANK(Deflatores!H19),"",Deflatores!H19)</f>
        <v>0.3</v>
      </c>
      <c r="H25" s="167" t="str">
        <f>IF(ISBLANK(Deflatores!I19),"",Deflatores!I19)</f>
        <v/>
      </c>
      <c r="I25" s="167">
        <f>Deflatores!K19</f>
        <v>0</v>
      </c>
      <c r="J25" s="169">
        <f t="shared" si="1"/>
        <v>0</v>
      </c>
      <c r="K25" s="171"/>
      <c r="L25" s="123"/>
      <c r="M25" s="162"/>
    </row>
    <row r="26" ht="13.5" customHeight="1">
      <c r="A26" s="161"/>
      <c r="B26" s="13" t="str">
        <f>""&amp;Deflatores!B20</f>
        <v>Atualização de Versão – Browser</v>
      </c>
      <c r="C26" s="11"/>
      <c r="D26" s="90" t="str">
        <f>""&amp;Deflatores!G20</f>
        <v>AVB</v>
      </c>
      <c r="E26" s="166">
        <f>IF(D26="","",COUNTIF('Funções'!C$8:C$610,D26))</f>
        <v>0</v>
      </c>
      <c r="F26" s="167">
        <f>SUMIF('Funções'!$C$8:$C$610,Deflatores!G20,'Funções'!$H$8:$H$610)</f>
        <v>0</v>
      </c>
      <c r="G26" s="168">
        <f>IF(ISBLANK(Deflatores!H20),"",Deflatores!H20)</f>
        <v>0.3</v>
      </c>
      <c r="H26" s="167" t="str">
        <f>IF(ISBLANK(Deflatores!I20),"",Deflatores!I20)</f>
        <v/>
      </c>
      <c r="I26" s="167">
        <f>Deflatores!K20</f>
        <v>0</v>
      </c>
      <c r="J26" s="169">
        <f t="shared" si="1"/>
        <v>0</v>
      </c>
      <c r="K26" s="171"/>
      <c r="L26" s="123"/>
      <c r="M26" s="162"/>
    </row>
    <row r="27" ht="13.5" customHeight="1">
      <c r="A27" s="161"/>
      <c r="B27" s="13" t="str">
        <f>""&amp;Deflatores!B21</f>
        <v>Atualização de Versão – Banco de Dados</v>
      </c>
      <c r="C27" s="11"/>
      <c r="D27" s="90" t="str">
        <f>""&amp;Deflatores!G21</f>
        <v>ABD</v>
      </c>
      <c r="E27" s="166">
        <f>IF(D27="","",COUNTIF('Funções'!C$8:C$610,D27))</f>
        <v>0</v>
      </c>
      <c r="F27" s="167">
        <f>SUMIF('Funções'!$C$8:$C$610,Deflatores!G21,'Funções'!$H$8:$H$610)</f>
        <v>0</v>
      </c>
      <c r="G27" s="168">
        <f>IF(ISBLANK(Deflatores!H21),"",Deflatores!H21)</f>
        <v>0.3</v>
      </c>
      <c r="H27" s="167" t="str">
        <f>IF(ISBLANK(Deflatores!I21),"",Deflatores!I21)</f>
        <v/>
      </c>
      <c r="I27" s="167">
        <f>Deflatores!K21</f>
        <v>0</v>
      </c>
      <c r="J27" s="169">
        <f t="shared" si="1"/>
        <v>0</v>
      </c>
      <c r="K27" s="171"/>
      <c r="L27" s="123"/>
      <c r="M27" s="162"/>
    </row>
    <row r="28" ht="13.5" customHeight="1">
      <c r="A28" s="161"/>
      <c r="B28" s="13" t="str">
        <f>""&amp;Deflatores!B22</f>
        <v>Manutenção Cosmética</v>
      </c>
      <c r="C28" s="11"/>
      <c r="D28" s="90" t="str">
        <f>""&amp;Deflatores!G22</f>
        <v>COS</v>
      </c>
      <c r="E28" s="166">
        <f>IF(D28="","",COUNTIF('Funções'!C$8:C$610,D28))</f>
        <v>0</v>
      </c>
      <c r="F28" s="167">
        <f>SUMIF('Funções'!$C$8:$C$610,Deflatores!G22,'Funções'!$H$8:$H$610)</f>
        <v>0</v>
      </c>
      <c r="G28" s="168" t="str">
        <f>IF(ISBLANK(Deflatores!H22),"",Deflatores!H22)</f>
        <v/>
      </c>
      <c r="H28" s="167">
        <f>IF(ISBLANK(Deflatores!I22),"",Deflatores!I22)</f>
        <v>0.6</v>
      </c>
      <c r="I28" s="167">
        <f>Deflatores!K22</f>
        <v>0</v>
      </c>
      <c r="J28" s="169">
        <f t="shared" si="1"/>
        <v>0</v>
      </c>
      <c r="K28" s="123"/>
      <c r="L28" s="123"/>
      <c r="M28" s="162"/>
    </row>
    <row r="29" ht="27.0" customHeight="1">
      <c r="A29" s="161"/>
      <c r="B29" s="95" t="str">
        <f>""&amp;Deflatores!B23</f>
        <v>Adaptação em Funcionalidades sem Alteração de Requisitos Funcionais
(sem conhecimento do Fator de Impacto)</v>
      </c>
      <c r="C29" s="11"/>
      <c r="D29" s="90" t="str">
        <f>""&amp;Deflatores!G23</f>
        <v>ARN</v>
      </c>
      <c r="E29" s="166">
        <f>IF(D29="","",COUNTIF('Funções'!C$8:C$610,D29))</f>
        <v>0</v>
      </c>
      <c r="F29" s="167">
        <f>SUMIF('Funções'!$C$8:$C$610,Deflatores!G23,'Funções'!$H$8:$H$610)</f>
        <v>0</v>
      </c>
      <c r="G29" s="168">
        <f>IF(ISBLANK(Deflatores!H23),"",Deflatores!H23)</f>
        <v>0.5</v>
      </c>
      <c r="H29" s="167" t="str">
        <f>IF(ISBLANK(Deflatores!I23),"",Deflatores!I23)</f>
        <v/>
      </c>
      <c r="I29" s="167">
        <f>Deflatores!K23</f>
        <v>0</v>
      </c>
      <c r="J29" s="169">
        <f t="shared" si="1"/>
        <v>0</v>
      </c>
      <c r="K29" s="123"/>
      <c r="L29" s="123"/>
      <c r="M29" s="162"/>
    </row>
    <row r="30" ht="27.0" customHeight="1">
      <c r="A30" s="161"/>
      <c r="B30" s="95" t="str">
        <f>""&amp;Deflatores!B24</f>
        <v>Adaptação em Funcionalidades sem Alteração de Requisitos Funcionais (50%)
(em função desenvolvida ou já alterada pela empresa atual)</v>
      </c>
      <c r="C30" s="11"/>
      <c r="D30" s="90" t="str">
        <f>""&amp;Deflatores!G24</f>
        <v>ARN50</v>
      </c>
      <c r="E30" s="166">
        <f>IF(D30="","",COUNTIF('Funções'!C$8:C$610,D30))</f>
        <v>0</v>
      </c>
      <c r="F30" s="167">
        <f>SUMIF('Funções'!$C$8:$C$610,Deflatores!G24,'Funções'!$H$8:$H$610)</f>
        <v>0</v>
      </c>
      <c r="G30" s="168">
        <f>IF(ISBLANK(Deflatores!H24),"",Deflatores!H24)</f>
        <v>0.5</v>
      </c>
      <c r="H30" s="167" t="str">
        <f>IF(ISBLANK(Deflatores!I24),"",Deflatores!I24)</f>
        <v/>
      </c>
      <c r="I30" s="167">
        <f>Deflatores!K24</f>
        <v>0</v>
      </c>
      <c r="J30" s="169">
        <f t="shared" si="1"/>
        <v>0</v>
      </c>
      <c r="K30" s="123"/>
      <c r="L30" s="123"/>
      <c r="M30" s="162"/>
    </row>
    <row r="31" ht="27.0" customHeight="1">
      <c r="A31" s="161"/>
      <c r="B31" s="95" t="str">
        <f>""&amp;Deflatores!B25</f>
        <v>Adaptação em Funcionalidades sem Alteração de Requisitos Funcionais (75%)
(em função não desenvolvida e ainda não alterada pela empresa atual)</v>
      </c>
      <c r="C31" s="11"/>
      <c r="D31" s="90" t="str">
        <f>""&amp;Deflatores!G25</f>
        <v>ARN75</v>
      </c>
      <c r="E31" s="166">
        <f>IF(D31="","",COUNTIF('Funções'!C$8:C$610,D31))</f>
        <v>0</v>
      </c>
      <c r="F31" s="167">
        <f>SUMIF('Funções'!$C$8:$C$610,Deflatores!G25,'Funções'!$H$8:$H$610)</f>
        <v>0</v>
      </c>
      <c r="G31" s="168">
        <f>IF(ISBLANK(Deflatores!H25),"",Deflatores!H25)</f>
        <v>0.75</v>
      </c>
      <c r="H31" s="167" t="str">
        <f>IF(ISBLANK(Deflatores!I25),"",Deflatores!I25)</f>
        <v/>
      </c>
      <c r="I31" s="167">
        <f>Deflatores!K25</f>
        <v>0</v>
      </c>
      <c r="J31" s="169">
        <f t="shared" si="1"/>
        <v>0</v>
      </c>
      <c r="K31" s="123"/>
      <c r="L31" s="123"/>
      <c r="M31" s="162"/>
    </row>
    <row r="32" ht="13.5" customHeight="1">
      <c r="A32" s="161"/>
      <c r="B32" s="13" t="str">
        <f>""&amp;Deflatores!B26</f>
        <v>Atualização de Dados sem Consulta Prévia</v>
      </c>
      <c r="C32" s="11"/>
      <c r="D32" s="90" t="str">
        <f>""&amp;Deflatores!G26</f>
        <v>ADS</v>
      </c>
      <c r="E32" s="166">
        <f>IF(D32="","",COUNTIF('Funções'!C$8:C$610,D32))</f>
        <v>0</v>
      </c>
      <c r="F32" s="167">
        <f>SUMIF('Funções'!$C$8:$C$610,Deflatores!G26,'Funções'!$H$8:$H$610)</f>
        <v>0</v>
      </c>
      <c r="G32" s="168">
        <f>IF(ISBLANK(Deflatores!H26),"",Deflatores!H26)</f>
        <v>1</v>
      </c>
      <c r="H32" s="167" t="str">
        <f>IF(ISBLANK(Deflatores!I26),"",Deflatores!I26)</f>
        <v/>
      </c>
      <c r="I32" s="167">
        <f>Deflatores!K26</f>
        <v>0</v>
      </c>
      <c r="J32" s="169">
        <f t="shared" si="1"/>
        <v>0</v>
      </c>
      <c r="K32" s="123"/>
      <c r="L32" s="123"/>
      <c r="M32" s="162"/>
    </row>
    <row r="33" ht="13.5" customHeight="1">
      <c r="A33" s="161"/>
      <c r="B33" s="13" t="str">
        <f>""&amp;Deflatores!B27</f>
        <v>Consulta Prévia sem Atualização</v>
      </c>
      <c r="C33" s="11"/>
      <c r="D33" s="90" t="str">
        <f>""&amp;Deflatores!G27</f>
        <v>CPA</v>
      </c>
      <c r="E33" s="166">
        <f>IF(D33="","",COUNTIF('Funções'!C$8:C$610,D33))</f>
        <v>0</v>
      </c>
      <c r="F33" s="167">
        <f>SUMIF('Funções'!$C$8:$C$610,Deflatores!G27,'Funções'!$H$8:$H$610)</f>
        <v>0</v>
      </c>
      <c r="G33" s="168">
        <f>IF(ISBLANK(Deflatores!H27),"",Deflatores!H27)</f>
        <v>1</v>
      </c>
      <c r="H33" s="167" t="str">
        <f>IF(ISBLANK(Deflatores!I27),"",Deflatores!I27)</f>
        <v/>
      </c>
      <c r="I33" s="167">
        <f>Deflatores!K27</f>
        <v>0</v>
      </c>
      <c r="J33" s="169">
        <f t="shared" si="1"/>
        <v>0</v>
      </c>
      <c r="K33" s="123"/>
      <c r="L33" s="123"/>
      <c r="M33" s="162"/>
    </row>
    <row r="34" ht="13.5" customHeight="1">
      <c r="A34" s="161"/>
      <c r="B34" s="13" t="str">
        <f>""&amp;Deflatores!B28</f>
        <v>Atualização de Dados com Consulta Prévia</v>
      </c>
      <c r="C34" s="11"/>
      <c r="D34" s="90" t="str">
        <f>""&amp;Deflatores!G28</f>
        <v>ADC</v>
      </c>
      <c r="E34" s="166">
        <f>IF(D34="","",COUNTIF('Funções'!C$8:C$610,D34))</f>
        <v>0</v>
      </c>
      <c r="F34" s="167">
        <f>SUMIF('Funções'!$C$8:$C$610,Deflatores!G28,'Funções'!$H$8:$H$610)</f>
        <v>0</v>
      </c>
      <c r="G34" s="168">
        <f>IF(ISBLANK(Deflatores!H28),"",Deflatores!H28)</f>
        <v>0.6</v>
      </c>
      <c r="H34" s="167" t="str">
        <f>IF(ISBLANK(Deflatores!I28),"",Deflatores!I28)</f>
        <v/>
      </c>
      <c r="I34" s="167">
        <f>Deflatores!K28</f>
        <v>0</v>
      </c>
      <c r="J34" s="169">
        <f t="shared" si="1"/>
        <v>0</v>
      </c>
      <c r="K34" s="123"/>
      <c r="L34" s="123"/>
      <c r="M34" s="162"/>
    </row>
    <row r="35" ht="13.5" customHeight="1">
      <c r="A35" s="161"/>
      <c r="B35" s="13" t="str">
        <f>""&amp;Deflatores!B29</f>
        <v>Apuração Especial – Geração de Relatórios</v>
      </c>
      <c r="C35" s="11"/>
      <c r="D35" s="90" t="str">
        <f>""&amp;Deflatores!G29</f>
        <v>AGR</v>
      </c>
      <c r="E35" s="166">
        <f>IF(D35="","",COUNTIF('Funções'!C$8:C$610,D35))</f>
        <v>0</v>
      </c>
      <c r="F35" s="167">
        <f>SUMIF('Funções'!$C$8:$C$610,Deflatores!G29,'Funções'!$H$8:$H$610)</f>
        <v>0</v>
      </c>
      <c r="G35" s="168">
        <f>IF(ISBLANK(Deflatores!H29),"",Deflatores!H29)</f>
        <v>1</v>
      </c>
      <c r="H35" s="167" t="str">
        <f>IF(ISBLANK(Deflatores!I29),"",Deflatores!I29)</f>
        <v/>
      </c>
      <c r="I35" s="167">
        <f>Deflatores!K29</f>
        <v>0</v>
      </c>
      <c r="J35" s="169">
        <f t="shared" si="1"/>
        <v>0</v>
      </c>
      <c r="K35" s="123"/>
      <c r="L35" s="123"/>
      <c r="M35" s="162"/>
    </row>
    <row r="36" ht="13.5" customHeight="1">
      <c r="A36" s="161"/>
      <c r="B36" s="13" t="str">
        <f>""&amp;Deflatores!B30</f>
        <v>Apuração Especial – Reexecução</v>
      </c>
      <c r="C36" s="11"/>
      <c r="D36" s="90" t="str">
        <f>""&amp;Deflatores!G30</f>
        <v>AER</v>
      </c>
      <c r="E36" s="166">
        <f>IF(D36="","",COUNTIF('Funções'!C$8:C$610,D36))</f>
        <v>0</v>
      </c>
      <c r="F36" s="167">
        <f>SUMIF('Funções'!$C$8:$C$610,Deflatores!G30,'Funções'!$H$8:$H$610)</f>
        <v>0</v>
      </c>
      <c r="G36" s="168">
        <f>IF(ISBLANK(Deflatores!H30),"",Deflatores!H30)</f>
        <v>0.1</v>
      </c>
      <c r="H36" s="167" t="str">
        <f>IF(ISBLANK(Deflatores!I30),"",Deflatores!I30)</f>
        <v/>
      </c>
      <c r="I36" s="167">
        <f>Deflatores!K30</f>
        <v>0</v>
      </c>
      <c r="J36" s="169">
        <f t="shared" si="1"/>
        <v>0</v>
      </c>
      <c r="K36" s="123"/>
      <c r="L36" s="123"/>
      <c r="M36" s="162"/>
    </row>
    <row r="37" ht="13.5" customHeight="1">
      <c r="A37" s="161"/>
      <c r="B37" s="13" t="str">
        <f>""&amp;Deflatores!B31</f>
        <v>Atualização de Dados</v>
      </c>
      <c r="C37" s="11"/>
      <c r="D37" s="90" t="str">
        <f>""&amp;Deflatores!G31</f>
        <v>ATD</v>
      </c>
      <c r="E37" s="166">
        <f>IF(D37="","",COUNTIF('Funções'!C$8:C$610,D37))</f>
        <v>0</v>
      </c>
      <c r="F37" s="167">
        <f>SUMIF('Funções'!$C$8:$C$610,Deflatores!G31,'Funções'!$H$8:$H$610)</f>
        <v>0</v>
      </c>
      <c r="G37" s="168">
        <f>IF(ISBLANK(Deflatores!H31),"",Deflatores!H31)</f>
        <v>0.1</v>
      </c>
      <c r="H37" s="167" t="str">
        <f>IF(ISBLANK(Deflatores!I31),"",Deflatores!I31)</f>
        <v/>
      </c>
      <c r="I37" s="167">
        <f>Deflatores!K31</f>
        <v>0</v>
      </c>
      <c r="J37" s="169">
        <f t="shared" si="1"/>
        <v>0</v>
      </c>
      <c r="K37" s="123"/>
      <c r="L37" s="123"/>
      <c r="M37" s="162"/>
    </row>
    <row r="38" ht="13.5" customHeight="1">
      <c r="A38" s="161"/>
      <c r="B38" s="13" t="str">
        <f>""&amp;Deflatores!B32</f>
        <v>Manutenção de Documentação de Sistemas Legados</v>
      </c>
      <c r="C38" s="11"/>
      <c r="D38" s="90" t="str">
        <f>""&amp;Deflatores!G32</f>
        <v>MSL</v>
      </c>
      <c r="E38" s="166">
        <f>IF(D38="","",COUNTIF('Funções'!C$8:C$610,D38))</f>
        <v>0</v>
      </c>
      <c r="F38" s="167">
        <f>SUMIF('Funções'!$C$8:$C$610,Deflatores!G32,'Funções'!$H$8:$H$610)</f>
        <v>0</v>
      </c>
      <c r="G38" s="168">
        <f>IF(ISBLANK(Deflatores!H32),"",Deflatores!H32)</f>
        <v>0.25</v>
      </c>
      <c r="H38" s="167" t="str">
        <f>IF(ISBLANK(Deflatores!I32),"",Deflatores!I32)</f>
        <v/>
      </c>
      <c r="I38" s="167">
        <f>Deflatores!K32</f>
        <v>0</v>
      </c>
      <c r="J38" s="169">
        <f t="shared" si="1"/>
        <v>0</v>
      </c>
      <c r="K38" s="123"/>
      <c r="L38" s="123"/>
      <c r="M38" s="162"/>
    </row>
    <row r="39" ht="13.5" customHeight="1">
      <c r="A39" s="161"/>
      <c r="B39" s="13" t="str">
        <f>""&amp;Deflatores!B33</f>
        <v>Verificação de Erros (Sem Documentação de Teste existente)</v>
      </c>
      <c r="C39" s="11"/>
      <c r="D39" s="90" t="str">
        <f>""&amp;Deflatores!G33</f>
        <v>VES</v>
      </c>
      <c r="E39" s="166">
        <f>IF(D39="","",COUNTIF('Funções'!C$8:C$610,D39))</f>
        <v>0</v>
      </c>
      <c r="F39" s="167">
        <f>SUMIF('Funções'!$C$8:$C$610,Deflatores!G33,'Funções'!$H$8:$H$610)</f>
        <v>0</v>
      </c>
      <c r="G39" s="168">
        <f>IF(ISBLANK(Deflatores!H33),"",Deflatores!H33)</f>
        <v>0.2</v>
      </c>
      <c r="H39" s="167" t="str">
        <f>IF(ISBLANK(Deflatores!I33),"",Deflatores!I33)</f>
        <v/>
      </c>
      <c r="I39" s="167">
        <f>Deflatores!K33</f>
        <v>0</v>
      </c>
      <c r="J39" s="169">
        <f t="shared" si="1"/>
        <v>0</v>
      </c>
      <c r="K39" s="123"/>
      <c r="L39" s="123"/>
      <c r="M39" s="162"/>
    </row>
    <row r="40" ht="13.5" customHeight="1">
      <c r="A40" s="161"/>
      <c r="B40" s="13" t="str">
        <f>""&amp;Deflatores!B34</f>
        <v>Verificação de Erros (Com Documentação de Teste existente)</v>
      </c>
      <c r="C40" s="11"/>
      <c r="D40" s="90" t="str">
        <f>""&amp;Deflatores!G34</f>
        <v>VEC</v>
      </c>
      <c r="E40" s="166">
        <f>IF(D40="","",COUNTIF('Funções'!C$8:C$610,D40))</f>
        <v>0</v>
      </c>
      <c r="F40" s="167">
        <f>SUMIF('Funções'!$C$8:$C$610,Deflatores!G34,'Funções'!$H$8:$H$610)</f>
        <v>0</v>
      </c>
      <c r="G40" s="168">
        <f>IF(ISBLANK(Deflatores!H34),"",Deflatores!H34)</f>
        <v>0.15</v>
      </c>
      <c r="H40" s="167" t="str">
        <f>IF(ISBLANK(Deflatores!I34),"",Deflatores!I34)</f>
        <v/>
      </c>
      <c r="I40" s="167">
        <f>Deflatores!K34</f>
        <v>0</v>
      </c>
      <c r="J40" s="169">
        <f t="shared" si="1"/>
        <v>0</v>
      </c>
      <c r="K40" s="123"/>
      <c r="L40" s="123"/>
      <c r="M40" s="162"/>
    </row>
    <row r="41" ht="13.5" customHeight="1">
      <c r="A41" s="161"/>
      <c r="B41" s="13" t="str">
        <f>""&amp;Deflatores!B35</f>
        <v>Pontos de Função de Teste</v>
      </c>
      <c r="C41" s="11"/>
      <c r="D41" s="90" t="str">
        <f>""&amp;Deflatores!G35</f>
        <v>PFT</v>
      </c>
      <c r="E41" s="166">
        <f>IF(D41="","",COUNTIF('Funções'!C$8:C$610,D41))</f>
        <v>0</v>
      </c>
      <c r="F41" s="167">
        <f>SUMIF('Funções'!$C$8:$C$610,Deflatores!G35,'Funções'!$H$8:$H$610)</f>
        <v>0</v>
      </c>
      <c r="G41" s="168">
        <f>IF(ISBLANK(Deflatores!H35),"",Deflatores!H35)</f>
        <v>0.15</v>
      </c>
      <c r="H41" s="167" t="str">
        <f>IF(ISBLANK(Deflatores!I35),"",Deflatores!I35)</f>
        <v/>
      </c>
      <c r="I41" s="167">
        <f>Deflatores!K35</f>
        <v>0</v>
      </c>
      <c r="J41" s="169">
        <f t="shared" si="1"/>
        <v>0</v>
      </c>
      <c r="K41" s="123"/>
      <c r="L41" s="123"/>
      <c r="M41" s="162"/>
    </row>
    <row r="42" ht="13.5" customHeight="1">
      <c r="A42" s="161"/>
      <c r="B42" s="13" t="str">
        <f>""&amp;Deflatores!B36</f>
        <v>Componente Interno Reusável</v>
      </c>
      <c r="C42" s="11"/>
      <c r="D42" s="90" t="str">
        <f>""&amp;Deflatores!G36</f>
        <v>CIR</v>
      </c>
      <c r="E42" s="166">
        <f>IF(D42="","",COUNTIF('Funções'!C$8:C$610,D42))</f>
        <v>0</v>
      </c>
      <c r="F42" s="167">
        <f>SUMIF('Funções'!$C$8:$C$610,Deflatores!G36,'Funções'!$H$8:$H$610)</f>
        <v>0</v>
      </c>
      <c r="G42" s="168">
        <f>IF(ISBLANK(Deflatores!H36),"",Deflatores!H36)</f>
        <v>1</v>
      </c>
      <c r="H42" s="167" t="str">
        <f>IF(ISBLANK(Deflatores!I36),"",Deflatores!I36)</f>
        <v/>
      </c>
      <c r="I42" s="167">
        <f>Deflatores!K36</f>
        <v>0</v>
      </c>
      <c r="J42" s="169">
        <f t="shared" si="1"/>
        <v>0</v>
      </c>
      <c r="K42" s="123"/>
      <c r="L42" s="123"/>
      <c r="M42" s="162"/>
    </row>
    <row r="43" ht="13.5" customHeight="1">
      <c r="A43" s="161"/>
      <c r="B43" s="13" t="str">
        <f>""&amp;Deflatores!B37</f>
        <v/>
      </c>
      <c r="C43" s="11"/>
      <c r="D43" s="90" t="str">
        <f>""&amp;Deflatores!G37</f>
        <v>           .</v>
      </c>
      <c r="E43" s="166">
        <f>IF(D43="","",COUNTIF('Funções'!C$8:C$610,D43))</f>
        <v>0</v>
      </c>
      <c r="F43" s="167">
        <f>SUMIF('Funções'!$C$8:$C$610,Deflatores!G37,'Funções'!$H$8:$H$610)</f>
        <v>0</v>
      </c>
      <c r="G43" s="168" t="str">
        <f>IF(ISBLANK(Deflatores!H37),"",Deflatores!H37)</f>
        <v/>
      </c>
      <c r="H43" s="167" t="str">
        <f>IF(ISBLANK(Deflatores!I37),"",Deflatores!I37)</f>
        <v/>
      </c>
      <c r="I43" s="167">
        <f>Deflatores!K37</f>
        <v>0</v>
      </c>
      <c r="J43" s="169">
        <f t="shared" si="1"/>
        <v>0</v>
      </c>
      <c r="K43" s="123"/>
      <c r="L43" s="123"/>
      <c r="M43" s="162"/>
    </row>
    <row r="44" ht="13.5" customHeight="1">
      <c r="A44" s="161"/>
      <c r="B44" s="13" t="str">
        <f>""&amp;Deflatores!B38</f>
        <v/>
      </c>
      <c r="C44" s="11"/>
      <c r="D44" s="90" t="str">
        <f>""&amp;Deflatores!G38</f>
        <v>           .</v>
      </c>
      <c r="E44" s="166">
        <f>IF(D44="","",COUNTIF('Funções'!C$8:C$610,D44))</f>
        <v>0</v>
      </c>
      <c r="F44" s="167">
        <f>SUMIF('Funções'!$C$8:$C$610,Deflatores!G38,'Funções'!$H$8:$H$610)</f>
        <v>0</v>
      </c>
      <c r="G44" s="168" t="str">
        <f>IF(ISBLANK(Deflatores!H38),"",Deflatores!H38)</f>
        <v/>
      </c>
      <c r="H44" s="167" t="str">
        <f>IF(ISBLANK(Deflatores!I38),"",Deflatores!I38)</f>
        <v/>
      </c>
      <c r="I44" s="167">
        <f>Deflatores!K38</f>
        <v>0</v>
      </c>
      <c r="J44" s="169">
        <f t="shared" si="1"/>
        <v>0</v>
      </c>
      <c r="K44" s="123"/>
      <c r="L44" s="123"/>
      <c r="M44" s="162"/>
    </row>
    <row r="45" ht="13.5" customHeight="1">
      <c r="A45" s="161"/>
      <c r="B45" s="173"/>
      <c r="C45" s="151"/>
      <c r="D45" s="163"/>
      <c r="E45" s="103"/>
      <c r="F45" s="103"/>
      <c r="G45" s="174"/>
      <c r="H45" s="103"/>
      <c r="I45" s="175"/>
      <c r="J45" s="123"/>
      <c r="K45" s="123"/>
      <c r="L45" s="123"/>
      <c r="M45" s="162"/>
    </row>
    <row r="46" ht="13.5" customHeight="1">
      <c r="A46" s="161"/>
      <c r="B46" s="176" t="s">
        <v>261</v>
      </c>
      <c r="C46" s="7"/>
      <c r="D46" s="108"/>
      <c r="E46" s="177" t="s">
        <v>226</v>
      </c>
      <c r="F46" s="178"/>
      <c r="G46" s="174"/>
      <c r="H46" s="177" t="s">
        <v>258</v>
      </c>
      <c r="I46" s="177" t="s">
        <v>9</v>
      </c>
      <c r="J46" s="177" t="s">
        <v>259</v>
      </c>
      <c r="K46" s="123"/>
      <c r="L46" s="123"/>
      <c r="M46" s="162"/>
    </row>
    <row r="47" ht="13.5" customHeight="1">
      <c r="A47" s="161"/>
      <c r="B47" s="13" t="str">
        <f>""&amp;Deflatores!B42</f>
        <v>Páginas Estáticas</v>
      </c>
      <c r="C47" s="11"/>
      <c r="D47" s="179" t="str">
        <f>""&amp;Deflatores!G42</f>
        <v>PAG</v>
      </c>
      <c r="E47" s="180">
        <f>Deflatores!J42</f>
        <v>0</v>
      </c>
      <c r="F47" s="123"/>
      <c r="G47" s="123"/>
      <c r="H47" s="181">
        <f>IF(ISBLANK(Deflatores!H42),"",Deflatores!H42)</f>
        <v>0.6</v>
      </c>
      <c r="I47" s="181">
        <f t="shared" ref="I47:I69" si="2">IF(ISNUMBER(H47),E47*H47,"")</f>
        <v>0</v>
      </c>
      <c r="J47" s="182">
        <f t="shared" ref="J47:J69" si="3">IF(ISNUMBER(I47),IF($L$11&lt;&gt;0,I47/$L$11,""),"")</f>
        <v>0</v>
      </c>
      <c r="K47" s="123"/>
      <c r="L47" s="123"/>
      <c r="M47" s="162"/>
    </row>
    <row r="48" ht="13.5" customHeight="1">
      <c r="A48" s="161"/>
      <c r="B48" s="13" t="str">
        <f>""&amp;Deflatores!B43</f>
        <v>Manutenção Cosmética (atrelada a algo não funcional)</v>
      </c>
      <c r="C48" s="11"/>
      <c r="D48" s="179" t="str">
        <f>""&amp;Deflatores!G43</f>
        <v>COSNF</v>
      </c>
      <c r="E48" s="180">
        <f>Deflatores!J43</f>
        <v>0</v>
      </c>
      <c r="F48" s="123"/>
      <c r="G48" s="123"/>
      <c r="H48" s="181">
        <f>IF(ISBLANK(Deflatores!H43),"",Deflatores!H43)</f>
        <v>0.6</v>
      </c>
      <c r="I48" s="181">
        <f t="shared" si="2"/>
        <v>0</v>
      </c>
      <c r="J48" s="182">
        <f t="shared" si="3"/>
        <v>0</v>
      </c>
      <c r="K48" s="123"/>
      <c r="L48" s="123"/>
      <c r="M48" s="162"/>
    </row>
    <row r="49" ht="13.5" customHeight="1">
      <c r="A49" s="161"/>
      <c r="B49" s="13" t="str">
        <f>""&amp;Deflatores!B44</f>
        <v>Dados de Código</v>
      </c>
      <c r="C49" s="11"/>
      <c r="D49" s="179" t="str">
        <f>""&amp;Deflatores!G44</f>
        <v>DC</v>
      </c>
      <c r="E49" s="180">
        <f>Deflatores!J44</f>
        <v>0</v>
      </c>
      <c r="F49" s="123"/>
      <c r="G49" s="123"/>
      <c r="H49" s="181">
        <f>IF(ISBLANK(Deflatores!H44),"",Deflatores!H44)</f>
        <v>0</v>
      </c>
      <c r="I49" s="181">
        <f t="shared" si="2"/>
        <v>0</v>
      </c>
      <c r="J49" s="182">
        <f t="shared" si="3"/>
        <v>0</v>
      </c>
      <c r="K49" s="123"/>
      <c r="L49" s="123"/>
      <c r="M49" s="162"/>
    </row>
    <row r="50" ht="13.5" customHeight="1">
      <c r="A50" s="161"/>
      <c r="B50" s="13" t="str">
        <f>""&amp;Deflatores!B45</f>
        <v/>
      </c>
      <c r="C50" s="11"/>
      <c r="D50" s="179" t="str">
        <f>""&amp;Deflatores!G45</f>
        <v>           .</v>
      </c>
      <c r="E50" s="180">
        <f>Deflatores!J45</f>
        <v>0</v>
      </c>
      <c r="F50" s="123"/>
      <c r="G50" s="123"/>
      <c r="H50" s="181" t="str">
        <f>IF(ISBLANK(Deflatores!H45),"",Deflatores!H45)</f>
        <v/>
      </c>
      <c r="I50" s="181" t="str">
        <f t="shared" si="2"/>
        <v/>
      </c>
      <c r="J50" s="182" t="str">
        <f t="shared" si="3"/>
        <v/>
      </c>
      <c r="K50" s="123"/>
      <c r="L50" s="123"/>
      <c r="M50" s="162"/>
    </row>
    <row r="51" ht="13.5" customHeight="1">
      <c r="A51" s="161"/>
      <c r="B51" s="13" t="str">
        <f>""&amp;Deflatores!B46</f>
        <v/>
      </c>
      <c r="C51" s="11"/>
      <c r="D51" s="179" t="str">
        <f>""&amp;Deflatores!G46</f>
        <v>           .</v>
      </c>
      <c r="E51" s="180">
        <f>Deflatores!J46</f>
        <v>0</v>
      </c>
      <c r="F51" s="123"/>
      <c r="G51" s="123"/>
      <c r="H51" s="181" t="str">
        <f>IF(ISBLANK(Deflatores!H46),"",Deflatores!H46)</f>
        <v/>
      </c>
      <c r="I51" s="181" t="str">
        <f t="shared" si="2"/>
        <v/>
      </c>
      <c r="J51" s="182" t="str">
        <f t="shared" si="3"/>
        <v/>
      </c>
      <c r="K51" s="123"/>
      <c r="L51" s="123"/>
      <c r="M51" s="162"/>
    </row>
    <row r="52" ht="13.5" customHeight="1">
      <c r="A52" s="161"/>
      <c r="B52" s="13" t="str">
        <f>""&amp;Deflatores!B47</f>
        <v/>
      </c>
      <c r="C52" s="11"/>
      <c r="D52" s="179" t="str">
        <f>""&amp;Deflatores!G47</f>
        <v>           .</v>
      </c>
      <c r="E52" s="180">
        <f>Deflatores!J47</f>
        <v>0</v>
      </c>
      <c r="F52" s="123"/>
      <c r="G52" s="123"/>
      <c r="H52" s="181" t="str">
        <f>IF(ISBLANK(Deflatores!H47),"",Deflatores!H47)</f>
        <v/>
      </c>
      <c r="I52" s="181" t="str">
        <f t="shared" si="2"/>
        <v/>
      </c>
      <c r="J52" s="182" t="str">
        <f t="shared" si="3"/>
        <v/>
      </c>
      <c r="K52" s="123"/>
      <c r="L52" s="123"/>
      <c r="M52" s="162"/>
    </row>
    <row r="53" ht="13.5" customHeight="1">
      <c r="A53" s="161"/>
      <c r="B53" s="13" t="str">
        <f>""&amp;Deflatores!B48</f>
        <v/>
      </c>
      <c r="C53" s="11"/>
      <c r="D53" s="179" t="str">
        <f>""&amp;Deflatores!G48</f>
        <v>           .</v>
      </c>
      <c r="E53" s="180">
        <f>Deflatores!J48</f>
        <v>0</v>
      </c>
      <c r="F53" s="123"/>
      <c r="G53" s="123"/>
      <c r="H53" s="181" t="str">
        <f>IF(ISBLANK(Deflatores!H48),"",Deflatores!H48)</f>
        <v/>
      </c>
      <c r="I53" s="181" t="str">
        <f t="shared" si="2"/>
        <v/>
      </c>
      <c r="J53" s="182" t="str">
        <f t="shared" si="3"/>
        <v/>
      </c>
      <c r="K53" s="123"/>
      <c r="L53" s="123"/>
      <c r="M53" s="162"/>
    </row>
    <row r="54" ht="13.5" customHeight="1">
      <c r="A54" s="161"/>
      <c r="B54" s="13" t="str">
        <f>""&amp;Deflatores!B49</f>
        <v/>
      </c>
      <c r="C54" s="11"/>
      <c r="D54" s="179" t="str">
        <f>""&amp;Deflatores!G49</f>
        <v>           .</v>
      </c>
      <c r="E54" s="180">
        <f>Deflatores!J49</f>
        <v>0</v>
      </c>
      <c r="F54" s="123"/>
      <c r="G54" s="123"/>
      <c r="H54" s="181" t="str">
        <f>IF(ISBLANK(Deflatores!H49),"",Deflatores!H49)</f>
        <v/>
      </c>
      <c r="I54" s="181" t="str">
        <f t="shared" si="2"/>
        <v/>
      </c>
      <c r="J54" s="182" t="str">
        <f t="shared" si="3"/>
        <v/>
      </c>
      <c r="K54" s="123"/>
      <c r="L54" s="123"/>
      <c r="M54" s="162"/>
    </row>
    <row r="55" ht="13.5" customHeight="1">
      <c r="A55" s="161"/>
      <c r="B55" s="13" t="str">
        <f>""&amp;Deflatores!B50</f>
        <v/>
      </c>
      <c r="C55" s="11"/>
      <c r="D55" s="179" t="str">
        <f>""&amp;Deflatores!G50</f>
        <v>           .</v>
      </c>
      <c r="E55" s="180">
        <f>Deflatores!J50</f>
        <v>0</v>
      </c>
      <c r="F55" s="123"/>
      <c r="G55" s="123"/>
      <c r="H55" s="181" t="str">
        <f>IF(ISBLANK(Deflatores!H50),"",Deflatores!H50)</f>
        <v/>
      </c>
      <c r="I55" s="181" t="str">
        <f t="shared" si="2"/>
        <v/>
      </c>
      <c r="J55" s="182" t="str">
        <f t="shared" si="3"/>
        <v/>
      </c>
      <c r="K55" s="123"/>
      <c r="L55" s="123"/>
      <c r="M55" s="162"/>
    </row>
    <row r="56" ht="13.5" customHeight="1">
      <c r="A56" s="161"/>
      <c r="B56" s="13" t="str">
        <f>""&amp;Deflatores!B51</f>
        <v/>
      </c>
      <c r="C56" s="11"/>
      <c r="D56" s="179" t="str">
        <f>""&amp;Deflatores!G51</f>
        <v>           .</v>
      </c>
      <c r="E56" s="180">
        <f>Deflatores!J51</f>
        <v>0</v>
      </c>
      <c r="F56" s="123"/>
      <c r="G56" s="123"/>
      <c r="H56" s="181" t="str">
        <f>IF(ISBLANK(Deflatores!H51),"",Deflatores!H51)</f>
        <v/>
      </c>
      <c r="I56" s="181" t="str">
        <f t="shared" si="2"/>
        <v/>
      </c>
      <c r="J56" s="182" t="str">
        <f t="shared" si="3"/>
        <v/>
      </c>
      <c r="K56" s="123"/>
      <c r="L56" s="123"/>
      <c r="M56" s="162"/>
    </row>
    <row r="57" ht="13.5" customHeight="1">
      <c r="A57" s="161"/>
      <c r="B57" s="13" t="str">
        <f>""&amp;Deflatores!B52</f>
        <v/>
      </c>
      <c r="C57" s="11"/>
      <c r="D57" s="179" t="str">
        <f>""&amp;Deflatores!G52</f>
        <v>           .</v>
      </c>
      <c r="E57" s="180">
        <f>Deflatores!J52</f>
        <v>0</v>
      </c>
      <c r="F57" s="123"/>
      <c r="G57" s="123"/>
      <c r="H57" s="181" t="str">
        <f>IF(ISBLANK(Deflatores!H52),"",Deflatores!H52)</f>
        <v/>
      </c>
      <c r="I57" s="181" t="str">
        <f t="shared" si="2"/>
        <v/>
      </c>
      <c r="J57" s="182" t="str">
        <f t="shared" si="3"/>
        <v/>
      </c>
      <c r="K57" s="123"/>
      <c r="L57" s="123"/>
      <c r="M57" s="162"/>
    </row>
    <row r="58" ht="13.5" customHeight="1">
      <c r="A58" s="161"/>
      <c r="B58" s="13" t="str">
        <f>""&amp;Deflatores!B53</f>
        <v/>
      </c>
      <c r="C58" s="11"/>
      <c r="D58" s="179" t="str">
        <f>""&amp;Deflatores!G53</f>
        <v>           .</v>
      </c>
      <c r="E58" s="180">
        <f>Deflatores!J53</f>
        <v>0</v>
      </c>
      <c r="F58" s="123"/>
      <c r="G58" s="123"/>
      <c r="H58" s="181" t="str">
        <f>IF(ISBLANK(Deflatores!H53),"",Deflatores!H53)</f>
        <v/>
      </c>
      <c r="I58" s="181" t="str">
        <f t="shared" si="2"/>
        <v/>
      </c>
      <c r="J58" s="182" t="str">
        <f t="shared" si="3"/>
        <v/>
      </c>
      <c r="K58" s="123"/>
      <c r="L58" s="123"/>
      <c r="M58" s="162"/>
    </row>
    <row r="59" ht="13.5" customHeight="1">
      <c r="A59" s="161"/>
      <c r="B59" s="13" t="str">
        <f>""&amp;Deflatores!B54</f>
        <v/>
      </c>
      <c r="C59" s="11"/>
      <c r="D59" s="179" t="str">
        <f>""&amp;Deflatores!G54</f>
        <v>           .</v>
      </c>
      <c r="E59" s="180">
        <f>Deflatores!J54</f>
        <v>0</v>
      </c>
      <c r="F59" s="123"/>
      <c r="G59" s="123"/>
      <c r="H59" s="181" t="str">
        <f>IF(ISBLANK(Deflatores!H54),"",Deflatores!H54)</f>
        <v/>
      </c>
      <c r="I59" s="181" t="str">
        <f t="shared" si="2"/>
        <v/>
      </c>
      <c r="J59" s="182" t="str">
        <f t="shared" si="3"/>
        <v/>
      </c>
      <c r="K59" s="123"/>
      <c r="L59" s="123"/>
      <c r="M59" s="162"/>
    </row>
    <row r="60" ht="13.5" customHeight="1">
      <c r="A60" s="161"/>
      <c r="B60" s="13" t="str">
        <f>""&amp;Deflatores!B55</f>
        <v/>
      </c>
      <c r="C60" s="11"/>
      <c r="D60" s="179" t="str">
        <f>""&amp;Deflatores!G55</f>
        <v>           .</v>
      </c>
      <c r="E60" s="180">
        <f>Deflatores!J55</f>
        <v>0</v>
      </c>
      <c r="F60" s="123"/>
      <c r="G60" s="123"/>
      <c r="H60" s="181" t="str">
        <f>IF(ISBLANK(Deflatores!H55),"",Deflatores!H55)</f>
        <v/>
      </c>
      <c r="I60" s="181" t="str">
        <f t="shared" si="2"/>
        <v/>
      </c>
      <c r="J60" s="182" t="str">
        <f t="shared" si="3"/>
        <v/>
      </c>
      <c r="K60" s="123"/>
      <c r="L60" s="123"/>
      <c r="M60" s="162"/>
    </row>
    <row r="61" ht="13.5" customHeight="1">
      <c r="A61" s="161"/>
      <c r="B61" s="13" t="str">
        <f>""&amp;Deflatores!B56</f>
        <v/>
      </c>
      <c r="C61" s="11"/>
      <c r="D61" s="179" t="str">
        <f>""&amp;Deflatores!G56</f>
        <v>           .</v>
      </c>
      <c r="E61" s="180">
        <f>Deflatores!J56</f>
        <v>0</v>
      </c>
      <c r="F61" s="123"/>
      <c r="G61" s="123"/>
      <c r="H61" s="181" t="str">
        <f>IF(ISBLANK(Deflatores!H56),"",Deflatores!H56)</f>
        <v/>
      </c>
      <c r="I61" s="181" t="str">
        <f t="shared" si="2"/>
        <v/>
      </c>
      <c r="J61" s="182" t="str">
        <f t="shared" si="3"/>
        <v/>
      </c>
      <c r="K61" s="123"/>
      <c r="L61" s="123"/>
      <c r="M61" s="162"/>
    </row>
    <row r="62" ht="13.5" customHeight="1">
      <c r="A62" s="161"/>
      <c r="B62" s="13" t="str">
        <f>""&amp;Deflatores!B57</f>
        <v/>
      </c>
      <c r="C62" s="11"/>
      <c r="D62" s="179" t="str">
        <f>""&amp;Deflatores!G57</f>
        <v>           .</v>
      </c>
      <c r="E62" s="180">
        <f>Deflatores!J57</f>
        <v>0</v>
      </c>
      <c r="F62" s="123"/>
      <c r="G62" s="123"/>
      <c r="H62" s="181" t="str">
        <f>IF(ISBLANK(Deflatores!H57),"",Deflatores!H57)</f>
        <v/>
      </c>
      <c r="I62" s="181" t="str">
        <f t="shared" si="2"/>
        <v/>
      </c>
      <c r="J62" s="182" t="str">
        <f t="shared" si="3"/>
        <v/>
      </c>
      <c r="K62" s="123"/>
      <c r="L62" s="123"/>
      <c r="M62" s="162"/>
    </row>
    <row r="63" ht="13.5" customHeight="1">
      <c r="A63" s="161"/>
      <c r="B63" s="13" t="str">
        <f>""&amp;Deflatores!B58</f>
        <v/>
      </c>
      <c r="C63" s="11"/>
      <c r="D63" s="179" t="str">
        <f>""&amp;Deflatores!G58</f>
        <v>           .</v>
      </c>
      <c r="E63" s="180">
        <f>Deflatores!J58</f>
        <v>0</v>
      </c>
      <c r="F63" s="123"/>
      <c r="G63" s="123"/>
      <c r="H63" s="181" t="str">
        <f>IF(ISBLANK(Deflatores!H58),"",Deflatores!H58)</f>
        <v/>
      </c>
      <c r="I63" s="181" t="str">
        <f t="shared" si="2"/>
        <v/>
      </c>
      <c r="J63" s="182" t="str">
        <f t="shared" si="3"/>
        <v/>
      </c>
      <c r="K63" s="123"/>
      <c r="L63" s="123"/>
      <c r="M63" s="162"/>
    </row>
    <row r="64" ht="13.5" customHeight="1">
      <c r="A64" s="161"/>
      <c r="B64" s="13" t="str">
        <f>""&amp;Deflatores!B59</f>
        <v/>
      </c>
      <c r="C64" s="11"/>
      <c r="D64" s="179" t="str">
        <f>""&amp;Deflatores!G59</f>
        <v>           .</v>
      </c>
      <c r="E64" s="180">
        <f>Deflatores!J59</f>
        <v>0</v>
      </c>
      <c r="F64" s="123"/>
      <c r="G64" s="123"/>
      <c r="H64" s="181" t="str">
        <f>IF(ISBLANK(Deflatores!H59),"",Deflatores!H59)</f>
        <v/>
      </c>
      <c r="I64" s="181" t="str">
        <f t="shared" si="2"/>
        <v/>
      </c>
      <c r="J64" s="182" t="str">
        <f t="shared" si="3"/>
        <v/>
      </c>
      <c r="K64" s="123"/>
      <c r="L64" s="123"/>
      <c r="M64" s="162"/>
    </row>
    <row r="65" ht="13.5" customHeight="1">
      <c r="A65" s="161"/>
      <c r="B65" s="13" t="str">
        <f>""&amp;Deflatores!B60</f>
        <v/>
      </c>
      <c r="C65" s="11"/>
      <c r="D65" s="179" t="str">
        <f>""&amp;Deflatores!G60</f>
        <v>           .</v>
      </c>
      <c r="E65" s="180">
        <f>Deflatores!J60</f>
        <v>0</v>
      </c>
      <c r="F65" s="123"/>
      <c r="G65" s="123"/>
      <c r="H65" s="181" t="str">
        <f>IF(ISBLANK(Deflatores!H60),"",Deflatores!H60)</f>
        <v/>
      </c>
      <c r="I65" s="181" t="str">
        <f t="shared" si="2"/>
        <v/>
      </c>
      <c r="J65" s="182" t="str">
        <f t="shared" si="3"/>
        <v/>
      </c>
      <c r="K65" s="123"/>
      <c r="L65" s="123"/>
      <c r="M65" s="162"/>
    </row>
    <row r="66" ht="13.5" customHeight="1">
      <c r="A66" s="161"/>
      <c r="B66" s="13" t="str">
        <f>""&amp;Deflatores!B61</f>
        <v/>
      </c>
      <c r="C66" s="11"/>
      <c r="D66" s="179" t="str">
        <f>""&amp;Deflatores!G61</f>
        <v>           .</v>
      </c>
      <c r="E66" s="180">
        <f>Deflatores!J61</f>
        <v>0</v>
      </c>
      <c r="F66" s="123"/>
      <c r="G66" s="123"/>
      <c r="H66" s="181" t="str">
        <f>IF(ISBLANK(Deflatores!H61),"",Deflatores!H61)</f>
        <v/>
      </c>
      <c r="I66" s="181" t="str">
        <f t="shared" si="2"/>
        <v/>
      </c>
      <c r="J66" s="182" t="str">
        <f t="shared" si="3"/>
        <v/>
      </c>
      <c r="K66" s="123"/>
      <c r="L66" s="123"/>
      <c r="M66" s="162"/>
    </row>
    <row r="67" ht="13.5" customHeight="1">
      <c r="A67" s="161"/>
      <c r="B67" s="13" t="str">
        <f>""&amp;Deflatores!B62</f>
        <v/>
      </c>
      <c r="C67" s="11"/>
      <c r="D67" s="179" t="str">
        <f>""&amp;Deflatores!G62</f>
        <v>           .</v>
      </c>
      <c r="E67" s="180">
        <f>Deflatores!J62</f>
        <v>0</v>
      </c>
      <c r="F67" s="123"/>
      <c r="G67" s="123"/>
      <c r="H67" s="181" t="str">
        <f>IF(ISBLANK(Deflatores!H62),"",Deflatores!H62)</f>
        <v/>
      </c>
      <c r="I67" s="181" t="str">
        <f t="shared" si="2"/>
        <v/>
      </c>
      <c r="J67" s="182" t="str">
        <f t="shared" si="3"/>
        <v/>
      </c>
      <c r="K67" s="123"/>
      <c r="L67" s="123"/>
      <c r="M67" s="162"/>
    </row>
    <row r="68" ht="13.5" customHeight="1">
      <c r="A68" s="161"/>
      <c r="B68" s="13" t="str">
        <f>""&amp;Deflatores!B63</f>
        <v/>
      </c>
      <c r="C68" s="11"/>
      <c r="D68" s="179" t="str">
        <f>""&amp;Deflatores!G63</f>
        <v>           .</v>
      </c>
      <c r="E68" s="180">
        <f>Deflatores!J63</f>
        <v>0</v>
      </c>
      <c r="F68" s="123"/>
      <c r="G68" s="123"/>
      <c r="H68" s="181" t="str">
        <f>IF(ISBLANK(Deflatores!H63),"",Deflatores!H63)</f>
        <v/>
      </c>
      <c r="I68" s="181" t="str">
        <f t="shared" si="2"/>
        <v/>
      </c>
      <c r="J68" s="182" t="str">
        <f t="shared" si="3"/>
        <v/>
      </c>
      <c r="K68" s="123"/>
      <c r="L68" s="123"/>
      <c r="M68" s="162"/>
    </row>
    <row r="69" ht="13.5" customHeight="1">
      <c r="A69" s="161"/>
      <c r="B69" s="13" t="str">
        <f>""&amp;Deflatores!B64</f>
        <v/>
      </c>
      <c r="C69" s="11"/>
      <c r="D69" s="179" t="str">
        <f>""&amp;Deflatores!G64</f>
        <v>           .</v>
      </c>
      <c r="E69" s="180">
        <f>Deflatores!J64</f>
        <v>0</v>
      </c>
      <c r="F69" s="174"/>
      <c r="G69" s="174"/>
      <c r="H69" s="181" t="str">
        <f>IF(ISBLANK(Deflatores!H64),"",Deflatores!H64)</f>
        <v/>
      </c>
      <c r="I69" s="181" t="str">
        <f t="shared" si="2"/>
        <v/>
      </c>
      <c r="J69" s="182" t="str">
        <f t="shared" si="3"/>
        <v/>
      </c>
      <c r="K69" s="123"/>
      <c r="L69" s="123"/>
      <c r="M69" s="162"/>
    </row>
    <row r="70" ht="13.5" customHeight="1">
      <c r="A70" s="183"/>
      <c r="B70" s="184"/>
      <c r="C70" s="185"/>
      <c r="D70" s="186"/>
      <c r="E70" s="187"/>
      <c r="F70" s="188"/>
      <c r="G70" s="188"/>
      <c r="H70" s="188"/>
      <c r="I70" s="189"/>
      <c r="J70" s="185"/>
      <c r="K70" s="185"/>
      <c r="L70" s="185"/>
      <c r="M70" s="190"/>
    </row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8">
    <mergeCell ref="B51:C51"/>
    <mergeCell ref="B52:C52"/>
    <mergeCell ref="B53:C53"/>
    <mergeCell ref="B54:C54"/>
    <mergeCell ref="B55:C55"/>
    <mergeCell ref="B56:C56"/>
    <mergeCell ref="B57:C57"/>
    <mergeCell ref="B65:C65"/>
    <mergeCell ref="B66:C66"/>
    <mergeCell ref="B67:C67"/>
    <mergeCell ref="B68:C68"/>
    <mergeCell ref="B69:C69"/>
    <mergeCell ref="B58:C58"/>
    <mergeCell ref="B59:C59"/>
    <mergeCell ref="B60:C60"/>
    <mergeCell ref="B61:C61"/>
    <mergeCell ref="B62:C62"/>
    <mergeCell ref="B63:C63"/>
    <mergeCell ref="B64:C64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6:D46"/>
    <mergeCell ref="B47:C47"/>
    <mergeCell ref="B48:C48"/>
    <mergeCell ref="B49:C49"/>
    <mergeCell ref="B50:C50"/>
  </mergeCells>
  <printOptions/>
  <pageMargins bottom="0.75" footer="0.0" header="0.0" left="0.7" right="0.7" top="0.75"/>
  <pageSetup orientation="landscape"/>
  <headerFooter>
    <oddFooter>&amp;CPágina &amp;P de </oddFooter>
  </headerFooter>
  <drawing r:id="rId2"/>
  <legacyDrawing r:id="rId3"/>
</worksheet>
</file>