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ch/Documents/GitHub/hufo_system/speakerpositions/"/>
    </mc:Choice>
  </mc:AlternateContent>
  <xr:revisionPtr revIDLastSave="0" documentId="8_{AA3E905A-30C2-F449-84BC-95A3FA31838E}" xr6:coauthVersionLast="46" xr6:coauthVersionMax="46" xr10:uidLastSave="{00000000-0000-0000-0000-000000000000}"/>
  <bookViews>
    <workbookView xWindow="-12160" yWindow="-28340" windowWidth="51200" windowHeight="28340" xr2:uid="{5ABADEA7-2DF9-5341-AACA-1736DC7CEC8A}"/>
  </bookViews>
  <sheets>
    <sheet name="Hufo_SpeakerPositions" sheetId="1" r:id="rId1"/>
    <sheet name="SortedSpeaker" sheetId="12" r:id="rId2"/>
    <sheet name="Hufo_Ambisspeaker_AED" sheetId="7" r:id="rId3"/>
    <sheet name="Hufo_Ambisspeaker_AED_175" sheetId="8" r:id="rId4"/>
    <sheet name="Hufo_Ambisspeaker_AED_wfsZero" sheetId="9" r:id="rId5"/>
    <sheet name="Hufo_AmbiSpeakerPositions_()" sheetId="2" r:id="rId6"/>
    <sheet name="Hufo_ambispeaker_175zero" sheetId="3" r:id="rId7"/>
    <sheet name="Hufo_ambispeaker_wfszero" sheetId="4" r:id="rId8"/>
    <sheet name="Hufo_LFE_pos" sheetId="5" r:id="rId9"/>
    <sheet name="WFS_Panels" sheetId="6" r:id="rId10"/>
    <sheet name="save" sheetId="10" r:id="rId11"/>
    <sheet name="tmp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2" l="1"/>
  <c r="AB2" i="12"/>
  <c r="AA5" i="12"/>
  <c r="AB5" i="12"/>
  <c r="AA7" i="12"/>
  <c r="AB7" i="12"/>
  <c r="AA10" i="12"/>
  <c r="B4" i="9" s="1"/>
  <c r="AB10" i="12"/>
  <c r="C4" i="9" s="1"/>
  <c r="AA12" i="12"/>
  <c r="AB12" i="12"/>
  <c r="AA15" i="12"/>
  <c r="AB15" i="12"/>
  <c r="AA17" i="12"/>
  <c r="AB17" i="12"/>
  <c r="AA19" i="12"/>
  <c r="B18" i="9" s="1"/>
  <c r="AB19" i="12"/>
  <c r="C8" i="9" s="1"/>
  <c r="AA22" i="12"/>
  <c r="AB22" i="12"/>
  <c r="AA24" i="12"/>
  <c r="AB24" i="12"/>
  <c r="AA27" i="12"/>
  <c r="AB27" i="12"/>
  <c r="AA29" i="12"/>
  <c r="B12" i="9" s="1"/>
  <c r="AB29" i="12"/>
  <c r="C12" i="9" s="1"/>
  <c r="AA32" i="12"/>
  <c r="AB32" i="12"/>
  <c r="AA34" i="12"/>
  <c r="B33" i="9" s="1"/>
  <c r="AB34" i="12"/>
  <c r="AA37" i="12"/>
  <c r="AB37" i="12"/>
  <c r="AA39" i="12"/>
  <c r="AB39" i="12"/>
  <c r="C16" i="9" s="1"/>
  <c r="AA41" i="12"/>
  <c r="AB41" i="12"/>
  <c r="AA44" i="12"/>
  <c r="B43" i="9" s="1"/>
  <c r="AB44" i="12"/>
  <c r="AA3" i="12"/>
  <c r="AB3" i="12"/>
  <c r="AA6" i="12"/>
  <c r="AB6" i="12"/>
  <c r="AA8" i="12"/>
  <c r="AB8" i="12"/>
  <c r="AA11" i="12"/>
  <c r="AB11" i="12"/>
  <c r="AA13" i="12"/>
  <c r="AB13" i="12"/>
  <c r="AA16" i="12"/>
  <c r="B15" i="9" s="1"/>
  <c r="AB16" i="12"/>
  <c r="AA18" i="12"/>
  <c r="AB18" i="12"/>
  <c r="AA20" i="12"/>
  <c r="AB20" i="12"/>
  <c r="AA23" i="12"/>
  <c r="B22" i="9" s="1"/>
  <c r="AB23" i="12"/>
  <c r="C22" i="9" s="1"/>
  <c r="AA25" i="12"/>
  <c r="B28" i="9" s="1"/>
  <c r="AB25" i="12"/>
  <c r="C28" i="9" s="1"/>
  <c r="AA28" i="12"/>
  <c r="AB28" i="12"/>
  <c r="AA30" i="12"/>
  <c r="B29" i="9" s="1"/>
  <c r="AB30" i="12"/>
  <c r="C29" i="9" s="1"/>
  <c r="AA33" i="12"/>
  <c r="B32" i="9" s="1"/>
  <c r="AB33" i="12"/>
  <c r="AA35" i="12"/>
  <c r="B34" i="9" s="1"/>
  <c r="AB35" i="12"/>
  <c r="C32" i="9" s="1"/>
  <c r="AA38" i="12"/>
  <c r="AB38" i="12"/>
  <c r="AA40" i="12"/>
  <c r="AB40" i="12"/>
  <c r="C39" i="9" s="1"/>
  <c r="AA42" i="12"/>
  <c r="AB42" i="12"/>
  <c r="AA45" i="12"/>
  <c r="B36" i="9" s="1"/>
  <c r="AB45" i="12"/>
  <c r="C36" i="9" s="1"/>
  <c r="AA4" i="12"/>
  <c r="AB4" i="12"/>
  <c r="AA9" i="12"/>
  <c r="AB9" i="12"/>
  <c r="AA14" i="12"/>
  <c r="AB14" i="12"/>
  <c r="AA21" i="12"/>
  <c r="AB21" i="12"/>
  <c r="C40" i="9" s="1"/>
  <c r="AA26" i="12"/>
  <c r="AB26" i="12"/>
  <c r="AA31" i="12"/>
  <c r="AB31" i="12"/>
  <c r="AA36" i="12"/>
  <c r="AB36" i="12"/>
  <c r="C35" i="9" s="1"/>
  <c r="AA43" i="12"/>
  <c r="B44" i="9" s="1"/>
  <c r="AB43" i="12"/>
  <c r="C44" i="9" s="1"/>
  <c r="AA46" i="12"/>
  <c r="AB46" i="12"/>
  <c r="Z2" i="12"/>
  <c r="A1" i="9" s="1"/>
  <c r="Z5" i="12"/>
  <c r="A4" i="9" s="1"/>
  <c r="Z7" i="12"/>
  <c r="Z10" i="12"/>
  <c r="Z12" i="12"/>
  <c r="A5" i="9" s="1"/>
  <c r="Z15" i="12"/>
  <c r="A6" i="9" s="1"/>
  <c r="Z17" i="12"/>
  <c r="Z19" i="12"/>
  <c r="Z22" i="12"/>
  <c r="A9" i="9" s="1"/>
  <c r="Z24" i="12"/>
  <c r="Z27" i="12"/>
  <c r="A26" i="9" s="1"/>
  <c r="Z29" i="12"/>
  <c r="Z32" i="12"/>
  <c r="A13" i="9" s="1"/>
  <c r="Z34" i="12"/>
  <c r="A14" i="9" s="1"/>
  <c r="Z37" i="12"/>
  <c r="Z39" i="12"/>
  <c r="Z41" i="12"/>
  <c r="Z44" i="12"/>
  <c r="A43" i="9" s="1"/>
  <c r="Z3" i="12"/>
  <c r="Z6" i="12"/>
  <c r="Z8" i="12"/>
  <c r="A21" i="9" s="1"/>
  <c r="Z11" i="12"/>
  <c r="A22" i="9" s="1"/>
  <c r="Z13" i="12"/>
  <c r="Z16" i="12"/>
  <c r="Z18" i="12"/>
  <c r="Z20" i="12"/>
  <c r="Z23" i="12"/>
  <c r="Z25" i="12"/>
  <c r="Z28" i="12"/>
  <c r="Z30" i="12"/>
  <c r="A30" i="9" s="1"/>
  <c r="Z33" i="12"/>
  <c r="Z35" i="12"/>
  <c r="Z38" i="12"/>
  <c r="Z40" i="12"/>
  <c r="Z42" i="12"/>
  <c r="Z45" i="12"/>
  <c r="Z4" i="12"/>
  <c r="A37" i="9" s="1"/>
  <c r="Z9" i="12"/>
  <c r="A38" i="9" s="1"/>
  <c r="Z14" i="12"/>
  <c r="Z21" i="12"/>
  <c r="Z26" i="12"/>
  <c r="A41" i="9" s="1"/>
  <c r="Z31" i="12"/>
  <c r="Z36" i="12"/>
  <c r="Z43" i="12"/>
  <c r="Z46" i="12"/>
  <c r="A45" i="9" s="1"/>
  <c r="S87" i="1"/>
  <c r="H84" i="1"/>
  <c r="I84" i="1"/>
  <c r="H85" i="1"/>
  <c r="K85" i="1" s="1"/>
  <c r="I85" i="1"/>
  <c r="H86" i="1"/>
  <c r="K86" i="1" s="1"/>
  <c r="I86" i="1"/>
  <c r="L86" i="1" s="1"/>
  <c r="I83" i="1"/>
  <c r="H83" i="1"/>
  <c r="J2" i="12"/>
  <c r="B1" i="9"/>
  <c r="C1" i="9"/>
  <c r="A2" i="9"/>
  <c r="B2" i="9"/>
  <c r="C2" i="9"/>
  <c r="A3" i="9"/>
  <c r="B3" i="9"/>
  <c r="C3" i="9"/>
  <c r="B5" i="9"/>
  <c r="B6" i="9"/>
  <c r="C6" i="9"/>
  <c r="A7" i="9"/>
  <c r="B7" i="9"/>
  <c r="C7" i="9"/>
  <c r="B8" i="9"/>
  <c r="B9" i="9"/>
  <c r="C9" i="9"/>
  <c r="B10" i="9"/>
  <c r="C10" i="9"/>
  <c r="B11" i="9"/>
  <c r="C11" i="9"/>
  <c r="A12" i="9"/>
  <c r="B13" i="9"/>
  <c r="C13" i="9"/>
  <c r="B14" i="9"/>
  <c r="C14" i="9"/>
  <c r="A15" i="9"/>
  <c r="C15" i="9"/>
  <c r="A16" i="9"/>
  <c r="B16" i="9"/>
  <c r="B17" i="9"/>
  <c r="C17" i="9"/>
  <c r="A18" i="9"/>
  <c r="A19" i="9"/>
  <c r="B19" i="9"/>
  <c r="C19" i="9"/>
  <c r="A20" i="9"/>
  <c r="B21" i="9"/>
  <c r="C21" i="9"/>
  <c r="A23" i="9"/>
  <c r="B23" i="9"/>
  <c r="C23" i="9"/>
  <c r="A24" i="9"/>
  <c r="B24" i="9"/>
  <c r="B25" i="9"/>
  <c r="C25" i="9"/>
  <c r="B26" i="9"/>
  <c r="C26" i="9"/>
  <c r="B27" i="9"/>
  <c r="C27" i="9"/>
  <c r="A28" i="9"/>
  <c r="B30" i="9"/>
  <c r="C30" i="9"/>
  <c r="B31" i="9"/>
  <c r="C31" i="9"/>
  <c r="A32" i="9"/>
  <c r="C33" i="9"/>
  <c r="A34" i="9"/>
  <c r="A35" i="9"/>
  <c r="B35" i="9"/>
  <c r="A36" i="9"/>
  <c r="B37" i="9"/>
  <c r="C37" i="9"/>
  <c r="B38" i="9"/>
  <c r="C38" i="9"/>
  <c r="A39" i="9"/>
  <c r="B39" i="9"/>
  <c r="B40" i="9"/>
  <c r="B41" i="9"/>
  <c r="C41" i="9"/>
  <c r="A42" i="9"/>
  <c r="B42" i="9"/>
  <c r="C42" i="9"/>
  <c r="C43" i="9"/>
  <c r="A44" i="9"/>
  <c r="C16" i="8"/>
  <c r="X46" i="12"/>
  <c r="C45" i="8" s="1"/>
  <c r="W46" i="12"/>
  <c r="B45" i="8" s="1"/>
  <c r="V46" i="12"/>
  <c r="A45" i="8" s="1"/>
  <c r="C45" i="9"/>
  <c r="B45" i="9"/>
  <c r="R46" i="12"/>
  <c r="A45" i="7" s="1"/>
  <c r="S46" i="12"/>
  <c r="B45" i="7" s="1"/>
  <c r="T46" i="12"/>
  <c r="C45" i="7" s="1"/>
  <c r="P46" i="12"/>
  <c r="C45" i="4" s="1"/>
  <c r="N46" i="12"/>
  <c r="A45" i="4" s="1"/>
  <c r="O46" i="12"/>
  <c r="B45" i="4" s="1"/>
  <c r="L46" i="12"/>
  <c r="C45" i="3" s="1"/>
  <c r="J46" i="12"/>
  <c r="A45" i="3" s="1"/>
  <c r="K46" i="12"/>
  <c r="B45" i="3" s="1"/>
  <c r="F46" i="12"/>
  <c r="A45" i="2" s="1"/>
  <c r="G46" i="12"/>
  <c r="B45" i="2" s="1"/>
  <c r="H46" i="12"/>
  <c r="C45" i="2" s="1"/>
  <c r="W2" i="12"/>
  <c r="B1" i="8" s="1"/>
  <c r="X2" i="12"/>
  <c r="C1" i="8" s="1"/>
  <c r="W5" i="12"/>
  <c r="X5" i="12"/>
  <c r="W7" i="12"/>
  <c r="X7" i="12"/>
  <c r="W10" i="12"/>
  <c r="X10" i="12"/>
  <c r="W12" i="12"/>
  <c r="X12" i="12"/>
  <c r="W15" i="12"/>
  <c r="X15" i="12"/>
  <c r="W17" i="12"/>
  <c r="X17" i="12"/>
  <c r="W19" i="12"/>
  <c r="X19" i="12"/>
  <c r="W22" i="12"/>
  <c r="X22" i="12"/>
  <c r="W24" i="12"/>
  <c r="X24" i="12"/>
  <c r="C2" i="8" s="1"/>
  <c r="W27" i="12"/>
  <c r="X27" i="12"/>
  <c r="W29" i="12"/>
  <c r="B12" i="8" s="1"/>
  <c r="X29" i="12"/>
  <c r="W32" i="12"/>
  <c r="X32" i="12"/>
  <c r="W34" i="12"/>
  <c r="X34" i="12"/>
  <c r="C33" i="8" s="1"/>
  <c r="W37" i="12"/>
  <c r="X37" i="12"/>
  <c r="W39" i="12"/>
  <c r="X39" i="12"/>
  <c r="W41" i="12"/>
  <c r="X41" i="12"/>
  <c r="W44" i="12"/>
  <c r="X44" i="12"/>
  <c r="W3" i="12"/>
  <c r="X3" i="12"/>
  <c r="W6" i="12"/>
  <c r="X6" i="12"/>
  <c r="W8" i="12"/>
  <c r="X8" i="12"/>
  <c r="W11" i="12"/>
  <c r="X11" i="12"/>
  <c r="W13" i="12"/>
  <c r="X13" i="12"/>
  <c r="C12" i="8" s="1"/>
  <c r="W16" i="12"/>
  <c r="X16" i="12"/>
  <c r="W18" i="12"/>
  <c r="X18" i="12"/>
  <c r="W20" i="12"/>
  <c r="X20" i="12"/>
  <c r="W23" i="12"/>
  <c r="X23" i="12"/>
  <c r="W25" i="12"/>
  <c r="B4" i="8" s="1"/>
  <c r="X25" i="12"/>
  <c r="W28" i="12"/>
  <c r="X28" i="12"/>
  <c r="W30" i="12"/>
  <c r="B14" i="8" s="1"/>
  <c r="X30" i="12"/>
  <c r="C14" i="8" s="1"/>
  <c r="W33" i="12"/>
  <c r="X33" i="12"/>
  <c r="W35" i="12"/>
  <c r="B24" i="8" s="1"/>
  <c r="X35" i="12"/>
  <c r="C24" i="8" s="1"/>
  <c r="W38" i="12"/>
  <c r="X38" i="12"/>
  <c r="W40" i="12"/>
  <c r="X40" i="12"/>
  <c r="W42" i="12"/>
  <c r="X42" i="12"/>
  <c r="W45" i="12"/>
  <c r="X45" i="12"/>
  <c r="C36" i="8" s="1"/>
  <c r="W4" i="12"/>
  <c r="X4" i="12"/>
  <c r="W9" i="12"/>
  <c r="X9" i="12"/>
  <c r="W14" i="12"/>
  <c r="X14" i="12"/>
  <c r="W21" i="12"/>
  <c r="X21" i="12"/>
  <c r="V2" i="12"/>
  <c r="A1" i="8" s="1"/>
  <c r="V5" i="12"/>
  <c r="V7" i="12"/>
  <c r="V10" i="12"/>
  <c r="V12" i="12"/>
  <c r="V15" i="12"/>
  <c r="V17" i="12"/>
  <c r="V19" i="12"/>
  <c r="V22" i="12"/>
  <c r="V24" i="12"/>
  <c r="V27" i="12"/>
  <c r="V29" i="12"/>
  <c r="V32" i="12"/>
  <c r="V34" i="12"/>
  <c r="V37" i="12"/>
  <c r="V39" i="12"/>
  <c r="V41" i="12"/>
  <c r="V44" i="12"/>
  <c r="V3" i="12"/>
  <c r="A2" i="8" s="1"/>
  <c r="V6" i="12"/>
  <c r="A9" i="8" s="1"/>
  <c r="V8" i="12"/>
  <c r="V11" i="12"/>
  <c r="V13" i="12"/>
  <c r="V16" i="12"/>
  <c r="V18" i="12"/>
  <c r="V20" i="12"/>
  <c r="V23" i="12"/>
  <c r="V25" i="12"/>
  <c r="V28" i="12"/>
  <c r="A10" i="8" s="1"/>
  <c r="V30" i="12"/>
  <c r="A14" i="8" s="1"/>
  <c r="V33" i="12"/>
  <c r="V35" i="12"/>
  <c r="A24" i="8" s="1"/>
  <c r="V38" i="12"/>
  <c r="V40" i="12"/>
  <c r="V42" i="12"/>
  <c r="V45" i="12"/>
  <c r="V4" i="12"/>
  <c r="V9" i="12"/>
  <c r="V14" i="12"/>
  <c r="V21" i="12"/>
  <c r="R2" i="12"/>
  <c r="A1" i="7" s="1"/>
  <c r="S2" i="12"/>
  <c r="B1" i="7" s="1"/>
  <c r="T2" i="12"/>
  <c r="C1" i="7" s="1"/>
  <c r="R5" i="12"/>
  <c r="S5" i="12"/>
  <c r="T5" i="12"/>
  <c r="R7" i="12"/>
  <c r="S7" i="12"/>
  <c r="T7" i="12"/>
  <c r="R10" i="12"/>
  <c r="S10" i="12"/>
  <c r="T10" i="12"/>
  <c r="R12" i="12"/>
  <c r="S12" i="12"/>
  <c r="T12" i="12"/>
  <c r="R15" i="12"/>
  <c r="S15" i="12"/>
  <c r="T15" i="12"/>
  <c r="R17" i="12"/>
  <c r="S17" i="12"/>
  <c r="T17" i="12"/>
  <c r="R19" i="12"/>
  <c r="S19" i="12"/>
  <c r="T19" i="12"/>
  <c r="R22" i="12"/>
  <c r="S22" i="12"/>
  <c r="T22" i="12"/>
  <c r="R24" i="12"/>
  <c r="S24" i="12"/>
  <c r="T24" i="12"/>
  <c r="R27" i="12"/>
  <c r="S27" i="12"/>
  <c r="T27" i="12"/>
  <c r="R29" i="12"/>
  <c r="S29" i="12"/>
  <c r="T29" i="12"/>
  <c r="R32" i="12"/>
  <c r="A18" i="7" s="1"/>
  <c r="S32" i="12"/>
  <c r="T32" i="12"/>
  <c r="R34" i="12"/>
  <c r="S34" i="12"/>
  <c r="T34" i="12"/>
  <c r="R37" i="12"/>
  <c r="S37" i="12"/>
  <c r="T37" i="12"/>
  <c r="R39" i="12"/>
  <c r="S39" i="12"/>
  <c r="T39" i="12"/>
  <c r="C16" i="7" s="1"/>
  <c r="R41" i="12"/>
  <c r="S41" i="12"/>
  <c r="T41" i="12"/>
  <c r="R44" i="12"/>
  <c r="S44" i="12"/>
  <c r="T44" i="12"/>
  <c r="R3" i="12"/>
  <c r="A3" i="7" s="1"/>
  <c r="S3" i="12"/>
  <c r="B3" i="7" s="1"/>
  <c r="T3" i="12"/>
  <c r="R6" i="12"/>
  <c r="A9" i="7" s="1"/>
  <c r="S6" i="12"/>
  <c r="T6" i="12"/>
  <c r="R8" i="12"/>
  <c r="S8" i="12"/>
  <c r="T8" i="12"/>
  <c r="C13" i="7" s="1"/>
  <c r="R11" i="12"/>
  <c r="S11" i="12"/>
  <c r="T11" i="12"/>
  <c r="R13" i="12"/>
  <c r="S13" i="12"/>
  <c r="B23" i="7" s="1"/>
  <c r="T13" i="12"/>
  <c r="C23" i="7" s="1"/>
  <c r="R16" i="12"/>
  <c r="S16" i="12"/>
  <c r="T16" i="12"/>
  <c r="R18" i="12"/>
  <c r="S18" i="12"/>
  <c r="T18" i="12"/>
  <c r="R20" i="12"/>
  <c r="S20" i="12"/>
  <c r="T20" i="12"/>
  <c r="R23" i="12"/>
  <c r="S23" i="12"/>
  <c r="T23" i="12"/>
  <c r="R25" i="12"/>
  <c r="S25" i="12"/>
  <c r="T25" i="12"/>
  <c r="C4" i="7" s="1"/>
  <c r="R28" i="12"/>
  <c r="S28" i="12"/>
  <c r="T28" i="12"/>
  <c r="R30" i="12"/>
  <c r="A14" i="7" s="1"/>
  <c r="S30" i="12"/>
  <c r="T30" i="12"/>
  <c r="C14" i="7" s="1"/>
  <c r="R33" i="12"/>
  <c r="S33" i="12"/>
  <c r="B31" i="7" s="1"/>
  <c r="T33" i="12"/>
  <c r="R35" i="12"/>
  <c r="S35" i="12"/>
  <c r="B24" i="7" s="1"/>
  <c r="T35" i="12"/>
  <c r="C24" i="7" s="1"/>
  <c r="R38" i="12"/>
  <c r="S38" i="12"/>
  <c r="T38" i="12"/>
  <c r="R40" i="12"/>
  <c r="A34" i="7" s="1"/>
  <c r="S40" i="12"/>
  <c r="T40" i="12"/>
  <c r="R42" i="12"/>
  <c r="S42" i="12"/>
  <c r="T42" i="12"/>
  <c r="R45" i="12"/>
  <c r="S45" i="12"/>
  <c r="T45" i="12"/>
  <c r="R4" i="12"/>
  <c r="S4" i="12"/>
  <c r="T4" i="12"/>
  <c r="C5" i="7" s="1"/>
  <c r="R9" i="12"/>
  <c r="S9" i="12"/>
  <c r="T9" i="12"/>
  <c r="R14" i="12"/>
  <c r="S14" i="12"/>
  <c r="T14" i="12"/>
  <c r="R21" i="12"/>
  <c r="S21" i="12"/>
  <c r="T21" i="12"/>
  <c r="L2" i="12"/>
  <c r="C1" i="3" s="1"/>
  <c r="L5" i="12"/>
  <c r="L7" i="12"/>
  <c r="L10" i="12"/>
  <c r="L12" i="12"/>
  <c r="L15" i="12"/>
  <c r="L17" i="12"/>
  <c r="L19" i="12"/>
  <c r="L22" i="12"/>
  <c r="L24" i="12"/>
  <c r="L27" i="12"/>
  <c r="L29" i="12"/>
  <c r="L32" i="12"/>
  <c r="L34" i="12"/>
  <c r="L37" i="12"/>
  <c r="L39" i="12"/>
  <c r="L41" i="12"/>
  <c r="L44" i="12"/>
  <c r="L3" i="12"/>
  <c r="L6" i="12"/>
  <c r="C9" i="3" s="1"/>
  <c r="L8" i="12"/>
  <c r="L11" i="12"/>
  <c r="L13" i="12"/>
  <c r="L16" i="12"/>
  <c r="L18" i="12"/>
  <c r="L20" i="12"/>
  <c r="L23" i="12"/>
  <c r="L25" i="12"/>
  <c r="L28" i="12"/>
  <c r="C10" i="3" s="1"/>
  <c r="L30" i="12"/>
  <c r="C14" i="3" s="1"/>
  <c r="L33" i="12"/>
  <c r="L35" i="12"/>
  <c r="C24" i="3" s="1"/>
  <c r="L38" i="12"/>
  <c r="L40" i="12"/>
  <c r="L42" i="12"/>
  <c r="L45" i="12"/>
  <c r="L4" i="12"/>
  <c r="C5" i="3" s="1"/>
  <c r="L9" i="12"/>
  <c r="L14" i="12"/>
  <c r="C25" i="3" s="1"/>
  <c r="L21" i="12"/>
  <c r="L26" i="12"/>
  <c r="L31" i="12"/>
  <c r="L36" i="12"/>
  <c r="C26" i="3" s="1"/>
  <c r="L43" i="12"/>
  <c r="A1" i="3"/>
  <c r="K2" i="12"/>
  <c r="B1" i="3" s="1"/>
  <c r="J5" i="12"/>
  <c r="A7" i="3" s="1"/>
  <c r="K5" i="12"/>
  <c r="J7" i="12"/>
  <c r="K7" i="12"/>
  <c r="J10" i="12"/>
  <c r="K10" i="12"/>
  <c r="J12" i="12"/>
  <c r="K12" i="12"/>
  <c r="J15" i="12"/>
  <c r="A27" i="3" s="1"/>
  <c r="K15" i="12"/>
  <c r="J17" i="12"/>
  <c r="K17" i="12"/>
  <c r="J19" i="12"/>
  <c r="K19" i="12"/>
  <c r="J22" i="12"/>
  <c r="K22" i="12"/>
  <c r="J24" i="12"/>
  <c r="K24" i="12"/>
  <c r="J27" i="12"/>
  <c r="K27" i="12"/>
  <c r="J29" i="12"/>
  <c r="K29" i="12"/>
  <c r="J32" i="12"/>
  <c r="K32" i="12"/>
  <c r="J34" i="12"/>
  <c r="K34" i="12"/>
  <c r="J37" i="12"/>
  <c r="K37" i="12"/>
  <c r="J39" i="12"/>
  <c r="K39" i="12"/>
  <c r="J41" i="12"/>
  <c r="K41" i="12"/>
  <c r="J44" i="12"/>
  <c r="K44" i="12"/>
  <c r="J3" i="12"/>
  <c r="K3" i="12"/>
  <c r="J6" i="12"/>
  <c r="K6" i="12"/>
  <c r="J8" i="12"/>
  <c r="K8" i="12"/>
  <c r="J11" i="12"/>
  <c r="K11" i="12"/>
  <c r="J13" i="12"/>
  <c r="K13" i="12"/>
  <c r="J16" i="12"/>
  <c r="K16" i="12"/>
  <c r="J18" i="12"/>
  <c r="K18" i="12"/>
  <c r="J20" i="12"/>
  <c r="A37" i="3" s="1"/>
  <c r="K20" i="12"/>
  <c r="J23" i="12"/>
  <c r="K23" i="12"/>
  <c r="J25" i="12"/>
  <c r="K25" i="12"/>
  <c r="J28" i="12"/>
  <c r="K28" i="12"/>
  <c r="J30" i="12"/>
  <c r="K30" i="12"/>
  <c r="B14" i="3" s="1"/>
  <c r="J33" i="12"/>
  <c r="K33" i="12"/>
  <c r="J35" i="12"/>
  <c r="A24" i="3" s="1"/>
  <c r="K35" i="12"/>
  <c r="B24" i="3" s="1"/>
  <c r="J38" i="12"/>
  <c r="K38" i="12"/>
  <c r="J40" i="12"/>
  <c r="A34" i="3" s="1"/>
  <c r="K40" i="12"/>
  <c r="B34" i="3" s="1"/>
  <c r="J42" i="12"/>
  <c r="K42" i="12"/>
  <c r="J45" i="12"/>
  <c r="K45" i="12"/>
  <c r="J4" i="12"/>
  <c r="A5" i="3" s="1"/>
  <c r="K4" i="12"/>
  <c r="J9" i="12"/>
  <c r="A15" i="3" s="1"/>
  <c r="K9" i="12"/>
  <c r="J14" i="12"/>
  <c r="K14" i="12"/>
  <c r="J21" i="12"/>
  <c r="K21" i="12"/>
  <c r="P2" i="12"/>
  <c r="C1" i="4" s="1"/>
  <c r="P5" i="12"/>
  <c r="P7" i="12"/>
  <c r="P10" i="12"/>
  <c r="P12" i="12"/>
  <c r="P15" i="12"/>
  <c r="P17" i="12"/>
  <c r="P19" i="12"/>
  <c r="P22" i="12"/>
  <c r="P24" i="12"/>
  <c r="P27" i="12"/>
  <c r="C8" i="4" s="1"/>
  <c r="P29" i="12"/>
  <c r="C12" i="4" s="1"/>
  <c r="P32" i="12"/>
  <c r="P34" i="12"/>
  <c r="P37" i="12"/>
  <c r="P39" i="12"/>
  <c r="P41" i="12"/>
  <c r="C36" i="4" s="1"/>
  <c r="P44" i="12"/>
  <c r="P3" i="12"/>
  <c r="C3" i="4" s="1"/>
  <c r="P6" i="12"/>
  <c r="P8" i="12"/>
  <c r="P11" i="12"/>
  <c r="P13" i="12"/>
  <c r="P16" i="12"/>
  <c r="P18" i="12"/>
  <c r="P20" i="12"/>
  <c r="P23" i="12"/>
  <c r="P25" i="12"/>
  <c r="C4" i="4" s="1"/>
  <c r="P28" i="12"/>
  <c r="P30" i="12"/>
  <c r="C14" i="4" s="1"/>
  <c r="P33" i="12"/>
  <c r="P35" i="12"/>
  <c r="P38" i="12"/>
  <c r="C30" i="4" s="1"/>
  <c r="P40" i="12"/>
  <c r="P42" i="12"/>
  <c r="C38" i="4" s="1"/>
  <c r="P45" i="12"/>
  <c r="P4" i="12"/>
  <c r="P9" i="12"/>
  <c r="P14" i="12"/>
  <c r="P21" i="12"/>
  <c r="P26" i="12"/>
  <c r="P31" i="12"/>
  <c r="P36" i="12"/>
  <c r="P43" i="12"/>
  <c r="N2" i="12"/>
  <c r="A1" i="4" s="1"/>
  <c r="O2" i="12"/>
  <c r="B1" i="4" s="1"/>
  <c r="N5" i="12"/>
  <c r="O5" i="12"/>
  <c r="N7" i="12"/>
  <c r="O7" i="12"/>
  <c r="N10" i="12"/>
  <c r="A17" i="4" s="1"/>
  <c r="O10" i="12"/>
  <c r="N12" i="12"/>
  <c r="O12" i="12"/>
  <c r="N15" i="12"/>
  <c r="O15" i="12"/>
  <c r="N17" i="12"/>
  <c r="O17" i="12"/>
  <c r="N19" i="12"/>
  <c r="O19" i="12"/>
  <c r="N22" i="12"/>
  <c r="O22" i="12"/>
  <c r="N24" i="12"/>
  <c r="O24" i="12"/>
  <c r="N27" i="12"/>
  <c r="O27" i="12"/>
  <c r="N29" i="12"/>
  <c r="A12" i="4" s="1"/>
  <c r="O29" i="12"/>
  <c r="B12" i="4" s="1"/>
  <c r="N32" i="12"/>
  <c r="O32" i="12"/>
  <c r="N34" i="12"/>
  <c r="O34" i="12"/>
  <c r="N37" i="12"/>
  <c r="O37" i="12"/>
  <c r="N39" i="12"/>
  <c r="O39" i="12"/>
  <c r="N41" i="12"/>
  <c r="O41" i="12"/>
  <c r="N44" i="12"/>
  <c r="O44" i="12"/>
  <c r="N3" i="12"/>
  <c r="O3" i="12"/>
  <c r="N6" i="12"/>
  <c r="A9" i="4" s="1"/>
  <c r="O6" i="12"/>
  <c r="N8" i="12"/>
  <c r="O8" i="12"/>
  <c r="N11" i="12"/>
  <c r="O11" i="12"/>
  <c r="N13" i="12"/>
  <c r="A23" i="4" s="1"/>
  <c r="O13" i="12"/>
  <c r="N16" i="12"/>
  <c r="A29" i="4" s="1"/>
  <c r="O16" i="12"/>
  <c r="N18" i="12"/>
  <c r="O18" i="12"/>
  <c r="N20" i="12"/>
  <c r="O20" i="12"/>
  <c r="N23" i="12"/>
  <c r="O23" i="12"/>
  <c r="N25" i="12"/>
  <c r="A4" i="4" s="1"/>
  <c r="O25" i="12"/>
  <c r="B4" i="4" s="1"/>
  <c r="N28" i="12"/>
  <c r="O28" i="12"/>
  <c r="N30" i="12"/>
  <c r="A14" i="4" s="1"/>
  <c r="O30" i="12"/>
  <c r="B14" i="4" s="1"/>
  <c r="N33" i="12"/>
  <c r="O33" i="12"/>
  <c r="N35" i="12"/>
  <c r="A24" i="4" s="1"/>
  <c r="O35" i="12"/>
  <c r="B24" i="4" s="1"/>
  <c r="N38" i="12"/>
  <c r="O38" i="12"/>
  <c r="N40" i="12"/>
  <c r="O40" i="12"/>
  <c r="N42" i="12"/>
  <c r="O42" i="12"/>
  <c r="N45" i="12"/>
  <c r="O45" i="12"/>
  <c r="N4" i="12"/>
  <c r="O4" i="12"/>
  <c r="N9" i="12"/>
  <c r="O9" i="12"/>
  <c r="N14" i="12"/>
  <c r="O14" i="12"/>
  <c r="N21" i="12"/>
  <c r="A39" i="4" s="1"/>
  <c r="O21" i="12"/>
  <c r="N26" i="12"/>
  <c r="F2" i="12"/>
  <c r="A1" i="2" s="1"/>
  <c r="G2" i="12"/>
  <c r="B1" i="2" s="1"/>
  <c r="H2" i="12"/>
  <c r="C1" i="2" s="1"/>
  <c r="F5" i="12"/>
  <c r="G5" i="12"/>
  <c r="H5" i="12"/>
  <c r="C7" i="2" s="1"/>
  <c r="F7" i="12"/>
  <c r="G7" i="12"/>
  <c r="H7" i="12"/>
  <c r="F10" i="12"/>
  <c r="G10" i="12"/>
  <c r="H10" i="12"/>
  <c r="F12" i="12"/>
  <c r="G12" i="12"/>
  <c r="H12" i="12"/>
  <c r="F15" i="12"/>
  <c r="G15" i="12"/>
  <c r="H15" i="12"/>
  <c r="F17" i="12"/>
  <c r="G17" i="12"/>
  <c r="H17" i="12"/>
  <c r="F19" i="12"/>
  <c r="G19" i="12"/>
  <c r="H19" i="12"/>
  <c r="F22" i="12"/>
  <c r="G22" i="12"/>
  <c r="H22" i="12"/>
  <c r="F24" i="12"/>
  <c r="G24" i="12"/>
  <c r="H24" i="12"/>
  <c r="C2" i="2" s="1"/>
  <c r="F27" i="12"/>
  <c r="G27" i="12"/>
  <c r="H27" i="12"/>
  <c r="F29" i="12"/>
  <c r="G29" i="12"/>
  <c r="H29" i="12"/>
  <c r="F32" i="12"/>
  <c r="G32" i="12"/>
  <c r="B18" i="2" s="1"/>
  <c r="H32" i="12"/>
  <c r="F34" i="12"/>
  <c r="G34" i="12"/>
  <c r="H34" i="12"/>
  <c r="F37" i="12"/>
  <c r="G37" i="12"/>
  <c r="H37" i="12"/>
  <c r="F39" i="12"/>
  <c r="G39" i="12"/>
  <c r="H39" i="12"/>
  <c r="F41" i="12"/>
  <c r="G41" i="12"/>
  <c r="H41" i="12"/>
  <c r="F44" i="12"/>
  <c r="G44" i="12"/>
  <c r="H44" i="12"/>
  <c r="F3" i="12"/>
  <c r="A3" i="2" s="1"/>
  <c r="G3" i="12"/>
  <c r="H3" i="12"/>
  <c r="F6" i="12"/>
  <c r="A9" i="2" s="1"/>
  <c r="G6" i="12"/>
  <c r="B9" i="2" s="1"/>
  <c r="H6" i="12"/>
  <c r="C9" i="2" s="1"/>
  <c r="F8" i="12"/>
  <c r="G8" i="12"/>
  <c r="B13" i="2" s="1"/>
  <c r="H8" i="12"/>
  <c r="C13" i="2" s="1"/>
  <c r="F11" i="12"/>
  <c r="G11" i="12"/>
  <c r="H11" i="12"/>
  <c r="F13" i="12"/>
  <c r="A23" i="2" s="1"/>
  <c r="G13" i="12"/>
  <c r="B23" i="2" s="1"/>
  <c r="H13" i="12"/>
  <c r="F16" i="12"/>
  <c r="A29" i="2" s="1"/>
  <c r="G16" i="12"/>
  <c r="H16" i="12"/>
  <c r="F18" i="12"/>
  <c r="G18" i="12"/>
  <c r="H18" i="12"/>
  <c r="F20" i="12"/>
  <c r="G20" i="12"/>
  <c r="H20" i="12"/>
  <c r="C37" i="2" s="1"/>
  <c r="F23" i="12"/>
  <c r="G23" i="12"/>
  <c r="H23" i="12"/>
  <c r="F25" i="12"/>
  <c r="G25" i="12"/>
  <c r="B4" i="2" s="1"/>
  <c r="H25" i="12"/>
  <c r="F28" i="12"/>
  <c r="G28" i="12"/>
  <c r="B10" i="2" s="1"/>
  <c r="H28" i="12"/>
  <c r="F30" i="12"/>
  <c r="A14" i="2" s="1"/>
  <c r="G30" i="12"/>
  <c r="B14" i="2" s="1"/>
  <c r="H30" i="12"/>
  <c r="C14" i="2" s="1"/>
  <c r="F33" i="12"/>
  <c r="G33" i="12"/>
  <c r="H33" i="12"/>
  <c r="F35" i="12"/>
  <c r="A24" i="2" s="1"/>
  <c r="G35" i="12"/>
  <c r="B24" i="2" s="1"/>
  <c r="H35" i="12"/>
  <c r="F38" i="12"/>
  <c r="G38" i="12"/>
  <c r="H38" i="12"/>
  <c r="F40" i="12"/>
  <c r="G40" i="12"/>
  <c r="H40" i="12"/>
  <c r="C34" i="2" s="1"/>
  <c r="F42" i="12"/>
  <c r="G42" i="12"/>
  <c r="H42" i="12"/>
  <c r="F45" i="12"/>
  <c r="G45" i="12"/>
  <c r="H45" i="12"/>
  <c r="F4" i="12"/>
  <c r="G4" i="12"/>
  <c r="B5" i="2" s="1"/>
  <c r="H4" i="12"/>
  <c r="C5" i="2" s="1"/>
  <c r="F9" i="12"/>
  <c r="G9" i="12"/>
  <c r="H9" i="12"/>
  <c r="F14" i="12"/>
  <c r="G14" i="12"/>
  <c r="H14" i="12"/>
  <c r="F21" i="12"/>
  <c r="A39" i="2" s="1"/>
  <c r="G21" i="12"/>
  <c r="H21" i="12"/>
  <c r="F26" i="12"/>
  <c r="H26" i="12"/>
  <c r="H31" i="12"/>
  <c r="H36" i="12"/>
  <c r="H43" i="12"/>
  <c r="C40" i="2" s="1"/>
  <c r="K87" i="1"/>
  <c r="C87" i="1"/>
  <c r="S43" i="1"/>
  <c r="H47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3" i="1"/>
  <c r="M89" i="1"/>
  <c r="O89" i="1" s="1"/>
  <c r="F89" i="1"/>
  <c r="E89" i="1"/>
  <c r="M88" i="1"/>
  <c r="O88" i="1" s="1"/>
  <c r="M87" i="1"/>
  <c r="L87" i="1"/>
  <c r="M86" i="1"/>
  <c r="M85" i="1"/>
  <c r="L85" i="1"/>
  <c r="O36" i="12" s="1"/>
  <c r="B26" i="4" s="1"/>
  <c r="M84" i="1"/>
  <c r="O84" i="1" s="1"/>
  <c r="L84" i="1"/>
  <c r="O31" i="12" s="1"/>
  <c r="K84" i="1"/>
  <c r="J31" i="12" s="1"/>
  <c r="A16" i="3" s="1"/>
  <c r="M83" i="1"/>
  <c r="L83" i="1"/>
  <c r="O26" i="12" s="1"/>
  <c r="K83" i="1"/>
  <c r="J26" i="12" s="1"/>
  <c r="F83" i="1"/>
  <c r="E83" i="1"/>
  <c r="M82" i="1"/>
  <c r="M81" i="1"/>
  <c r="O81" i="1" s="1"/>
  <c r="M80" i="1"/>
  <c r="O80" i="1" s="1"/>
  <c r="M79" i="1"/>
  <c r="M78" i="1"/>
  <c r="L78" i="1"/>
  <c r="K78" i="1"/>
  <c r="M77" i="1"/>
  <c r="O77" i="1" s="1"/>
  <c r="L77" i="1"/>
  <c r="K77" i="1"/>
  <c r="M76" i="1"/>
  <c r="O76" i="1" s="1"/>
  <c r="L76" i="1"/>
  <c r="K76" i="1"/>
  <c r="M75" i="1"/>
  <c r="L75" i="1"/>
  <c r="K75" i="1"/>
  <c r="M74" i="1"/>
  <c r="L74" i="1"/>
  <c r="K74" i="1"/>
  <c r="F74" i="1"/>
  <c r="F60" i="1" s="1"/>
  <c r="E74" i="1"/>
  <c r="E60" i="1" s="1"/>
  <c r="M73" i="1"/>
  <c r="O73" i="1" s="1"/>
  <c r="L73" i="1"/>
  <c r="K73" i="1"/>
  <c r="M72" i="1"/>
  <c r="O72" i="1" s="1"/>
  <c r="L72" i="1"/>
  <c r="K72" i="1"/>
  <c r="F72" i="1"/>
  <c r="F58" i="1" s="1"/>
  <c r="F86" i="1" s="1"/>
  <c r="E72" i="1"/>
  <c r="M71" i="1"/>
  <c r="L71" i="1"/>
  <c r="K71" i="1"/>
  <c r="F71" i="1"/>
  <c r="F57" i="1" s="1"/>
  <c r="E71" i="1"/>
  <c r="E57" i="1" s="1"/>
  <c r="M70" i="1"/>
  <c r="L70" i="1"/>
  <c r="K70" i="1"/>
  <c r="F70" i="1"/>
  <c r="F56" i="1" s="1"/>
  <c r="E70" i="1"/>
  <c r="E56" i="1" s="1"/>
  <c r="M69" i="1"/>
  <c r="O69" i="1" s="1"/>
  <c r="L69" i="1"/>
  <c r="K69" i="1"/>
  <c r="M68" i="1"/>
  <c r="L68" i="1"/>
  <c r="K68" i="1"/>
  <c r="M67" i="1"/>
  <c r="O67" i="1" s="1"/>
  <c r="L67" i="1"/>
  <c r="K67" i="1"/>
  <c r="M66" i="1"/>
  <c r="L66" i="1"/>
  <c r="K66" i="1"/>
  <c r="M65" i="1"/>
  <c r="O65" i="1" s="1"/>
  <c r="L65" i="1"/>
  <c r="K65" i="1"/>
  <c r="M64" i="1"/>
  <c r="L64" i="1"/>
  <c r="K64" i="1"/>
  <c r="M63" i="1"/>
  <c r="O63" i="1" s="1"/>
  <c r="L63" i="1"/>
  <c r="K63" i="1"/>
  <c r="M62" i="1"/>
  <c r="L62" i="1"/>
  <c r="K62" i="1"/>
  <c r="M61" i="1"/>
  <c r="O61" i="1" s="1"/>
  <c r="L61" i="1"/>
  <c r="K61" i="1"/>
  <c r="M60" i="1"/>
  <c r="M59" i="1"/>
  <c r="M58" i="1"/>
  <c r="E58" i="1"/>
  <c r="E86" i="1" s="1"/>
  <c r="M57" i="1"/>
  <c r="M56" i="1"/>
  <c r="M55" i="1"/>
  <c r="F55" i="1"/>
  <c r="F85" i="1" s="1"/>
  <c r="F78" i="1" s="1"/>
  <c r="E55" i="1"/>
  <c r="E85" i="1" s="1"/>
  <c r="E78" i="1" s="1"/>
  <c r="M54" i="1"/>
  <c r="F54" i="1"/>
  <c r="F75" i="1" s="1"/>
  <c r="E54" i="1"/>
  <c r="E75" i="1" s="1"/>
  <c r="M53" i="1"/>
  <c r="F53" i="1"/>
  <c r="F84" i="1" s="1"/>
  <c r="F76" i="1" s="1"/>
  <c r="E53" i="1"/>
  <c r="E84" i="1" s="1"/>
  <c r="E76" i="1" s="1"/>
  <c r="M52" i="1"/>
  <c r="F52" i="1"/>
  <c r="F73" i="1" s="1"/>
  <c r="F77" i="1" s="1"/>
  <c r="E52" i="1"/>
  <c r="E73" i="1" s="1"/>
  <c r="E77" i="1" s="1"/>
  <c r="M51" i="1"/>
  <c r="M50" i="1"/>
  <c r="M49" i="1"/>
  <c r="M48" i="1"/>
  <c r="O48" i="1" s="1"/>
  <c r="M47" i="1"/>
  <c r="M46" i="1"/>
  <c r="M45" i="1"/>
  <c r="O45" i="1" s="1"/>
  <c r="M44" i="1"/>
  <c r="O44" i="1" s="1"/>
  <c r="M43" i="1"/>
  <c r="O43" i="1" s="1"/>
  <c r="F40" i="1"/>
  <c r="E40" i="1"/>
  <c r="S39" i="1"/>
  <c r="V39" i="1" s="1"/>
  <c r="F39" i="1"/>
  <c r="E39" i="1"/>
  <c r="S38" i="1"/>
  <c r="V38" i="1" s="1"/>
  <c r="F38" i="1"/>
  <c r="E38" i="1"/>
  <c r="S37" i="1"/>
  <c r="V37" i="1" s="1"/>
  <c r="F37" i="1"/>
  <c r="E37" i="1"/>
  <c r="S36" i="1"/>
  <c r="V36" i="1" s="1"/>
  <c r="F36" i="1"/>
  <c r="E36" i="1"/>
  <c r="S35" i="1"/>
  <c r="V35" i="1" s="1"/>
  <c r="F35" i="1"/>
  <c r="E35" i="1"/>
  <c r="J35" i="1" s="1"/>
  <c r="S34" i="1"/>
  <c r="V34" i="1" s="1"/>
  <c r="F34" i="1"/>
  <c r="E34" i="1"/>
  <c r="J34" i="1" s="1"/>
  <c r="S33" i="1"/>
  <c r="V33" i="1" s="1"/>
  <c r="F33" i="1"/>
  <c r="E33" i="1"/>
  <c r="S32" i="1"/>
  <c r="V32" i="1" s="1"/>
  <c r="F32" i="1"/>
  <c r="E32" i="1"/>
  <c r="M32" i="1" s="1"/>
  <c r="S31" i="1"/>
  <c r="V31" i="1" s="1"/>
  <c r="F31" i="1"/>
  <c r="E31" i="1"/>
  <c r="S30" i="1"/>
  <c r="V30" i="1" s="1"/>
  <c r="F30" i="1"/>
  <c r="E30" i="1"/>
  <c r="S29" i="1"/>
  <c r="V29" i="1" s="1"/>
  <c r="F29" i="1"/>
  <c r="E29" i="1"/>
  <c r="J29" i="1" s="1"/>
  <c r="S28" i="1"/>
  <c r="V28" i="1" s="1"/>
  <c r="F28" i="1"/>
  <c r="E28" i="1"/>
  <c r="S27" i="1"/>
  <c r="V27" i="1" s="1"/>
  <c r="F27" i="1"/>
  <c r="E27" i="1"/>
  <c r="J27" i="1" s="1"/>
  <c r="S26" i="1"/>
  <c r="V26" i="1" s="1"/>
  <c r="F26" i="1"/>
  <c r="E26" i="1"/>
  <c r="S25" i="1"/>
  <c r="V25" i="1" s="1"/>
  <c r="F25" i="1"/>
  <c r="E25" i="1"/>
  <c r="S24" i="1"/>
  <c r="V24" i="1" s="1"/>
  <c r="F24" i="1"/>
  <c r="E24" i="1"/>
  <c r="S22" i="1"/>
  <c r="V22" i="1" s="1"/>
  <c r="N22" i="1"/>
  <c r="M22" i="1"/>
  <c r="J22" i="1"/>
  <c r="I22" i="1"/>
  <c r="K22" i="1" s="1"/>
  <c r="H51" i="1" s="1"/>
  <c r="H60" i="1" s="1"/>
  <c r="K60" i="1" s="1"/>
  <c r="H22" i="1"/>
  <c r="S21" i="1"/>
  <c r="V21" i="1" s="1"/>
  <c r="N21" i="1"/>
  <c r="M21" i="1"/>
  <c r="J21" i="1"/>
  <c r="I21" i="1"/>
  <c r="H21" i="1"/>
  <c r="S20" i="1"/>
  <c r="V20" i="1" s="1"/>
  <c r="N20" i="1"/>
  <c r="M20" i="1"/>
  <c r="J20" i="1"/>
  <c r="I20" i="1"/>
  <c r="H20" i="1"/>
  <c r="S19" i="1"/>
  <c r="V19" i="1" s="1"/>
  <c r="N19" i="1"/>
  <c r="M19" i="1"/>
  <c r="J19" i="1"/>
  <c r="I19" i="1"/>
  <c r="H19" i="1"/>
  <c r="S18" i="1"/>
  <c r="V18" i="1" s="1"/>
  <c r="N18" i="1"/>
  <c r="M18" i="1"/>
  <c r="J18" i="1"/>
  <c r="L18" i="1" s="1"/>
  <c r="R18" i="1" s="1"/>
  <c r="I18" i="1"/>
  <c r="K18" i="1" s="1"/>
  <c r="H18" i="1"/>
  <c r="S17" i="1"/>
  <c r="V17" i="1" s="1"/>
  <c r="N17" i="1"/>
  <c r="I81" i="1" s="1"/>
  <c r="L81" i="1" s="1"/>
  <c r="M17" i="1"/>
  <c r="J17" i="1"/>
  <c r="I17" i="1"/>
  <c r="H17" i="1"/>
  <c r="S16" i="1"/>
  <c r="V16" i="1" s="1"/>
  <c r="N16" i="1"/>
  <c r="M16" i="1"/>
  <c r="L16" i="1"/>
  <c r="R16" i="1" s="1"/>
  <c r="J16" i="1"/>
  <c r="I16" i="1"/>
  <c r="K16" i="1" s="1"/>
  <c r="H16" i="1"/>
  <c r="S15" i="1"/>
  <c r="V15" i="1" s="1"/>
  <c r="N15" i="1"/>
  <c r="M15" i="1"/>
  <c r="J15" i="1"/>
  <c r="I15" i="1"/>
  <c r="H15" i="1"/>
  <c r="S14" i="1"/>
  <c r="V14" i="1" s="1"/>
  <c r="N14" i="1"/>
  <c r="M14" i="1"/>
  <c r="J14" i="1"/>
  <c r="I14" i="1"/>
  <c r="H14" i="1"/>
  <c r="S13" i="1"/>
  <c r="V13" i="1" s="1"/>
  <c r="N13" i="1"/>
  <c r="M13" i="1"/>
  <c r="J13" i="1"/>
  <c r="I13" i="1"/>
  <c r="H13" i="1"/>
  <c r="S12" i="1"/>
  <c r="V12" i="1" s="1"/>
  <c r="N12" i="1"/>
  <c r="M12" i="1"/>
  <c r="J12" i="1"/>
  <c r="I12" i="1"/>
  <c r="H12" i="1"/>
  <c r="S11" i="1"/>
  <c r="V11" i="1" s="1"/>
  <c r="N11" i="1"/>
  <c r="M11" i="1"/>
  <c r="J11" i="1"/>
  <c r="I11" i="1"/>
  <c r="H11" i="1"/>
  <c r="S10" i="1"/>
  <c r="V10" i="1" s="1"/>
  <c r="N10" i="1"/>
  <c r="M10" i="1"/>
  <c r="J10" i="1"/>
  <c r="L10" i="1" s="1"/>
  <c r="R10" i="1" s="1"/>
  <c r="I10" i="1"/>
  <c r="H10" i="1"/>
  <c r="S9" i="1"/>
  <c r="V9" i="1" s="1"/>
  <c r="N9" i="1"/>
  <c r="M9" i="1"/>
  <c r="J9" i="1"/>
  <c r="I9" i="1"/>
  <c r="H9" i="1"/>
  <c r="S8" i="1"/>
  <c r="V8" i="1" s="1"/>
  <c r="N8" i="1"/>
  <c r="M8" i="1"/>
  <c r="J8" i="1"/>
  <c r="I8" i="1"/>
  <c r="K8" i="1" s="1"/>
  <c r="H79" i="1" s="1"/>
  <c r="K79" i="1" s="1"/>
  <c r="H8" i="1"/>
  <c r="S7" i="1"/>
  <c r="N7" i="1"/>
  <c r="M7" i="1"/>
  <c r="J7" i="1"/>
  <c r="L7" i="1" s="1"/>
  <c r="I7" i="1"/>
  <c r="H7" i="1"/>
  <c r="M89" i="11"/>
  <c r="O89" i="11" s="1"/>
  <c r="D89" i="11"/>
  <c r="C89" i="11"/>
  <c r="M88" i="11"/>
  <c r="O88" i="11" s="1"/>
  <c r="M87" i="11"/>
  <c r="L87" i="11"/>
  <c r="K87" i="11"/>
  <c r="T86" i="11"/>
  <c r="S86" i="11"/>
  <c r="M86" i="11"/>
  <c r="L86" i="11"/>
  <c r="K86" i="11"/>
  <c r="D86" i="11"/>
  <c r="C86" i="11"/>
  <c r="T85" i="11"/>
  <c r="S85" i="11"/>
  <c r="O85" i="11"/>
  <c r="M85" i="11"/>
  <c r="L85" i="11"/>
  <c r="K85" i="11"/>
  <c r="D85" i="11"/>
  <c r="C85" i="11"/>
  <c r="M84" i="11"/>
  <c r="L84" i="11"/>
  <c r="K84" i="11"/>
  <c r="D84" i="11"/>
  <c r="C84" i="11"/>
  <c r="U83" i="11"/>
  <c r="M83" i="11"/>
  <c r="L83" i="11"/>
  <c r="S83" i="11" s="1"/>
  <c r="K83" i="11"/>
  <c r="T83" i="11" s="1"/>
  <c r="D83" i="11"/>
  <c r="C83" i="11"/>
  <c r="M82" i="11"/>
  <c r="O81" i="11"/>
  <c r="M81" i="11"/>
  <c r="M80" i="11"/>
  <c r="M79" i="11"/>
  <c r="T78" i="11"/>
  <c r="S78" i="11"/>
  <c r="M78" i="11"/>
  <c r="L78" i="11"/>
  <c r="K78" i="11"/>
  <c r="D78" i="11"/>
  <c r="C78" i="11"/>
  <c r="T77" i="11"/>
  <c r="S77" i="11"/>
  <c r="O77" i="11"/>
  <c r="M77" i="11"/>
  <c r="L77" i="11"/>
  <c r="K77" i="11"/>
  <c r="D77" i="11"/>
  <c r="C77" i="11"/>
  <c r="M76" i="11"/>
  <c r="L76" i="11"/>
  <c r="K76" i="11"/>
  <c r="D76" i="11"/>
  <c r="C76" i="11"/>
  <c r="U75" i="11"/>
  <c r="M75" i="11"/>
  <c r="L75" i="11"/>
  <c r="K75" i="11"/>
  <c r="D75" i="11"/>
  <c r="C75" i="11"/>
  <c r="T74" i="11"/>
  <c r="S74" i="11"/>
  <c r="M74" i="11"/>
  <c r="L74" i="11"/>
  <c r="K74" i="11"/>
  <c r="D74" i="11"/>
  <c r="C74" i="11"/>
  <c r="T73" i="11"/>
  <c r="S73" i="11"/>
  <c r="O73" i="11"/>
  <c r="M73" i="11"/>
  <c r="L73" i="11"/>
  <c r="K73" i="11"/>
  <c r="D73" i="11"/>
  <c r="C73" i="11"/>
  <c r="M72" i="11"/>
  <c r="L72" i="11"/>
  <c r="K72" i="11"/>
  <c r="D72" i="11"/>
  <c r="C72" i="11"/>
  <c r="U71" i="11"/>
  <c r="M71" i="11"/>
  <c r="L71" i="11"/>
  <c r="K71" i="11"/>
  <c r="D71" i="11"/>
  <c r="C71" i="11"/>
  <c r="T70" i="11"/>
  <c r="S70" i="11"/>
  <c r="M70" i="11"/>
  <c r="L70" i="11"/>
  <c r="K70" i="11"/>
  <c r="D70" i="11"/>
  <c r="C70" i="11"/>
  <c r="T69" i="11"/>
  <c r="S69" i="11"/>
  <c r="O69" i="11"/>
  <c r="M69" i="11"/>
  <c r="L69" i="11"/>
  <c r="K69" i="11"/>
  <c r="U68" i="11"/>
  <c r="M68" i="11"/>
  <c r="L68" i="11"/>
  <c r="S68" i="11" s="1"/>
  <c r="K68" i="11"/>
  <c r="T67" i="11"/>
  <c r="S67" i="11"/>
  <c r="O67" i="11"/>
  <c r="M67" i="11"/>
  <c r="L67" i="11"/>
  <c r="K67" i="11"/>
  <c r="M66" i="11"/>
  <c r="L66" i="11"/>
  <c r="K66" i="11"/>
  <c r="T65" i="11"/>
  <c r="S65" i="11"/>
  <c r="O65" i="11"/>
  <c r="M65" i="11"/>
  <c r="L65" i="11"/>
  <c r="K65" i="11"/>
  <c r="M64" i="11"/>
  <c r="L64" i="11"/>
  <c r="K64" i="11"/>
  <c r="T63" i="11"/>
  <c r="S63" i="11"/>
  <c r="O63" i="11"/>
  <c r="M63" i="11"/>
  <c r="L63" i="11"/>
  <c r="K63" i="11"/>
  <c r="U62" i="11"/>
  <c r="M62" i="11"/>
  <c r="L62" i="11"/>
  <c r="K62" i="11"/>
  <c r="T61" i="11"/>
  <c r="S61" i="11"/>
  <c r="O61" i="11"/>
  <c r="M61" i="11"/>
  <c r="L61" i="11"/>
  <c r="K61" i="11"/>
  <c r="M60" i="11"/>
  <c r="D60" i="11"/>
  <c r="C60" i="11"/>
  <c r="M59" i="11"/>
  <c r="D59" i="11"/>
  <c r="C59" i="11"/>
  <c r="M58" i="11"/>
  <c r="D58" i="11"/>
  <c r="C58" i="11"/>
  <c r="M57" i="11"/>
  <c r="D57" i="11"/>
  <c r="C57" i="11"/>
  <c r="M56" i="11"/>
  <c r="D56" i="11"/>
  <c r="C56" i="11"/>
  <c r="M55" i="11"/>
  <c r="D55" i="11"/>
  <c r="C55" i="11"/>
  <c r="M54" i="11"/>
  <c r="D54" i="11"/>
  <c r="C54" i="11"/>
  <c r="M53" i="11"/>
  <c r="D53" i="11"/>
  <c r="C53" i="11"/>
  <c r="M52" i="11"/>
  <c r="M51" i="11"/>
  <c r="M50" i="11"/>
  <c r="O49" i="11"/>
  <c r="M49" i="11"/>
  <c r="O48" i="11"/>
  <c r="M48" i="11"/>
  <c r="Q48" i="11" s="1"/>
  <c r="M47" i="11"/>
  <c r="M46" i="11"/>
  <c r="O45" i="11"/>
  <c r="M45" i="11"/>
  <c r="M44" i="11"/>
  <c r="Q44" i="11" s="1"/>
  <c r="M43" i="11"/>
  <c r="D40" i="11"/>
  <c r="C40" i="11"/>
  <c r="M39" i="11" s="1"/>
  <c r="S39" i="11"/>
  <c r="V39" i="11" s="1"/>
  <c r="N39" i="11"/>
  <c r="D39" i="11"/>
  <c r="C39" i="11"/>
  <c r="J39" i="11" s="1"/>
  <c r="V38" i="11"/>
  <c r="S38" i="11"/>
  <c r="H38" i="11"/>
  <c r="D38" i="11"/>
  <c r="C38" i="11"/>
  <c r="S37" i="11"/>
  <c r="V37" i="11" s="1"/>
  <c r="N37" i="11"/>
  <c r="D37" i="11"/>
  <c r="C37" i="11"/>
  <c r="J37" i="11" s="1"/>
  <c r="V36" i="11"/>
  <c r="S36" i="11"/>
  <c r="H36" i="11"/>
  <c r="D36" i="11"/>
  <c r="C36" i="11"/>
  <c r="S35" i="11"/>
  <c r="V35" i="11" s="1"/>
  <c r="N35" i="11"/>
  <c r="D35" i="11"/>
  <c r="C35" i="11"/>
  <c r="J35" i="11" s="1"/>
  <c r="V34" i="11"/>
  <c r="S34" i="11"/>
  <c r="H34" i="11"/>
  <c r="D34" i="11"/>
  <c r="C34" i="11"/>
  <c r="S33" i="11"/>
  <c r="V33" i="11" s="1"/>
  <c r="N33" i="11"/>
  <c r="D33" i="11"/>
  <c r="C33" i="11"/>
  <c r="J33" i="11" s="1"/>
  <c r="V32" i="11"/>
  <c r="S32" i="11"/>
  <c r="H32" i="11"/>
  <c r="D32" i="11"/>
  <c r="C32" i="11"/>
  <c r="S31" i="11"/>
  <c r="V31" i="11" s="1"/>
  <c r="N31" i="11"/>
  <c r="D31" i="11"/>
  <c r="C31" i="11"/>
  <c r="J31" i="11" s="1"/>
  <c r="V30" i="11"/>
  <c r="S30" i="11"/>
  <c r="H30" i="11"/>
  <c r="D30" i="11"/>
  <c r="C30" i="11"/>
  <c r="S29" i="11"/>
  <c r="V29" i="11" s="1"/>
  <c r="M29" i="11"/>
  <c r="J29" i="11"/>
  <c r="L29" i="11" s="1"/>
  <c r="I29" i="11"/>
  <c r="K29" i="11" s="1"/>
  <c r="P29" i="11" s="1"/>
  <c r="H29" i="11"/>
  <c r="D29" i="11"/>
  <c r="C29" i="11"/>
  <c r="S28" i="11"/>
  <c r="V28" i="11" s="1"/>
  <c r="M28" i="11"/>
  <c r="J28" i="11"/>
  <c r="L28" i="11" s="1"/>
  <c r="I28" i="11"/>
  <c r="K28" i="11" s="1"/>
  <c r="P28" i="11" s="1"/>
  <c r="H28" i="11"/>
  <c r="D28" i="11"/>
  <c r="C28" i="11"/>
  <c r="O28" i="11" s="1"/>
  <c r="S27" i="11"/>
  <c r="V27" i="11" s="1"/>
  <c r="M27" i="11"/>
  <c r="J27" i="11"/>
  <c r="L27" i="11" s="1"/>
  <c r="I27" i="11"/>
  <c r="K27" i="11" s="1"/>
  <c r="P27" i="11" s="1"/>
  <c r="H27" i="11"/>
  <c r="D27" i="11"/>
  <c r="C27" i="11"/>
  <c r="O27" i="11" s="1"/>
  <c r="S26" i="11"/>
  <c r="V26" i="11" s="1"/>
  <c r="M26" i="11"/>
  <c r="J26" i="11"/>
  <c r="L26" i="11" s="1"/>
  <c r="I26" i="11"/>
  <c r="K26" i="11" s="1"/>
  <c r="P26" i="11" s="1"/>
  <c r="H26" i="11"/>
  <c r="D26" i="11"/>
  <c r="C26" i="11"/>
  <c r="O26" i="11" s="1"/>
  <c r="S25" i="11"/>
  <c r="V25" i="11" s="1"/>
  <c r="M25" i="11"/>
  <c r="J25" i="11"/>
  <c r="L25" i="11" s="1"/>
  <c r="I25" i="11"/>
  <c r="K25" i="11" s="1"/>
  <c r="P25" i="11" s="1"/>
  <c r="H25" i="11"/>
  <c r="D25" i="11"/>
  <c r="C25" i="11"/>
  <c r="O25" i="11" s="1"/>
  <c r="V24" i="11"/>
  <c r="S24" i="11"/>
  <c r="M24" i="11"/>
  <c r="J24" i="11"/>
  <c r="L24" i="11" s="1"/>
  <c r="I24" i="11"/>
  <c r="K24" i="11" s="1"/>
  <c r="P24" i="11" s="1"/>
  <c r="H24" i="11"/>
  <c r="D24" i="11"/>
  <c r="C24" i="11"/>
  <c r="O24" i="11" s="1"/>
  <c r="V22" i="11"/>
  <c r="S22" i="11"/>
  <c r="N22" i="11"/>
  <c r="M22" i="11"/>
  <c r="J22" i="11"/>
  <c r="L22" i="11" s="1"/>
  <c r="I22" i="11"/>
  <c r="K22" i="11" s="1"/>
  <c r="H22" i="11"/>
  <c r="S21" i="11"/>
  <c r="V21" i="11" s="1"/>
  <c r="P21" i="11"/>
  <c r="O21" i="11"/>
  <c r="N21" i="11"/>
  <c r="M21" i="11"/>
  <c r="K21" i="11"/>
  <c r="H50" i="11" s="1"/>
  <c r="J21" i="11"/>
  <c r="L21" i="11" s="1"/>
  <c r="I21" i="11"/>
  <c r="H21" i="11"/>
  <c r="V20" i="11"/>
  <c r="S20" i="11"/>
  <c r="N20" i="11"/>
  <c r="M20" i="11"/>
  <c r="L20" i="11"/>
  <c r="I82" i="11" s="1"/>
  <c r="L82" i="11" s="1"/>
  <c r="J20" i="11"/>
  <c r="I20" i="11"/>
  <c r="K20" i="11" s="1"/>
  <c r="H20" i="11"/>
  <c r="S19" i="11"/>
  <c r="V19" i="11" s="1"/>
  <c r="N19" i="11"/>
  <c r="M19" i="11"/>
  <c r="K19" i="11"/>
  <c r="H49" i="11" s="1"/>
  <c r="J19" i="11"/>
  <c r="L19" i="11" s="1"/>
  <c r="I19" i="11"/>
  <c r="H19" i="11"/>
  <c r="V18" i="11"/>
  <c r="S18" i="11"/>
  <c r="N18" i="11"/>
  <c r="M18" i="11"/>
  <c r="J18" i="11"/>
  <c r="L18" i="11" s="1"/>
  <c r="I18" i="11"/>
  <c r="K18" i="11" s="1"/>
  <c r="H18" i="11"/>
  <c r="S17" i="11"/>
  <c r="V17" i="11" s="1"/>
  <c r="P17" i="11"/>
  <c r="O17" i="11"/>
  <c r="N17" i="11"/>
  <c r="I81" i="11" s="1"/>
  <c r="L81" i="11" s="1"/>
  <c r="M17" i="11"/>
  <c r="K17" i="11"/>
  <c r="J17" i="11"/>
  <c r="L17" i="11" s="1"/>
  <c r="I17" i="11"/>
  <c r="H17" i="11"/>
  <c r="V16" i="11"/>
  <c r="S16" i="11"/>
  <c r="N16" i="11"/>
  <c r="M16" i="11"/>
  <c r="L16" i="11"/>
  <c r="R16" i="11" s="1"/>
  <c r="J16" i="11"/>
  <c r="I16" i="11"/>
  <c r="K16" i="11" s="1"/>
  <c r="H16" i="11"/>
  <c r="S15" i="11"/>
  <c r="V15" i="11" s="1"/>
  <c r="N15" i="11"/>
  <c r="M15" i="11"/>
  <c r="J15" i="11"/>
  <c r="K15" i="11" s="1"/>
  <c r="I15" i="11"/>
  <c r="H15" i="11"/>
  <c r="V14" i="11"/>
  <c r="S14" i="11"/>
  <c r="N14" i="11"/>
  <c r="M14" i="11"/>
  <c r="J14" i="11"/>
  <c r="L14" i="11" s="1"/>
  <c r="I14" i="11"/>
  <c r="K14" i="11" s="1"/>
  <c r="H14" i="11"/>
  <c r="S13" i="11"/>
  <c r="V13" i="11" s="1"/>
  <c r="P13" i="11"/>
  <c r="O13" i="11"/>
  <c r="N13" i="11"/>
  <c r="M13" i="11"/>
  <c r="K13" i="11"/>
  <c r="H46" i="11" s="1"/>
  <c r="J13" i="11"/>
  <c r="L13" i="11" s="1"/>
  <c r="I13" i="11"/>
  <c r="H13" i="11"/>
  <c r="V12" i="11"/>
  <c r="S12" i="11"/>
  <c r="N12" i="11"/>
  <c r="M12" i="11"/>
  <c r="L12" i="11"/>
  <c r="J12" i="11"/>
  <c r="I12" i="11"/>
  <c r="K12" i="11" s="1"/>
  <c r="H12" i="11"/>
  <c r="S11" i="11"/>
  <c r="V11" i="11" s="1"/>
  <c r="N11" i="11"/>
  <c r="M11" i="11"/>
  <c r="J11" i="11"/>
  <c r="K11" i="11" s="1"/>
  <c r="I11" i="11"/>
  <c r="H11" i="11"/>
  <c r="V10" i="11"/>
  <c r="S10" i="11"/>
  <c r="N10" i="11"/>
  <c r="M10" i="11"/>
  <c r="J10" i="11"/>
  <c r="L10" i="11" s="1"/>
  <c r="I10" i="11"/>
  <c r="K10" i="11" s="1"/>
  <c r="H10" i="11"/>
  <c r="S9" i="11"/>
  <c r="V9" i="11" s="1"/>
  <c r="P9" i="11"/>
  <c r="O9" i="11"/>
  <c r="N9" i="11"/>
  <c r="M9" i="11"/>
  <c r="K9" i="11"/>
  <c r="H44" i="11" s="1"/>
  <c r="J9" i="11"/>
  <c r="L9" i="11" s="1"/>
  <c r="I9" i="11"/>
  <c r="H9" i="11"/>
  <c r="V8" i="11"/>
  <c r="S8" i="11"/>
  <c r="N8" i="11"/>
  <c r="M8" i="11"/>
  <c r="L8" i="11"/>
  <c r="I79" i="11" s="1"/>
  <c r="L79" i="11" s="1"/>
  <c r="J8" i="11"/>
  <c r="I8" i="11"/>
  <c r="K8" i="11" s="1"/>
  <c r="H8" i="11"/>
  <c r="S7" i="11"/>
  <c r="N7" i="11"/>
  <c r="M7" i="11"/>
  <c r="J7" i="11"/>
  <c r="K7" i="11" s="1"/>
  <c r="I7" i="11"/>
  <c r="H7" i="11"/>
  <c r="J89" i="10"/>
  <c r="L89" i="10" s="1"/>
  <c r="C89" i="10"/>
  <c r="B89" i="10"/>
  <c r="J88" i="10"/>
  <c r="L88" i="10" s="1"/>
  <c r="J87" i="10"/>
  <c r="I87" i="10"/>
  <c r="H87" i="10"/>
  <c r="Q86" i="10"/>
  <c r="P86" i="10"/>
  <c r="L86" i="10"/>
  <c r="J86" i="10"/>
  <c r="I86" i="10"/>
  <c r="H86" i="10"/>
  <c r="C86" i="10"/>
  <c r="B86" i="10"/>
  <c r="J85" i="10"/>
  <c r="N85" i="10" s="1"/>
  <c r="I85" i="10"/>
  <c r="H85" i="10"/>
  <c r="C85" i="10"/>
  <c r="B85" i="10"/>
  <c r="J84" i="10"/>
  <c r="I84" i="10"/>
  <c r="H84" i="10"/>
  <c r="C84" i="10"/>
  <c r="B84" i="10"/>
  <c r="R83" i="10"/>
  <c r="J83" i="10"/>
  <c r="I83" i="10"/>
  <c r="H83" i="10"/>
  <c r="C83" i="10"/>
  <c r="B83" i="10"/>
  <c r="L82" i="10"/>
  <c r="J82" i="10"/>
  <c r="L81" i="10"/>
  <c r="J81" i="10"/>
  <c r="N81" i="10" s="1"/>
  <c r="J80" i="10"/>
  <c r="J79" i="10"/>
  <c r="Q78" i="10"/>
  <c r="P78" i="10"/>
  <c r="L78" i="10"/>
  <c r="J78" i="10"/>
  <c r="I78" i="10"/>
  <c r="H78" i="10"/>
  <c r="C78" i="10"/>
  <c r="B78" i="10"/>
  <c r="J77" i="10"/>
  <c r="L77" i="10" s="1"/>
  <c r="I77" i="10"/>
  <c r="H77" i="10"/>
  <c r="C77" i="10"/>
  <c r="B77" i="10"/>
  <c r="J76" i="10"/>
  <c r="I76" i="10"/>
  <c r="P76" i="10" s="1"/>
  <c r="H76" i="10"/>
  <c r="C76" i="10"/>
  <c r="B76" i="10"/>
  <c r="R75" i="10"/>
  <c r="Q75" i="10"/>
  <c r="J75" i="10"/>
  <c r="I75" i="10"/>
  <c r="H75" i="10"/>
  <c r="C75" i="10"/>
  <c r="B75" i="10"/>
  <c r="Q74" i="10"/>
  <c r="P74" i="10"/>
  <c r="L74" i="10"/>
  <c r="J74" i="10"/>
  <c r="I74" i="10"/>
  <c r="H74" i="10"/>
  <c r="C74" i="10"/>
  <c r="B74" i="10"/>
  <c r="L73" i="10"/>
  <c r="J73" i="10"/>
  <c r="I73" i="10"/>
  <c r="H73" i="10"/>
  <c r="C73" i="10"/>
  <c r="B73" i="10"/>
  <c r="J72" i="10"/>
  <c r="I72" i="10"/>
  <c r="H72" i="10"/>
  <c r="C72" i="10"/>
  <c r="B72" i="10"/>
  <c r="Q71" i="10"/>
  <c r="J71" i="10"/>
  <c r="I71" i="10"/>
  <c r="H71" i="10"/>
  <c r="C71" i="10"/>
  <c r="B71" i="10"/>
  <c r="Q70" i="10"/>
  <c r="P70" i="10"/>
  <c r="N70" i="10"/>
  <c r="V70" i="10" s="1"/>
  <c r="L70" i="10"/>
  <c r="J70" i="10"/>
  <c r="I70" i="10"/>
  <c r="H70" i="10"/>
  <c r="C70" i="10"/>
  <c r="B70" i="10"/>
  <c r="J69" i="10"/>
  <c r="N69" i="10" s="1"/>
  <c r="I69" i="10"/>
  <c r="H69" i="10"/>
  <c r="Q68" i="10"/>
  <c r="J68" i="10"/>
  <c r="I68" i="10"/>
  <c r="H68" i="10"/>
  <c r="J67" i="10"/>
  <c r="N67" i="10" s="1"/>
  <c r="I67" i="10"/>
  <c r="H67" i="10"/>
  <c r="J66" i="10"/>
  <c r="I66" i="10"/>
  <c r="H66" i="10"/>
  <c r="J65" i="10"/>
  <c r="N65" i="10" s="1"/>
  <c r="I65" i="10"/>
  <c r="H65" i="10"/>
  <c r="J64" i="10"/>
  <c r="I64" i="10"/>
  <c r="H64" i="10"/>
  <c r="N63" i="10"/>
  <c r="V63" i="10" s="1"/>
  <c r="J63" i="10"/>
  <c r="L63" i="10" s="1"/>
  <c r="I63" i="10"/>
  <c r="H63" i="10"/>
  <c r="R62" i="10"/>
  <c r="Q62" i="10"/>
  <c r="J62" i="10"/>
  <c r="N62" i="10" s="1"/>
  <c r="I62" i="10"/>
  <c r="H62" i="10"/>
  <c r="L61" i="10"/>
  <c r="J61" i="10"/>
  <c r="I61" i="10"/>
  <c r="T61" i="10" s="1"/>
  <c r="H61" i="10"/>
  <c r="J60" i="10"/>
  <c r="C60" i="10"/>
  <c r="B60" i="10"/>
  <c r="J59" i="10"/>
  <c r="C59" i="10"/>
  <c r="B59" i="10"/>
  <c r="J58" i="10"/>
  <c r="C58" i="10"/>
  <c r="B58" i="10"/>
  <c r="J57" i="10"/>
  <c r="N57" i="10" s="1"/>
  <c r="C57" i="10"/>
  <c r="B57" i="10"/>
  <c r="J56" i="10"/>
  <c r="C56" i="10"/>
  <c r="B56" i="10"/>
  <c r="J55" i="10"/>
  <c r="C55" i="10"/>
  <c r="B55" i="10"/>
  <c r="J54" i="10"/>
  <c r="C54" i="10"/>
  <c r="B54" i="10"/>
  <c r="J53" i="10"/>
  <c r="C53" i="10"/>
  <c r="B53" i="10"/>
  <c r="J52" i="10"/>
  <c r="C52" i="10"/>
  <c r="B52" i="10"/>
  <c r="J51" i="10"/>
  <c r="L50" i="10"/>
  <c r="J50" i="10"/>
  <c r="L49" i="10"/>
  <c r="J49" i="10"/>
  <c r="N49" i="10" s="1"/>
  <c r="J48" i="10"/>
  <c r="J47" i="10"/>
  <c r="L46" i="10"/>
  <c r="J46" i="10"/>
  <c r="L45" i="10"/>
  <c r="J45" i="10"/>
  <c r="N45" i="10" s="1"/>
  <c r="J44" i="10"/>
  <c r="J43" i="10"/>
  <c r="C40" i="10"/>
  <c r="B40" i="10"/>
  <c r="P39" i="10"/>
  <c r="S39" i="10" s="1"/>
  <c r="G39" i="10"/>
  <c r="C39" i="10"/>
  <c r="K39" i="10" s="1"/>
  <c r="B39" i="10"/>
  <c r="P38" i="10"/>
  <c r="S38" i="10" s="1"/>
  <c r="G38" i="10"/>
  <c r="F38" i="10"/>
  <c r="H38" i="10" s="1"/>
  <c r="C38" i="10"/>
  <c r="K38" i="10" s="1"/>
  <c r="B38" i="10"/>
  <c r="P37" i="10"/>
  <c r="S37" i="10" s="1"/>
  <c r="G37" i="10"/>
  <c r="F37" i="10"/>
  <c r="H37" i="10" s="1"/>
  <c r="M37" i="10" s="1"/>
  <c r="C37" i="10"/>
  <c r="B37" i="10"/>
  <c r="J37" i="10" s="1"/>
  <c r="L37" i="10" s="1"/>
  <c r="P36" i="10"/>
  <c r="S36" i="10" s="1"/>
  <c r="G36" i="10"/>
  <c r="F36" i="10"/>
  <c r="H36" i="10" s="1"/>
  <c r="C36" i="10"/>
  <c r="B36" i="10"/>
  <c r="J36" i="10" s="1"/>
  <c r="P35" i="10"/>
  <c r="S35" i="10" s="1"/>
  <c r="F35" i="10"/>
  <c r="C35" i="10"/>
  <c r="K35" i="10" s="1"/>
  <c r="B35" i="10"/>
  <c r="J35" i="10" s="1"/>
  <c r="P34" i="10"/>
  <c r="S34" i="10" s="1"/>
  <c r="F34" i="10"/>
  <c r="C34" i="10"/>
  <c r="B34" i="10"/>
  <c r="J34" i="10" s="1"/>
  <c r="P33" i="10"/>
  <c r="S33" i="10" s="1"/>
  <c r="F33" i="10"/>
  <c r="C33" i="10"/>
  <c r="B33" i="10"/>
  <c r="J33" i="10" s="1"/>
  <c r="P32" i="10"/>
  <c r="S32" i="10" s="1"/>
  <c r="F32" i="10"/>
  <c r="C32" i="10"/>
  <c r="B32" i="10"/>
  <c r="J32" i="10" s="1"/>
  <c r="P31" i="10"/>
  <c r="S31" i="10" s="1"/>
  <c r="F31" i="10"/>
  <c r="C31" i="10"/>
  <c r="B31" i="10"/>
  <c r="J31" i="10" s="1"/>
  <c r="P30" i="10"/>
  <c r="S30" i="10" s="1"/>
  <c r="F30" i="10"/>
  <c r="C30" i="10"/>
  <c r="B30" i="10"/>
  <c r="J30" i="10" s="1"/>
  <c r="P29" i="10"/>
  <c r="S29" i="10" s="1"/>
  <c r="F29" i="10"/>
  <c r="C29" i="10"/>
  <c r="B29" i="10"/>
  <c r="J29" i="10" s="1"/>
  <c r="P28" i="10"/>
  <c r="S28" i="10" s="1"/>
  <c r="F28" i="10"/>
  <c r="C28" i="10"/>
  <c r="B28" i="10"/>
  <c r="J28" i="10" s="1"/>
  <c r="P27" i="10"/>
  <c r="S27" i="10" s="1"/>
  <c r="K27" i="10"/>
  <c r="F27" i="10"/>
  <c r="C27" i="10"/>
  <c r="B27" i="10"/>
  <c r="J27" i="10" s="1"/>
  <c r="P26" i="10"/>
  <c r="S26" i="10" s="1"/>
  <c r="F26" i="10"/>
  <c r="C26" i="10"/>
  <c r="B26" i="10"/>
  <c r="J26" i="10" s="1"/>
  <c r="P25" i="10"/>
  <c r="S25" i="10" s="1"/>
  <c r="F25" i="10"/>
  <c r="C25" i="10"/>
  <c r="B25" i="10"/>
  <c r="J25" i="10" s="1"/>
  <c r="P24" i="10"/>
  <c r="S24" i="10" s="1"/>
  <c r="F24" i="10"/>
  <c r="C24" i="10"/>
  <c r="B24" i="10"/>
  <c r="J24" i="10" s="1"/>
  <c r="P22" i="10"/>
  <c r="S22" i="10" s="1"/>
  <c r="K22" i="10"/>
  <c r="J22" i="10"/>
  <c r="G22" i="10"/>
  <c r="I22" i="10" s="1"/>
  <c r="F22" i="10"/>
  <c r="H22" i="10" s="1"/>
  <c r="E22" i="10"/>
  <c r="S21" i="10"/>
  <c r="P21" i="10"/>
  <c r="K21" i="10"/>
  <c r="J21" i="10"/>
  <c r="I21" i="10"/>
  <c r="F50" i="10" s="1"/>
  <c r="I50" i="10" s="1"/>
  <c r="G21" i="10"/>
  <c r="F21" i="10"/>
  <c r="H21" i="10" s="1"/>
  <c r="E21" i="10"/>
  <c r="S20" i="10"/>
  <c r="P20" i="10"/>
  <c r="K20" i="10"/>
  <c r="J20" i="10"/>
  <c r="G20" i="10"/>
  <c r="I20" i="10" s="1"/>
  <c r="F20" i="10"/>
  <c r="E20" i="10"/>
  <c r="P19" i="10"/>
  <c r="S19" i="10" s="1"/>
  <c r="M19" i="10"/>
  <c r="K19" i="10"/>
  <c r="J19" i="10"/>
  <c r="H19" i="10"/>
  <c r="E49" i="10" s="1"/>
  <c r="H49" i="10" s="1"/>
  <c r="G19" i="10"/>
  <c r="I19" i="10" s="1"/>
  <c r="F19" i="10"/>
  <c r="E19" i="10"/>
  <c r="P18" i="10"/>
  <c r="S18" i="10" s="1"/>
  <c r="K18" i="10"/>
  <c r="J18" i="10"/>
  <c r="H18" i="10"/>
  <c r="M18" i="10" s="1"/>
  <c r="G18" i="10"/>
  <c r="F18" i="10"/>
  <c r="I18" i="10" s="1"/>
  <c r="E18" i="10"/>
  <c r="S17" i="10"/>
  <c r="P17" i="10"/>
  <c r="K17" i="10"/>
  <c r="F81" i="10" s="1"/>
  <c r="I81" i="10" s="1"/>
  <c r="J17" i="10"/>
  <c r="I17" i="10"/>
  <c r="F48" i="10" s="1"/>
  <c r="I48" i="10" s="1"/>
  <c r="G17" i="10"/>
  <c r="F17" i="10"/>
  <c r="H17" i="10" s="1"/>
  <c r="E17" i="10"/>
  <c r="S16" i="10"/>
  <c r="P16" i="10"/>
  <c r="K16" i="10"/>
  <c r="J16" i="10"/>
  <c r="G16" i="10"/>
  <c r="I16" i="10" s="1"/>
  <c r="F16" i="10"/>
  <c r="E16" i="10"/>
  <c r="S15" i="10"/>
  <c r="P15" i="10"/>
  <c r="M15" i="10"/>
  <c r="K15" i="10"/>
  <c r="J15" i="10"/>
  <c r="H15" i="10"/>
  <c r="E47" i="10" s="1"/>
  <c r="G15" i="10"/>
  <c r="I15" i="10" s="1"/>
  <c r="F15" i="10"/>
  <c r="E15" i="10"/>
  <c r="P14" i="10"/>
  <c r="S14" i="10" s="1"/>
  <c r="K14" i="10"/>
  <c r="J14" i="10"/>
  <c r="G14" i="10"/>
  <c r="F14" i="10"/>
  <c r="I14" i="10" s="1"/>
  <c r="E14" i="10"/>
  <c r="S13" i="10"/>
  <c r="P13" i="10"/>
  <c r="K13" i="10"/>
  <c r="J13" i="10"/>
  <c r="I13" i="10"/>
  <c r="O13" i="10" s="1"/>
  <c r="G13" i="10"/>
  <c r="F13" i="10"/>
  <c r="H13" i="10" s="1"/>
  <c r="E13" i="10"/>
  <c r="S12" i="10"/>
  <c r="P12" i="10"/>
  <c r="K12" i="10"/>
  <c r="J12" i="10"/>
  <c r="G12" i="10"/>
  <c r="I12" i="10" s="1"/>
  <c r="F12" i="10"/>
  <c r="E12" i="10"/>
  <c r="P11" i="10"/>
  <c r="S11" i="10" s="1"/>
  <c r="M11" i="10"/>
  <c r="K11" i="10"/>
  <c r="J11" i="10"/>
  <c r="H11" i="10"/>
  <c r="E45" i="10" s="1"/>
  <c r="H45" i="10" s="1"/>
  <c r="G11" i="10"/>
  <c r="I11" i="10" s="1"/>
  <c r="F11" i="10"/>
  <c r="E11" i="10"/>
  <c r="P10" i="10"/>
  <c r="S10" i="10" s="1"/>
  <c r="K10" i="10"/>
  <c r="J10" i="10"/>
  <c r="G10" i="10"/>
  <c r="F10" i="10"/>
  <c r="I10" i="10" s="1"/>
  <c r="E10" i="10"/>
  <c r="S9" i="10"/>
  <c r="P9" i="10"/>
  <c r="K9" i="10"/>
  <c r="J9" i="10"/>
  <c r="I9" i="10"/>
  <c r="F44" i="10" s="1"/>
  <c r="G9" i="10"/>
  <c r="F9" i="10"/>
  <c r="H9" i="10" s="1"/>
  <c r="E9" i="10"/>
  <c r="S8" i="10"/>
  <c r="P8" i="10"/>
  <c r="K8" i="10"/>
  <c r="J8" i="10"/>
  <c r="G8" i="10"/>
  <c r="F8" i="10"/>
  <c r="E8" i="10"/>
  <c r="P7" i="10"/>
  <c r="N86" i="10" s="1"/>
  <c r="V86" i="10" s="1"/>
  <c r="M7" i="10"/>
  <c r="K7" i="10"/>
  <c r="J7" i="10"/>
  <c r="H7" i="10"/>
  <c r="E43" i="10" s="1"/>
  <c r="G7" i="10"/>
  <c r="I7" i="10" s="1"/>
  <c r="F7" i="10"/>
  <c r="E7" i="10"/>
  <c r="C24" i="9" l="1"/>
  <c r="C20" i="9"/>
  <c r="A29" i="9"/>
  <c r="B20" i="9"/>
  <c r="A5" i="2"/>
  <c r="B23" i="4"/>
  <c r="C16" i="4"/>
  <c r="B5" i="7"/>
  <c r="C34" i="9"/>
  <c r="A10" i="9"/>
  <c r="A13" i="7"/>
  <c r="B7" i="7"/>
  <c r="B23" i="8"/>
  <c r="A31" i="9"/>
  <c r="A27" i="9"/>
  <c r="C5" i="9"/>
  <c r="A33" i="9"/>
  <c r="A25" i="9"/>
  <c r="A17" i="9"/>
  <c r="A6" i="2"/>
  <c r="C35" i="2"/>
  <c r="B19" i="2"/>
  <c r="C3" i="2"/>
  <c r="C8" i="2"/>
  <c r="B5" i="4"/>
  <c r="B13" i="4"/>
  <c r="B38" i="3"/>
  <c r="B23" i="3"/>
  <c r="B3" i="3"/>
  <c r="C16" i="3"/>
  <c r="C34" i="3"/>
  <c r="C2" i="3"/>
  <c r="A4" i="7"/>
  <c r="C19" i="7"/>
  <c r="A12" i="7"/>
  <c r="A34" i="8"/>
  <c r="A26" i="8"/>
  <c r="C29" i="8"/>
  <c r="C13" i="8"/>
  <c r="A40" i="9"/>
  <c r="C18" i="9"/>
  <c r="A8" i="9"/>
  <c r="B16" i="4"/>
  <c r="C24" i="2"/>
  <c r="A22" i="2"/>
  <c r="C16" i="2"/>
  <c r="A13" i="4"/>
  <c r="C5" i="4"/>
  <c r="C13" i="4"/>
  <c r="A3" i="3"/>
  <c r="B5" i="8"/>
  <c r="B13" i="8"/>
  <c r="A11" i="9"/>
  <c r="A32" i="2"/>
  <c r="A2" i="3"/>
  <c r="A28" i="2"/>
  <c r="B17" i="2"/>
  <c r="A9" i="3"/>
  <c r="A14" i="3"/>
  <c r="C15" i="7"/>
  <c r="B36" i="7"/>
  <c r="C40" i="8"/>
  <c r="B39" i="2"/>
  <c r="B9" i="4"/>
  <c r="B15" i="3"/>
  <c r="C39" i="7"/>
  <c r="C20" i="3"/>
  <c r="C28" i="3"/>
  <c r="B39" i="7"/>
  <c r="C10" i="7"/>
  <c r="B29" i="7"/>
  <c r="C18" i="7"/>
  <c r="A8" i="7"/>
  <c r="A20" i="8"/>
  <c r="A28" i="8"/>
  <c r="B39" i="8"/>
  <c r="B29" i="8"/>
  <c r="B9" i="8"/>
  <c r="C27" i="7"/>
  <c r="A17" i="7"/>
  <c r="B27" i="2"/>
  <c r="B11" i="2"/>
  <c r="B3" i="2"/>
  <c r="A5" i="4"/>
  <c r="A23" i="3"/>
  <c r="B15" i="7"/>
  <c r="A38" i="2"/>
  <c r="B2" i="3"/>
  <c r="B38" i="7"/>
  <c r="A19" i="3"/>
  <c r="C23" i="3"/>
  <c r="A23" i="8"/>
  <c r="B17" i="8"/>
  <c r="B34" i="2"/>
  <c r="A10" i="2"/>
  <c r="C23" i="2"/>
  <c r="A13" i="2"/>
  <c r="B2" i="2"/>
  <c r="B25" i="4"/>
  <c r="B38" i="4"/>
  <c r="B20" i="4"/>
  <c r="B3" i="4"/>
  <c r="B28" i="4"/>
  <c r="B8" i="4"/>
  <c r="C34" i="4"/>
  <c r="C37" i="4"/>
  <c r="C2" i="4"/>
  <c r="C7" i="4"/>
  <c r="B5" i="3"/>
  <c r="B10" i="3"/>
  <c r="B13" i="3"/>
  <c r="B36" i="3"/>
  <c r="B18" i="3"/>
  <c r="C15" i="3"/>
  <c r="C19" i="3"/>
  <c r="C27" i="3"/>
  <c r="C34" i="7"/>
  <c r="A24" i="7"/>
  <c r="B13" i="7"/>
  <c r="C2" i="7"/>
  <c r="A15" i="8"/>
  <c r="A19" i="8"/>
  <c r="A27" i="8"/>
  <c r="C38" i="8"/>
  <c r="C20" i="8"/>
  <c r="C23" i="8"/>
  <c r="C3" i="8"/>
  <c r="C28" i="8"/>
  <c r="C8" i="8"/>
  <c r="C31" i="7"/>
  <c r="A34" i="2"/>
  <c r="B20" i="2"/>
  <c r="C4" i="2"/>
  <c r="A37" i="2"/>
  <c r="C12" i="2"/>
  <c r="A2" i="2"/>
  <c r="A25" i="4"/>
  <c r="A3" i="4"/>
  <c r="C6" i="4"/>
  <c r="A13" i="3"/>
  <c r="C13" i="3"/>
  <c r="C18" i="3"/>
  <c r="A5" i="7"/>
  <c r="B34" i="7"/>
  <c r="C20" i="7"/>
  <c r="A10" i="7"/>
  <c r="B18" i="7"/>
  <c r="B2" i="7"/>
  <c r="C7" i="7"/>
  <c r="A5" i="8"/>
  <c r="A13" i="8"/>
  <c r="A18" i="8"/>
  <c r="B3" i="8"/>
  <c r="C3" i="7"/>
  <c r="A25" i="2"/>
  <c r="C30" i="2"/>
  <c r="A20" i="2"/>
  <c r="B12" i="2"/>
  <c r="B34" i="4"/>
  <c r="B37" i="4"/>
  <c r="B2" i="4"/>
  <c r="C24" i="4"/>
  <c r="C29" i="4"/>
  <c r="B39" i="3"/>
  <c r="B4" i="3"/>
  <c r="B12" i="3"/>
  <c r="C40" i="3"/>
  <c r="C4" i="3"/>
  <c r="C12" i="3"/>
  <c r="C17" i="3"/>
  <c r="C12" i="7"/>
  <c r="A2" i="7"/>
  <c r="A4" i="8"/>
  <c r="A12" i="8"/>
  <c r="A17" i="8"/>
  <c r="C15" i="8"/>
  <c r="C34" i="8"/>
  <c r="C37" i="8"/>
  <c r="C19" i="8"/>
  <c r="C6" i="2"/>
  <c r="C15" i="2"/>
  <c r="B30" i="2"/>
  <c r="A4" i="2"/>
  <c r="C19" i="2"/>
  <c r="A12" i="2"/>
  <c r="A15" i="4"/>
  <c r="A34" i="4"/>
  <c r="A37" i="4"/>
  <c r="A19" i="4"/>
  <c r="A2" i="4"/>
  <c r="A27" i="4"/>
  <c r="A7" i="4"/>
  <c r="C25" i="4"/>
  <c r="C20" i="4"/>
  <c r="C23" i="4"/>
  <c r="C28" i="4"/>
  <c r="A39" i="3"/>
  <c r="A4" i="3"/>
  <c r="A29" i="3"/>
  <c r="A12" i="3"/>
  <c r="A17" i="3"/>
  <c r="C3" i="3"/>
  <c r="C8" i="3"/>
  <c r="B4" i="7"/>
  <c r="A23" i="7"/>
  <c r="C36" i="7"/>
  <c r="B12" i="7"/>
  <c r="A3" i="8"/>
  <c r="A8" i="8"/>
  <c r="B34" i="8"/>
  <c r="B37" i="8"/>
  <c r="B22" i="8"/>
  <c r="B2" i="8"/>
  <c r="B7" i="8"/>
  <c r="K43" i="12"/>
  <c r="B40" i="3" s="1"/>
  <c r="O43" i="12"/>
  <c r="B40" i="4" s="1"/>
  <c r="G43" i="12"/>
  <c r="J43" i="12"/>
  <c r="A40" i="3" s="1"/>
  <c r="N43" i="12"/>
  <c r="A40" i="4" s="1"/>
  <c r="F43" i="12"/>
  <c r="A44" i="2" s="1"/>
  <c r="N36" i="12"/>
  <c r="A43" i="4" s="1"/>
  <c r="F36" i="12"/>
  <c r="A26" i="2" s="1"/>
  <c r="J36" i="12"/>
  <c r="A35" i="3" s="1"/>
  <c r="F31" i="12"/>
  <c r="A30" i="2" s="1"/>
  <c r="N31" i="12"/>
  <c r="K36" i="12"/>
  <c r="B26" i="3" s="1"/>
  <c r="K31" i="12"/>
  <c r="B42" i="3" s="1"/>
  <c r="G36" i="12"/>
  <c r="B35" i="2" s="1"/>
  <c r="G31" i="12"/>
  <c r="B42" i="2" s="1"/>
  <c r="K26" i="12"/>
  <c r="B6" i="3" s="1"/>
  <c r="G26" i="12"/>
  <c r="B6" i="2" s="1"/>
  <c r="C10" i="2"/>
  <c r="B29" i="2"/>
  <c r="B32" i="2"/>
  <c r="C18" i="2"/>
  <c r="A8" i="2"/>
  <c r="C21" i="2"/>
  <c r="A11" i="2"/>
  <c r="A32" i="4"/>
  <c r="C26" i="4"/>
  <c r="C43" i="4"/>
  <c r="C11" i="4"/>
  <c r="A22" i="3"/>
  <c r="C31" i="3"/>
  <c r="C6" i="7"/>
  <c r="A20" i="7"/>
  <c r="C33" i="7"/>
  <c r="B9" i="7"/>
  <c r="A28" i="7"/>
  <c r="A31" i="7"/>
  <c r="B17" i="7"/>
  <c r="A31" i="8"/>
  <c r="B32" i="8"/>
  <c r="C17" i="7"/>
  <c r="C42" i="2"/>
  <c r="B31" i="4"/>
  <c r="C42" i="4"/>
  <c r="B21" i="3"/>
  <c r="C22" i="3"/>
  <c r="B33" i="7"/>
  <c r="C22" i="7"/>
  <c r="A22" i="8"/>
  <c r="C31" i="8"/>
  <c r="C11" i="8"/>
  <c r="B16" i="8"/>
  <c r="B33" i="3"/>
  <c r="B16" i="2"/>
  <c r="C25" i="2"/>
  <c r="C20" i="2"/>
  <c r="B37" i="2"/>
  <c r="C28" i="2"/>
  <c r="A18" i="2"/>
  <c r="C31" i="2"/>
  <c r="A21" i="2"/>
  <c r="B7" i="2"/>
  <c r="A26" i="4"/>
  <c r="A38" i="4"/>
  <c r="A20" i="4"/>
  <c r="A28" i="4"/>
  <c r="A8" i="4"/>
  <c r="A31" i="4"/>
  <c r="A11" i="4"/>
  <c r="C33" i="4"/>
  <c r="C41" i="4"/>
  <c r="A6" i="3"/>
  <c r="A30" i="3"/>
  <c r="A10" i="3"/>
  <c r="A33" i="3"/>
  <c r="A36" i="3"/>
  <c r="A18" i="3"/>
  <c r="A41" i="3"/>
  <c r="A21" i="3"/>
  <c r="C21" i="3"/>
  <c r="C38" i="7"/>
  <c r="A33" i="7"/>
  <c r="B19" i="7"/>
  <c r="A36" i="7"/>
  <c r="B22" i="7"/>
  <c r="C8" i="7"/>
  <c r="B27" i="7"/>
  <c r="C11" i="7"/>
  <c r="A21" i="8"/>
  <c r="B26" i="8"/>
  <c r="B38" i="8"/>
  <c r="B20" i="8"/>
  <c r="B28" i="8"/>
  <c r="B8" i="8"/>
  <c r="B31" i="8"/>
  <c r="B11" i="8"/>
  <c r="A29" i="7"/>
  <c r="B14" i="7"/>
  <c r="B15" i="8"/>
  <c r="A16" i="2"/>
  <c r="C44" i="2"/>
  <c r="B28" i="2"/>
  <c r="B31" i="2"/>
  <c r="C17" i="2"/>
  <c r="A7" i="2"/>
  <c r="B15" i="4"/>
  <c r="B19" i="4"/>
  <c r="B42" i="4"/>
  <c r="B22" i="4"/>
  <c r="B27" i="4"/>
  <c r="B7" i="4"/>
  <c r="C39" i="4"/>
  <c r="C32" i="4"/>
  <c r="C35" i="4"/>
  <c r="B44" i="3"/>
  <c r="B29" i="3"/>
  <c r="B9" i="3"/>
  <c r="B32" i="3"/>
  <c r="B17" i="3"/>
  <c r="C44" i="3"/>
  <c r="A15" i="7"/>
  <c r="C29" i="7"/>
  <c r="A19" i="7"/>
  <c r="C32" i="7"/>
  <c r="A22" i="7"/>
  <c r="B8" i="7"/>
  <c r="A27" i="7"/>
  <c r="B11" i="7"/>
  <c r="C22" i="8"/>
  <c r="C27" i="8"/>
  <c r="C7" i="8"/>
  <c r="B28" i="7"/>
  <c r="B27" i="8"/>
  <c r="B21" i="2"/>
  <c r="B43" i="4"/>
  <c r="B40" i="2"/>
  <c r="B44" i="2"/>
  <c r="C33" i="2"/>
  <c r="C36" i="2"/>
  <c r="C41" i="2"/>
  <c r="A31" i="2"/>
  <c r="A16" i="4"/>
  <c r="A22" i="4"/>
  <c r="C31" i="4"/>
  <c r="A44" i="3"/>
  <c r="A32" i="3"/>
  <c r="C38" i="3"/>
  <c r="C43" i="3"/>
  <c r="C11" i="3"/>
  <c r="B32" i="7"/>
  <c r="C21" i="7"/>
  <c r="A11" i="7"/>
  <c r="A11" i="8"/>
  <c r="A39" i="7"/>
  <c r="B10" i="7"/>
  <c r="C6" i="8"/>
  <c r="B11" i="4"/>
  <c r="A40" i="2"/>
  <c r="B33" i="2"/>
  <c r="B36" i="2"/>
  <c r="C22" i="2"/>
  <c r="B41" i="2"/>
  <c r="C27" i="2"/>
  <c r="A17" i="2"/>
  <c r="B6" i="4"/>
  <c r="B30" i="4"/>
  <c r="B10" i="4"/>
  <c r="B33" i="4"/>
  <c r="B36" i="4"/>
  <c r="B18" i="4"/>
  <c r="B41" i="4"/>
  <c r="B21" i="4"/>
  <c r="C15" i="4"/>
  <c r="C19" i="4"/>
  <c r="C22" i="4"/>
  <c r="C27" i="4"/>
  <c r="B20" i="3"/>
  <c r="B43" i="3"/>
  <c r="B28" i="3"/>
  <c r="B8" i="3"/>
  <c r="B31" i="3"/>
  <c r="B11" i="3"/>
  <c r="C42" i="3"/>
  <c r="C7" i="3"/>
  <c r="C37" i="7"/>
  <c r="A32" i="7"/>
  <c r="B21" i="7"/>
  <c r="A37" i="8"/>
  <c r="A7" i="8"/>
  <c r="C10" i="8"/>
  <c r="C18" i="8"/>
  <c r="C21" i="8"/>
  <c r="A38" i="7"/>
  <c r="A21" i="7"/>
  <c r="C9" i="7"/>
  <c r="A38" i="8"/>
  <c r="A6" i="8"/>
  <c r="C26" i="2"/>
  <c r="B15" i="2"/>
  <c r="C38" i="2"/>
  <c r="C43" i="2"/>
  <c r="A33" i="2"/>
  <c r="A36" i="2"/>
  <c r="B22" i="2"/>
  <c r="A41" i="2"/>
  <c r="C11" i="2"/>
  <c r="A6" i="4"/>
  <c r="A30" i="4"/>
  <c r="A10" i="4"/>
  <c r="A33" i="4"/>
  <c r="A36" i="4"/>
  <c r="A18" i="4"/>
  <c r="A41" i="4"/>
  <c r="A21" i="4"/>
  <c r="C10" i="4"/>
  <c r="C18" i="4"/>
  <c r="C21" i="4"/>
  <c r="A26" i="3"/>
  <c r="A25" i="3"/>
  <c r="A38" i="3"/>
  <c r="A20" i="3"/>
  <c r="A43" i="3"/>
  <c r="A28" i="3"/>
  <c r="A8" i="3"/>
  <c r="A31" i="3"/>
  <c r="A11" i="3"/>
  <c r="C6" i="3"/>
  <c r="C30" i="3"/>
  <c r="C33" i="3"/>
  <c r="C36" i="3"/>
  <c r="C41" i="3"/>
  <c r="B16" i="7"/>
  <c r="B37" i="7"/>
  <c r="C28" i="7"/>
  <c r="A33" i="8"/>
  <c r="A36" i="8"/>
  <c r="B6" i="8"/>
  <c r="B10" i="8"/>
  <c r="B33" i="8"/>
  <c r="B36" i="8"/>
  <c r="B18" i="8"/>
  <c r="B21" i="8"/>
  <c r="B20" i="7"/>
  <c r="C5" i="8"/>
  <c r="B26" i="2"/>
  <c r="A15" i="2"/>
  <c r="B38" i="2"/>
  <c r="B43" i="2"/>
  <c r="C29" i="2"/>
  <c r="A19" i="2"/>
  <c r="C32" i="2"/>
  <c r="B8" i="2"/>
  <c r="A27" i="2"/>
  <c r="B39" i="4"/>
  <c r="B44" i="4"/>
  <c r="B29" i="4"/>
  <c r="B32" i="4"/>
  <c r="B35" i="4"/>
  <c r="B17" i="4"/>
  <c r="C40" i="4"/>
  <c r="C44" i="4"/>
  <c r="C9" i="4"/>
  <c r="C17" i="4"/>
  <c r="B16" i="3"/>
  <c r="B37" i="3"/>
  <c r="B19" i="3"/>
  <c r="B22" i="3"/>
  <c r="B27" i="3"/>
  <c r="B7" i="3"/>
  <c r="C39" i="3"/>
  <c r="C29" i="3"/>
  <c r="C32" i="3"/>
  <c r="C35" i="3"/>
  <c r="C40" i="7"/>
  <c r="A37" i="7"/>
  <c r="A39" i="8"/>
  <c r="A29" i="8"/>
  <c r="A32" i="8"/>
  <c r="C39" i="8"/>
  <c r="C9" i="8"/>
  <c r="C32" i="8"/>
  <c r="C17" i="8"/>
  <c r="A7" i="7"/>
  <c r="B19" i="8"/>
  <c r="C4" i="8"/>
  <c r="C39" i="2"/>
  <c r="C37" i="3"/>
  <c r="S78" i="1"/>
  <c r="Q72" i="1"/>
  <c r="E59" i="1"/>
  <c r="F59" i="1"/>
  <c r="W72" i="1"/>
  <c r="T86" i="1"/>
  <c r="S43" i="12" s="1"/>
  <c r="B40" i="7" s="1"/>
  <c r="X72" i="1"/>
  <c r="T73" i="1"/>
  <c r="T65" i="1"/>
  <c r="S73" i="1"/>
  <c r="S69" i="1"/>
  <c r="T74" i="1"/>
  <c r="K10" i="1"/>
  <c r="S74" i="1"/>
  <c r="T85" i="1"/>
  <c r="S36" i="12" s="1"/>
  <c r="B26" i="7" s="1"/>
  <c r="K14" i="1"/>
  <c r="P14" i="1" s="1"/>
  <c r="L9" i="1"/>
  <c r="Q9" i="1" s="1"/>
  <c r="I36" i="1"/>
  <c r="T78" i="1"/>
  <c r="J25" i="1"/>
  <c r="I35" i="1"/>
  <c r="K12" i="1"/>
  <c r="P16" i="1"/>
  <c r="T67" i="1"/>
  <c r="U83" i="1"/>
  <c r="T26" i="12" s="1"/>
  <c r="C41" i="7" s="1"/>
  <c r="S86" i="1"/>
  <c r="K11" i="1"/>
  <c r="L12" i="1"/>
  <c r="R12" i="1" s="1"/>
  <c r="T77" i="1"/>
  <c r="L8" i="1"/>
  <c r="I79" i="1" s="1"/>
  <c r="L79" i="1" s="1"/>
  <c r="S79" i="1" s="1"/>
  <c r="K13" i="1"/>
  <c r="O13" i="1" s="1"/>
  <c r="L14" i="1"/>
  <c r="K21" i="1"/>
  <c r="P21" i="1" s="1"/>
  <c r="L22" i="1"/>
  <c r="R22" i="1" s="1"/>
  <c r="N30" i="1"/>
  <c r="J39" i="1"/>
  <c r="U62" i="1"/>
  <c r="O85" i="1"/>
  <c r="W85" i="1" s="1"/>
  <c r="X36" i="12" s="1"/>
  <c r="C26" i="8" s="1"/>
  <c r="T63" i="1"/>
  <c r="U75" i="1"/>
  <c r="P12" i="1"/>
  <c r="K20" i="1"/>
  <c r="P20" i="1" s="1"/>
  <c r="J31" i="1"/>
  <c r="N33" i="1"/>
  <c r="T61" i="1"/>
  <c r="K19" i="1"/>
  <c r="N29" i="1"/>
  <c r="Q49" i="1"/>
  <c r="U68" i="1"/>
  <c r="I39" i="1"/>
  <c r="L15" i="1"/>
  <c r="R15" i="1" s="1"/>
  <c r="L17" i="1"/>
  <c r="I48" i="1" s="1"/>
  <c r="N32" i="1"/>
  <c r="I34" i="1"/>
  <c r="I38" i="1"/>
  <c r="T69" i="1"/>
  <c r="T70" i="1"/>
  <c r="Q73" i="1"/>
  <c r="Y73" i="1" s="1"/>
  <c r="S85" i="1"/>
  <c r="O20" i="1"/>
  <c r="L35" i="1"/>
  <c r="I33" i="1"/>
  <c r="I37" i="1"/>
  <c r="W84" i="1"/>
  <c r="X31" i="12" s="1"/>
  <c r="V7" i="1"/>
  <c r="P8" i="1"/>
  <c r="L20" i="1"/>
  <c r="Q20" i="1" s="1"/>
  <c r="L21" i="1"/>
  <c r="I50" i="1" s="1"/>
  <c r="I32" i="1"/>
  <c r="N36" i="1"/>
  <c r="N37" i="1"/>
  <c r="Q43" i="1"/>
  <c r="O49" i="1"/>
  <c r="S61" i="1"/>
  <c r="S63" i="1"/>
  <c r="W76" i="1"/>
  <c r="Q84" i="1"/>
  <c r="X84" i="1" s="1"/>
  <c r="K15" i="1"/>
  <c r="K17" i="1"/>
  <c r="O17" i="1" s="1"/>
  <c r="L19" i="1"/>
  <c r="I49" i="1" s="1"/>
  <c r="J28" i="1"/>
  <c r="J32" i="1"/>
  <c r="N35" i="1"/>
  <c r="R35" i="1" s="1"/>
  <c r="S65" i="1"/>
  <c r="S67" i="1"/>
  <c r="Q76" i="1"/>
  <c r="X76" i="1" s="1"/>
  <c r="O16" i="1"/>
  <c r="P18" i="1"/>
  <c r="H31" i="1"/>
  <c r="L34" i="1"/>
  <c r="K7" i="1"/>
  <c r="H43" i="1" s="1"/>
  <c r="K9" i="1"/>
  <c r="O9" i="1" s="1"/>
  <c r="L11" i="1"/>
  <c r="L13" i="1"/>
  <c r="Q13" i="1" s="1"/>
  <c r="J26" i="1"/>
  <c r="M28" i="1"/>
  <c r="M30" i="1"/>
  <c r="Q63" i="1"/>
  <c r="Y63" i="1" s="1"/>
  <c r="V72" i="1"/>
  <c r="R14" i="1"/>
  <c r="Q86" i="1"/>
  <c r="Y86" i="1" s="1"/>
  <c r="P10" i="1"/>
  <c r="J24" i="1"/>
  <c r="I30" i="1"/>
  <c r="S77" i="1"/>
  <c r="Q78" i="1"/>
  <c r="Y78" i="1" s="1"/>
  <c r="H49" i="1"/>
  <c r="P19" i="1"/>
  <c r="O19" i="1"/>
  <c r="R20" i="1"/>
  <c r="P15" i="1"/>
  <c r="H48" i="1"/>
  <c r="H81" i="1"/>
  <c r="K81" i="1" s="1"/>
  <c r="S81" i="1" s="1"/>
  <c r="P9" i="1"/>
  <c r="H44" i="1"/>
  <c r="I45" i="1"/>
  <c r="R11" i="1"/>
  <c r="Q11" i="1"/>
  <c r="P13" i="1"/>
  <c r="H46" i="1"/>
  <c r="I43" i="1"/>
  <c r="R7" i="1"/>
  <c r="Q7" i="1"/>
  <c r="H45" i="1"/>
  <c r="P11" i="1"/>
  <c r="O11" i="1"/>
  <c r="T16" i="1"/>
  <c r="Q8" i="1"/>
  <c r="Q12" i="1"/>
  <c r="Q16" i="1"/>
  <c r="M24" i="1"/>
  <c r="M25" i="1"/>
  <c r="M26" i="1"/>
  <c r="M27" i="1"/>
  <c r="N28" i="1"/>
  <c r="I31" i="1"/>
  <c r="H34" i="1"/>
  <c r="I51" i="1"/>
  <c r="Q77" i="1"/>
  <c r="Y77" i="1" s="1"/>
  <c r="Q85" i="1"/>
  <c r="Y85" i="1" s="1"/>
  <c r="Q88" i="1"/>
  <c r="J38" i="1"/>
  <c r="L38" i="1" s="1"/>
  <c r="Q62" i="1"/>
  <c r="X62" i="1" s="1"/>
  <c r="O62" i="1"/>
  <c r="V62" i="1" s="1"/>
  <c r="R8" i="1"/>
  <c r="N24" i="1"/>
  <c r="N25" i="1"/>
  <c r="N26" i="1"/>
  <c r="N27" i="1"/>
  <c r="H30" i="1"/>
  <c r="M33" i="1"/>
  <c r="K34" i="1"/>
  <c r="J36" i="1"/>
  <c r="L36" i="1" s="1"/>
  <c r="H37" i="1"/>
  <c r="M37" i="1"/>
  <c r="N38" i="1"/>
  <c r="K39" i="1"/>
  <c r="P39" i="1" s="1"/>
  <c r="Q48" i="1"/>
  <c r="K51" i="1"/>
  <c r="Q66" i="1"/>
  <c r="Y66" i="1" s="1"/>
  <c r="O66" i="1"/>
  <c r="V66" i="1" s="1"/>
  <c r="Q67" i="1"/>
  <c r="Y67" i="1" s="1"/>
  <c r="Q81" i="1"/>
  <c r="O10" i="1"/>
  <c r="H80" i="1"/>
  <c r="K80" i="1" s="1"/>
  <c r="H88" i="1"/>
  <c r="O14" i="1"/>
  <c r="O18" i="1"/>
  <c r="O22" i="1"/>
  <c r="H29" i="1"/>
  <c r="Q51" i="1"/>
  <c r="O51" i="1"/>
  <c r="Q52" i="1"/>
  <c r="O52" i="1"/>
  <c r="Q53" i="1"/>
  <c r="O53" i="1"/>
  <c r="Q54" i="1"/>
  <c r="O54" i="1"/>
  <c r="Q55" i="1"/>
  <c r="O55" i="1"/>
  <c r="Q56" i="1"/>
  <c r="O56" i="1"/>
  <c r="Q57" i="1"/>
  <c r="O57" i="1"/>
  <c r="Q58" i="1"/>
  <c r="O58" i="1"/>
  <c r="Q59" i="1"/>
  <c r="O59" i="1"/>
  <c r="Q60" i="1"/>
  <c r="O60" i="1"/>
  <c r="Q61" i="1"/>
  <c r="Y61" i="1" s="1"/>
  <c r="T64" i="1"/>
  <c r="S64" i="1"/>
  <c r="U66" i="1"/>
  <c r="H39" i="1"/>
  <c r="M39" i="1"/>
  <c r="I80" i="1"/>
  <c r="L80" i="1" s="1"/>
  <c r="I88" i="1"/>
  <c r="I46" i="1"/>
  <c r="P22" i="1"/>
  <c r="H24" i="1"/>
  <c r="H25" i="1"/>
  <c r="H26" i="1"/>
  <c r="H27" i="1"/>
  <c r="H28" i="1"/>
  <c r="I29" i="1"/>
  <c r="K29" i="1" s="1"/>
  <c r="J30" i="1"/>
  <c r="N31" i="1"/>
  <c r="H33" i="1"/>
  <c r="H35" i="1"/>
  <c r="M35" i="1"/>
  <c r="Q47" i="1"/>
  <c r="O47" i="1"/>
  <c r="U70" i="1"/>
  <c r="T71" i="1"/>
  <c r="S71" i="1"/>
  <c r="X73" i="1"/>
  <c r="Q80" i="1"/>
  <c r="U87" i="1"/>
  <c r="T87" i="1"/>
  <c r="T66" i="1"/>
  <c r="S66" i="1"/>
  <c r="Q10" i="1"/>
  <c r="Q14" i="1"/>
  <c r="Q18" i="1"/>
  <c r="Q22" i="1"/>
  <c r="I24" i="1"/>
  <c r="K24" i="1" s="1"/>
  <c r="O24" i="1" s="1"/>
  <c r="I25" i="1"/>
  <c r="K25" i="1" s="1"/>
  <c r="I26" i="1"/>
  <c r="K26" i="1" s="1"/>
  <c r="I27" i="1"/>
  <c r="K27" i="1" s="1"/>
  <c r="I28" i="1"/>
  <c r="N34" i="1"/>
  <c r="J37" i="1"/>
  <c r="L37" i="1" s="1"/>
  <c r="H38" i="1"/>
  <c r="M38" i="1"/>
  <c r="N39" i="1"/>
  <c r="Q46" i="1"/>
  <c r="O46" i="1"/>
  <c r="Q50" i="1"/>
  <c r="Q64" i="1"/>
  <c r="X64" i="1" s="1"/>
  <c r="O64" i="1"/>
  <c r="W64" i="1" s="1"/>
  <c r="Q65" i="1"/>
  <c r="Y65" i="1" s="1"/>
  <c r="T68" i="1"/>
  <c r="S68" i="1"/>
  <c r="U72" i="1"/>
  <c r="T72" i="1"/>
  <c r="S72" i="1"/>
  <c r="Y72" i="1"/>
  <c r="U74" i="1"/>
  <c r="T75" i="1"/>
  <c r="S75" i="1"/>
  <c r="V76" i="1"/>
  <c r="X77" i="1"/>
  <c r="H82" i="1"/>
  <c r="K82" i="1" s="1"/>
  <c r="T83" i="1"/>
  <c r="S26" i="12" s="1"/>
  <c r="B6" i="7" s="1"/>
  <c r="S83" i="1"/>
  <c r="V84" i="1"/>
  <c r="W31" i="12" s="1"/>
  <c r="Q87" i="1"/>
  <c r="Y87" i="1" s="1"/>
  <c r="O87" i="1"/>
  <c r="V87" i="1" s="1"/>
  <c r="M31" i="1"/>
  <c r="H32" i="1"/>
  <c r="J33" i="1"/>
  <c r="L33" i="1" s="1"/>
  <c r="K35" i="1"/>
  <c r="T62" i="1"/>
  <c r="S62" i="1"/>
  <c r="U64" i="1"/>
  <c r="Q70" i="1"/>
  <c r="Y70" i="1" s="1"/>
  <c r="Q71" i="1"/>
  <c r="Y71" i="1" s="1"/>
  <c r="O71" i="1"/>
  <c r="V71" i="1" s="1"/>
  <c r="U76" i="1"/>
  <c r="T76" i="1"/>
  <c r="S76" i="1"/>
  <c r="U78" i="1"/>
  <c r="Q79" i="1"/>
  <c r="O79" i="1"/>
  <c r="U84" i="1"/>
  <c r="T31" i="12" s="1"/>
  <c r="C30" i="7" s="1"/>
  <c r="T84" i="1"/>
  <c r="S31" i="12" s="1"/>
  <c r="S84" i="1"/>
  <c r="Y84" i="1"/>
  <c r="Q89" i="1"/>
  <c r="O8" i="1"/>
  <c r="O12" i="1"/>
  <c r="M29" i="1"/>
  <c r="K32" i="1"/>
  <c r="O32" i="1" s="1"/>
  <c r="M34" i="1"/>
  <c r="H36" i="1"/>
  <c r="M36" i="1"/>
  <c r="Q44" i="1"/>
  <c r="Q45" i="1"/>
  <c r="Q68" i="1"/>
  <c r="X68" i="1" s="1"/>
  <c r="O68" i="1"/>
  <c r="V68" i="1" s="1"/>
  <c r="Q69" i="1"/>
  <c r="Y69" i="1" s="1"/>
  <c r="S70" i="1"/>
  <c r="U71" i="1"/>
  <c r="Q74" i="1"/>
  <c r="Y74" i="1" s="1"/>
  <c r="Q75" i="1"/>
  <c r="X75" i="1" s="1"/>
  <c r="O75" i="1"/>
  <c r="V75" i="1" s="1"/>
  <c r="Q82" i="1"/>
  <c r="Q83" i="1"/>
  <c r="X83" i="1" s="1"/>
  <c r="O83" i="1"/>
  <c r="V83" i="1" s="1"/>
  <c r="W26" i="12" s="1"/>
  <c r="B41" i="8" s="1"/>
  <c r="U86" i="1"/>
  <c r="T43" i="12" s="1"/>
  <c r="C44" i="7" s="1"/>
  <c r="U61" i="1"/>
  <c r="U63" i="1"/>
  <c r="U65" i="1"/>
  <c r="U67" i="1"/>
  <c r="U69" i="1"/>
  <c r="U73" i="1"/>
  <c r="U77" i="1"/>
  <c r="U85" i="1"/>
  <c r="T36" i="12" s="1"/>
  <c r="C26" i="7" s="1"/>
  <c r="V61" i="1"/>
  <c r="V63" i="1"/>
  <c r="V65" i="1"/>
  <c r="V67" i="1"/>
  <c r="V69" i="1"/>
  <c r="V73" i="1"/>
  <c r="V77" i="1"/>
  <c r="V85" i="1"/>
  <c r="W36" i="12" s="1"/>
  <c r="B43" i="8" s="1"/>
  <c r="X86" i="1"/>
  <c r="O50" i="1"/>
  <c r="W61" i="1"/>
  <c r="W63" i="1"/>
  <c r="W65" i="1"/>
  <c r="W67" i="1"/>
  <c r="W69" i="1"/>
  <c r="O70" i="1"/>
  <c r="W70" i="1" s="1"/>
  <c r="W73" i="1"/>
  <c r="O74" i="1"/>
  <c r="V74" i="1" s="1"/>
  <c r="W77" i="1"/>
  <c r="O78" i="1"/>
  <c r="V78" i="1" s="1"/>
  <c r="O82" i="1"/>
  <c r="O86" i="1"/>
  <c r="V86" i="1" s="1"/>
  <c r="W43" i="12" s="1"/>
  <c r="B40" i="8" s="1"/>
  <c r="H80" i="11"/>
  <c r="K80" i="11" s="1"/>
  <c r="H88" i="11"/>
  <c r="P12" i="11"/>
  <c r="O12" i="11"/>
  <c r="Q18" i="11"/>
  <c r="R18" i="11"/>
  <c r="H58" i="11"/>
  <c r="K58" i="11" s="1"/>
  <c r="K49" i="11"/>
  <c r="O29" i="11"/>
  <c r="R13" i="11"/>
  <c r="Q13" i="11"/>
  <c r="T13" i="11" s="1"/>
  <c r="H47" i="11"/>
  <c r="P15" i="11"/>
  <c r="O15" i="11"/>
  <c r="P14" i="11"/>
  <c r="O14" i="11"/>
  <c r="T14" i="11" s="1"/>
  <c r="H79" i="11"/>
  <c r="K79" i="11" s="1"/>
  <c r="P8" i="11"/>
  <c r="O8" i="11"/>
  <c r="H55" i="11"/>
  <c r="K55" i="11" s="1"/>
  <c r="K46" i="11"/>
  <c r="Q14" i="11"/>
  <c r="R14" i="11"/>
  <c r="H45" i="11"/>
  <c r="P11" i="11"/>
  <c r="O11" i="11"/>
  <c r="R10" i="11"/>
  <c r="Q10" i="11"/>
  <c r="I44" i="11"/>
  <c r="R9" i="11"/>
  <c r="Q9" i="11"/>
  <c r="T9" i="11" s="1"/>
  <c r="S79" i="11"/>
  <c r="C43" i="11"/>
  <c r="P7" i="11"/>
  <c r="O7" i="11"/>
  <c r="H82" i="11"/>
  <c r="K82" i="11" s="1"/>
  <c r="P20" i="11"/>
  <c r="O20" i="11"/>
  <c r="O10" i="11"/>
  <c r="P10" i="11"/>
  <c r="P16" i="11"/>
  <c r="O16" i="11"/>
  <c r="I50" i="11"/>
  <c r="R21" i="11"/>
  <c r="Q21" i="11"/>
  <c r="T21" i="11" s="1"/>
  <c r="H51" i="11"/>
  <c r="P22" i="11"/>
  <c r="O22" i="11"/>
  <c r="I48" i="11"/>
  <c r="R17" i="11"/>
  <c r="Q17" i="11"/>
  <c r="T17" i="11" s="1"/>
  <c r="P18" i="11"/>
  <c r="O18" i="11"/>
  <c r="I49" i="11"/>
  <c r="R19" i="11"/>
  <c r="Q19" i="11"/>
  <c r="S82" i="11"/>
  <c r="H59" i="11"/>
  <c r="K59" i="11" s="1"/>
  <c r="K50" i="11"/>
  <c r="Q22" i="11"/>
  <c r="I51" i="11"/>
  <c r="R22" i="11"/>
  <c r="L37" i="11"/>
  <c r="R37" i="11" s="1"/>
  <c r="Q85" i="11"/>
  <c r="Y85" i="11" s="1"/>
  <c r="Q81" i="11"/>
  <c r="Q77" i="11"/>
  <c r="Y77" i="11" s="1"/>
  <c r="Q49" i="11"/>
  <c r="Q87" i="11"/>
  <c r="X87" i="11" s="1"/>
  <c r="Q61" i="11"/>
  <c r="Y61" i="11" s="1"/>
  <c r="Q70" i="11"/>
  <c r="Q79" i="11"/>
  <c r="L7" i="11"/>
  <c r="L11" i="11"/>
  <c r="Q46" i="11"/>
  <c r="Q47" i="11"/>
  <c r="O47" i="11"/>
  <c r="Q53" i="11"/>
  <c r="O53" i="11"/>
  <c r="Q57" i="11"/>
  <c r="O57" i="11"/>
  <c r="T66" i="11"/>
  <c r="Q68" i="11"/>
  <c r="X77" i="11"/>
  <c r="I80" i="11"/>
  <c r="L80" i="11" s="1"/>
  <c r="S80" i="11" s="1"/>
  <c r="I88" i="11"/>
  <c r="Q69" i="11"/>
  <c r="Y69" i="11" s="1"/>
  <c r="X85" i="11"/>
  <c r="L15" i="11"/>
  <c r="V7" i="11"/>
  <c r="M30" i="11"/>
  <c r="I31" i="11"/>
  <c r="K31" i="11" s="1"/>
  <c r="M32" i="11"/>
  <c r="I33" i="11"/>
  <c r="K33" i="11" s="1"/>
  <c r="P33" i="11" s="1"/>
  <c r="M34" i="11"/>
  <c r="I35" i="11"/>
  <c r="K35" i="11" s="1"/>
  <c r="M36" i="11"/>
  <c r="I37" i="11"/>
  <c r="K37" i="11" s="1"/>
  <c r="M38" i="11"/>
  <c r="I39" i="11"/>
  <c r="K39" i="11" s="1"/>
  <c r="O39" i="11" s="1"/>
  <c r="O44" i="11"/>
  <c r="Q45" i="11"/>
  <c r="S66" i="11"/>
  <c r="N30" i="11"/>
  <c r="H31" i="11"/>
  <c r="N32" i="11"/>
  <c r="H33" i="11"/>
  <c r="N34" i="11"/>
  <c r="H35" i="11"/>
  <c r="N36" i="11"/>
  <c r="H37" i="11"/>
  <c r="N38" i="11"/>
  <c r="H39" i="11"/>
  <c r="Q43" i="11"/>
  <c r="O43" i="11"/>
  <c r="Q54" i="11"/>
  <c r="O54" i="11"/>
  <c r="Q58" i="11"/>
  <c r="O58" i="11"/>
  <c r="T64" i="11"/>
  <c r="Q66" i="11"/>
  <c r="Y66" i="11" s="1"/>
  <c r="O66" i="11"/>
  <c r="W66" i="11" s="1"/>
  <c r="Q67" i="11"/>
  <c r="Y67" i="11" s="1"/>
  <c r="Q80" i="11"/>
  <c r="T84" i="11"/>
  <c r="S84" i="11"/>
  <c r="Q86" i="11"/>
  <c r="Y86" i="11" s="1"/>
  <c r="Q88" i="11"/>
  <c r="Q8" i="11"/>
  <c r="Q12" i="11"/>
  <c r="Q16" i="11"/>
  <c r="H48" i="11"/>
  <c r="H81" i="11"/>
  <c r="K81" i="11" s="1"/>
  <c r="O19" i="11"/>
  <c r="Q20" i="11"/>
  <c r="O36" i="11"/>
  <c r="T62" i="11"/>
  <c r="S64" i="11"/>
  <c r="U66" i="11"/>
  <c r="X69" i="11"/>
  <c r="T75" i="11"/>
  <c r="T76" i="11"/>
  <c r="S76" i="11"/>
  <c r="Y76" i="11"/>
  <c r="X76" i="11"/>
  <c r="Q78" i="11"/>
  <c r="Y78" i="11" s="1"/>
  <c r="Q84" i="11"/>
  <c r="Y84" i="11" s="1"/>
  <c r="Q82" i="11"/>
  <c r="H53" i="11"/>
  <c r="K53" i="11" s="1"/>
  <c r="K44" i="11"/>
  <c r="R8" i="11"/>
  <c r="R12" i="11"/>
  <c r="P19" i="11"/>
  <c r="R20" i="11"/>
  <c r="N24" i="11"/>
  <c r="Q24" i="11" s="1"/>
  <c r="N25" i="11"/>
  <c r="Q25" i="11" s="1"/>
  <c r="N26" i="11"/>
  <c r="Q26" i="11" s="1"/>
  <c r="N27" i="11"/>
  <c r="R27" i="11" s="1"/>
  <c r="N28" i="11"/>
  <c r="Q28" i="11" s="1"/>
  <c r="N29" i="11"/>
  <c r="Q29" i="11" s="1"/>
  <c r="J30" i="11"/>
  <c r="J32" i="11"/>
  <c r="J34" i="11"/>
  <c r="J36" i="11"/>
  <c r="P36" i="11"/>
  <c r="J38" i="11"/>
  <c r="Q55" i="11"/>
  <c r="O55" i="11"/>
  <c r="Q59" i="11"/>
  <c r="O59" i="11"/>
  <c r="S62" i="11"/>
  <c r="Q64" i="11"/>
  <c r="X64" i="11" s="1"/>
  <c r="O64" i="11"/>
  <c r="V64" i="11" s="1"/>
  <c r="Q65" i="11"/>
  <c r="Y65" i="11" s="1"/>
  <c r="V66" i="11"/>
  <c r="T71" i="11"/>
  <c r="T72" i="11"/>
  <c r="S72" i="11"/>
  <c r="S75" i="11"/>
  <c r="Q76" i="11"/>
  <c r="I30" i="11"/>
  <c r="K30" i="11" s="1"/>
  <c r="O30" i="11" s="1"/>
  <c r="M31" i="11"/>
  <c r="I32" i="11"/>
  <c r="K32" i="11" s="1"/>
  <c r="P32" i="11" s="1"/>
  <c r="M33" i="11"/>
  <c r="I34" i="11"/>
  <c r="K34" i="11" s="1"/>
  <c r="P34" i="11" s="1"/>
  <c r="M35" i="11"/>
  <c r="I36" i="11"/>
  <c r="K36" i="11" s="1"/>
  <c r="M37" i="11"/>
  <c r="P37" i="11" s="1"/>
  <c r="I38" i="11"/>
  <c r="K38" i="11" s="1"/>
  <c r="O38" i="11" s="1"/>
  <c r="Q62" i="11"/>
  <c r="X62" i="11" s="1"/>
  <c r="O62" i="11"/>
  <c r="U64" i="11"/>
  <c r="X66" i="11"/>
  <c r="Y70" i="11"/>
  <c r="S71" i="11"/>
  <c r="Q72" i="11"/>
  <c r="X72" i="11" s="1"/>
  <c r="O72" i="11"/>
  <c r="W72" i="11" s="1"/>
  <c r="Q75" i="11"/>
  <c r="Y75" i="11" s="1"/>
  <c r="Q83" i="11"/>
  <c r="S81" i="11"/>
  <c r="I46" i="11"/>
  <c r="Q50" i="11"/>
  <c r="Q51" i="11"/>
  <c r="O51" i="11"/>
  <c r="Q52" i="11"/>
  <c r="O52" i="11"/>
  <c r="Q56" i="11"/>
  <c r="O56" i="11"/>
  <c r="Q60" i="11"/>
  <c r="O60" i="11"/>
  <c r="Q63" i="11"/>
  <c r="Y63" i="11" s="1"/>
  <c r="X67" i="11"/>
  <c r="T68" i="11"/>
  <c r="Y68" i="11"/>
  <c r="X68" i="11"/>
  <c r="Q71" i="11"/>
  <c r="Y71" i="11" s="1"/>
  <c r="Q73" i="11"/>
  <c r="Y73" i="11" s="1"/>
  <c r="Q74" i="11"/>
  <c r="Y74" i="11" s="1"/>
  <c r="U87" i="11"/>
  <c r="T87" i="11"/>
  <c r="Y87" i="11"/>
  <c r="Q89" i="11"/>
  <c r="V83" i="11"/>
  <c r="U70" i="11"/>
  <c r="U74" i="11"/>
  <c r="O76" i="11"/>
  <c r="W76" i="11" s="1"/>
  <c r="U78" i="11"/>
  <c r="O80" i="11"/>
  <c r="W83" i="11"/>
  <c r="O84" i="11"/>
  <c r="V84" i="11" s="1"/>
  <c r="U86" i="11"/>
  <c r="O87" i="11"/>
  <c r="W87" i="11" s="1"/>
  <c r="V74" i="11"/>
  <c r="X83" i="11"/>
  <c r="U61" i="11"/>
  <c r="U63" i="11"/>
  <c r="U65" i="11"/>
  <c r="U67" i="11"/>
  <c r="O68" i="11"/>
  <c r="V68" i="11" s="1"/>
  <c r="U69" i="11"/>
  <c r="O71" i="11"/>
  <c r="V71" i="11" s="1"/>
  <c r="U73" i="11"/>
  <c r="O75" i="11"/>
  <c r="V75" i="11" s="1"/>
  <c r="U77" i="11"/>
  <c r="O79" i="11"/>
  <c r="O83" i="11"/>
  <c r="Y83" i="11"/>
  <c r="U85" i="11"/>
  <c r="V61" i="11"/>
  <c r="V63" i="11"/>
  <c r="V65" i="11"/>
  <c r="V67" i="11"/>
  <c r="V69" i="11"/>
  <c r="X70" i="11"/>
  <c r="V73" i="11"/>
  <c r="V77" i="11"/>
  <c r="X78" i="11"/>
  <c r="V85" i="11"/>
  <c r="X86" i="11"/>
  <c r="O46" i="11"/>
  <c r="O50" i="11"/>
  <c r="W61" i="11"/>
  <c r="W63" i="11"/>
  <c r="W65" i="11"/>
  <c r="W67" i="11"/>
  <c r="W69" i="11"/>
  <c r="O70" i="11"/>
  <c r="W70" i="11" s="1"/>
  <c r="U72" i="11"/>
  <c r="W73" i="11"/>
  <c r="O74" i="11"/>
  <c r="W74" i="11" s="1"/>
  <c r="U76" i="11"/>
  <c r="W77" i="11"/>
  <c r="O78" i="11"/>
  <c r="V78" i="11" s="1"/>
  <c r="O82" i="11"/>
  <c r="U84" i="11"/>
  <c r="W85" i="11"/>
  <c r="O86" i="11"/>
  <c r="V86" i="11" s="1"/>
  <c r="M13" i="10"/>
  <c r="L13" i="10"/>
  <c r="E46" i="10"/>
  <c r="O14" i="10"/>
  <c r="N14" i="10"/>
  <c r="E56" i="10"/>
  <c r="H56" i="10" s="1"/>
  <c r="H47" i="10"/>
  <c r="N16" i="10"/>
  <c r="O16" i="10"/>
  <c r="V65" i="10"/>
  <c r="U65" i="10"/>
  <c r="F80" i="10"/>
  <c r="I80" i="10" s="1"/>
  <c r="F88" i="10"/>
  <c r="F46" i="10"/>
  <c r="N12" i="10"/>
  <c r="O12" i="10"/>
  <c r="S71" i="10"/>
  <c r="V67" i="10"/>
  <c r="U67" i="10"/>
  <c r="F45" i="10"/>
  <c r="O11" i="10"/>
  <c r="N11" i="10"/>
  <c r="O10" i="10"/>
  <c r="N10" i="10"/>
  <c r="E51" i="10"/>
  <c r="M22" i="10"/>
  <c r="L22" i="10"/>
  <c r="M36" i="10"/>
  <c r="L36" i="10"/>
  <c r="V85" i="10"/>
  <c r="U85" i="10"/>
  <c r="M21" i="10"/>
  <c r="L21" i="10"/>
  <c r="E50" i="10"/>
  <c r="F43" i="10"/>
  <c r="O7" i="10"/>
  <c r="N7" i="10"/>
  <c r="I8" i="10"/>
  <c r="H8" i="10"/>
  <c r="I44" i="10"/>
  <c r="F53" i="10"/>
  <c r="I53" i="10" s="1"/>
  <c r="O22" i="10"/>
  <c r="N22" i="10"/>
  <c r="F51" i="10"/>
  <c r="F47" i="10"/>
  <c r="O15" i="10"/>
  <c r="N15" i="10"/>
  <c r="E44" i="10"/>
  <c r="M9" i="10"/>
  <c r="L9" i="10"/>
  <c r="E52" i="10"/>
  <c r="H52" i="10" s="1"/>
  <c r="H43" i="10"/>
  <c r="E48" i="10"/>
  <c r="E81" i="10"/>
  <c r="H81" i="10" s="1"/>
  <c r="M17" i="10"/>
  <c r="L17" i="10"/>
  <c r="O18" i="10"/>
  <c r="N18" i="10"/>
  <c r="F49" i="10"/>
  <c r="O19" i="10"/>
  <c r="N19" i="10"/>
  <c r="F82" i="10"/>
  <c r="I82" i="10" s="1"/>
  <c r="N20" i="10"/>
  <c r="O20" i="10"/>
  <c r="U69" i="10"/>
  <c r="V69" i="10"/>
  <c r="K24" i="10"/>
  <c r="K26" i="10"/>
  <c r="K31" i="10"/>
  <c r="I39" i="10"/>
  <c r="O39" i="10" s="1"/>
  <c r="N48" i="10"/>
  <c r="L48" i="10"/>
  <c r="F59" i="10"/>
  <c r="I59" i="10" s="1"/>
  <c r="T77" i="10"/>
  <c r="N80" i="10"/>
  <c r="L80" i="10"/>
  <c r="H12" i="10"/>
  <c r="H16" i="10"/>
  <c r="L18" i="10"/>
  <c r="H20" i="10"/>
  <c r="I36" i="10"/>
  <c r="K37" i="10"/>
  <c r="N37" i="10" s="1"/>
  <c r="N58" i="10"/>
  <c r="U63" i="10"/>
  <c r="L67" i="10"/>
  <c r="R68" i="10"/>
  <c r="R71" i="10"/>
  <c r="N73" i="10"/>
  <c r="N75" i="10"/>
  <c r="N76" i="10"/>
  <c r="L76" i="10"/>
  <c r="P83" i="10"/>
  <c r="U83" i="10"/>
  <c r="T83" i="10"/>
  <c r="R84" i="10"/>
  <c r="Q84" i="10"/>
  <c r="K29" i="10"/>
  <c r="K34" i="10"/>
  <c r="N44" i="10"/>
  <c r="L44" i="10"/>
  <c r="U78" i="10"/>
  <c r="P81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7" i="10"/>
  <c r="J38" i="10"/>
  <c r="M38" i="10" s="1"/>
  <c r="N43" i="10"/>
  <c r="N47" i="10"/>
  <c r="N51" i="10"/>
  <c r="E54" i="10"/>
  <c r="H54" i="10" s="1"/>
  <c r="N59" i="10"/>
  <c r="N66" i="10"/>
  <c r="N74" i="10"/>
  <c r="V74" i="10" s="1"/>
  <c r="S76" i="10"/>
  <c r="N79" i="10"/>
  <c r="P84" i="10"/>
  <c r="U86" i="10"/>
  <c r="K25" i="10"/>
  <c r="K30" i="10"/>
  <c r="K32" i="10"/>
  <c r="K33" i="10"/>
  <c r="N52" i="10"/>
  <c r="N60" i="10"/>
  <c r="N61" i="10"/>
  <c r="P64" i="10"/>
  <c r="U64" i="10"/>
  <c r="T64" i="10"/>
  <c r="Q66" i="10"/>
  <c r="T76" i="10"/>
  <c r="N77" i="10"/>
  <c r="N83" i="10"/>
  <c r="V83" i="10" s="1"/>
  <c r="N84" i="10"/>
  <c r="U84" i="10" s="1"/>
  <c r="L84" i="10"/>
  <c r="T84" i="10" s="1"/>
  <c r="N87" i="10"/>
  <c r="U87" i="10" s="1"/>
  <c r="G24" i="10"/>
  <c r="G25" i="10"/>
  <c r="G26" i="10"/>
  <c r="G27" i="10"/>
  <c r="G28" i="10"/>
  <c r="G29" i="10"/>
  <c r="G30" i="10"/>
  <c r="G31" i="10"/>
  <c r="G32" i="10"/>
  <c r="G33" i="10"/>
  <c r="G34" i="10"/>
  <c r="G35" i="10"/>
  <c r="I37" i="10"/>
  <c r="E38" i="10"/>
  <c r="J39" i="10"/>
  <c r="N46" i="10"/>
  <c r="N50" i="10"/>
  <c r="N53" i="10"/>
  <c r="S63" i="10"/>
  <c r="L65" i="10"/>
  <c r="S65" i="10" s="1"/>
  <c r="R66" i="10"/>
  <c r="U70" i="10"/>
  <c r="U76" i="10"/>
  <c r="N78" i="10"/>
  <c r="V78" i="10" s="1"/>
  <c r="N82" i="10"/>
  <c r="Q83" i="10"/>
  <c r="L85" i="10"/>
  <c r="T85" i="10" s="1"/>
  <c r="K28" i="10"/>
  <c r="N9" i="10"/>
  <c r="N13" i="10"/>
  <c r="H14" i="10"/>
  <c r="N21" i="10"/>
  <c r="N54" i="10"/>
  <c r="T63" i="10"/>
  <c r="N64" i="10"/>
  <c r="V64" i="10" s="1"/>
  <c r="P68" i="10"/>
  <c r="V68" i="10"/>
  <c r="T68" i="10"/>
  <c r="P71" i="10"/>
  <c r="R72" i="10"/>
  <c r="Q72" i="10"/>
  <c r="S73" i="10"/>
  <c r="S7" i="10"/>
  <c r="H10" i="10"/>
  <c r="O9" i="10"/>
  <c r="O17" i="10"/>
  <c r="O21" i="10"/>
  <c r="K36" i="10"/>
  <c r="I38" i="10"/>
  <c r="N38" i="10" s="1"/>
  <c r="E39" i="10"/>
  <c r="N55" i="10"/>
  <c r="F57" i="10"/>
  <c r="I57" i="10" s="1"/>
  <c r="E58" i="10"/>
  <c r="H58" i="10" s="1"/>
  <c r="P62" i="10"/>
  <c r="V62" i="10"/>
  <c r="U62" i="10"/>
  <c r="Q64" i="10"/>
  <c r="S67" i="10"/>
  <c r="L69" i="10"/>
  <c r="S69" i="10" s="1"/>
  <c r="P72" i="10"/>
  <c r="T73" i="10"/>
  <c r="U74" i="10"/>
  <c r="P66" i="10"/>
  <c r="V66" i="10"/>
  <c r="U66" i="10"/>
  <c r="N17" i="10"/>
  <c r="L7" i="10"/>
  <c r="Q7" i="10" s="1"/>
  <c r="L11" i="10"/>
  <c r="Q11" i="10" s="1"/>
  <c r="L15" i="10"/>
  <c r="Q15" i="10" s="1"/>
  <c r="L19" i="10"/>
  <c r="Q19" i="10" s="1"/>
  <c r="E36" i="10"/>
  <c r="F39" i="10"/>
  <c r="H39" i="10" s="1"/>
  <c r="N56" i="10"/>
  <c r="S61" i="10"/>
  <c r="R64" i="10"/>
  <c r="T67" i="10"/>
  <c r="N68" i="10"/>
  <c r="U68" i="10" s="1"/>
  <c r="N71" i="10"/>
  <c r="V71" i="10" s="1"/>
  <c r="N72" i="10"/>
  <c r="V72" i="10" s="1"/>
  <c r="L72" i="10"/>
  <c r="S72" i="10" s="1"/>
  <c r="P75" i="10"/>
  <c r="V75" i="10"/>
  <c r="U75" i="10"/>
  <c r="R76" i="10"/>
  <c r="Q76" i="10"/>
  <c r="V76" i="10"/>
  <c r="S77" i="10"/>
  <c r="N88" i="10"/>
  <c r="N89" i="10"/>
  <c r="P61" i="10"/>
  <c r="P63" i="10"/>
  <c r="P65" i="10"/>
  <c r="P67" i="10"/>
  <c r="P69" i="10"/>
  <c r="R70" i="10"/>
  <c r="P73" i="10"/>
  <c r="R74" i="10"/>
  <c r="P77" i="10"/>
  <c r="R78" i="10"/>
  <c r="P85" i="10"/>
  <c r="R86" i="10"/>
  <c r="L87" i="10"/>
  <c r="T87" i="10" s="1"/>
  <c r="Q61" i="10"/>
  <c r="Q63" i="10"/>
  <c r="Q65" i="10"/>
  <c r="Q67" i="10"/>
  <c r="Q69" i="10"/>
  <c r="S70" i="10"/>
  <c r="Q73" i="10"/>
  <c r="S74" i="10"/>
  <c r="Q77" i="10"/>
  <c r="S78" i="10"/>
  <c r="Q85" i="10"/>
  <c r="S86" i="10"/>
  <c r="L43" i="10"/>
  <c r="L47" i="10"/>
  <c r="L51" i="10"/>
  <c r="L52" i="10"/>
  <c r="L53" i="10"/>
  <c r="L54" i="10"/>
  <c r="L55" i="10"/>
  <c r="L56" i="10"/>
  <c r="L57" i="10"/>
  <c r="L58" i="10"/>
  <c r="L59" i="10"/>
  <c r="L60" i="10"/>
  <c r="R61" i="10"/>
  <c r="L62" i="10"/>
  <c r="S62" i="10" s="1"/>
  <c r="R63" i="10"/>
  <c r="L64" i="10"/>
  <c r="S64" i="10" s="1"/>
  <c r="R65" i="10"/>
  <c r="L66" i="10"/>
  <c r="T66" i="10" s="1"/>
  <c r="R67" i="10"/>
  <c r="L68" i="10"/>
  <c r="S68" i="10" s="1"/>
  <c r="R69" i="10"/>
  <c r="T70" i="10"/>
  <c r="L71" i="10"/>
  <c r="T71" i="10" s="1"/>
  <c r="R73" i="10"/>
  <c r="T74" i="10"/>
  <c r="L75" i="10"/>
  <c r="S75" i="10" s="1"/>
  <c r="R77" i="10"/>
  <c r="T78" i="10"/>
  <c r="L79" i="10"/>
  <c r="L83" i="10"/>
  <c r="S83" i="10" s="1"/>
  <c r="R85" i="10"/>
  <c r="T86" i="10"/>
  <c r="Q87" i="10"/>
  <c r="R87" i="10"/>
  <c r="S87" i="10"/>
  <c r="B35" i="3" l="1"/>
  <c r="B30" i="3"/>
  <c r="A42" i="3"/>
  <c r="B25" i="7"/>
  <c r="B42" i="8"/>
  <c r="B25" i="3"/>
  <c r="B41" i="3"/>
  <c r="A42" i="2"/>
  <c r="A35" i="4"/>
  <c r="C35" i="8"/>
  <c r="C25" i="7"/>
  <c r="A35" i="2"/>
  <c r="B30" i="8"/>
  <c r="B25" i="2"/>
  <c r="B25" i="8"/>
  <c r="B35" i="8"/>
  <c r="C35" i="7"/>
  <c r="B42" i="7"/>
  <c r="C30" i="8"/>
  <c r="C42" i="7"/>
  <c r="B30" i="7"/>
  <c r="B35" i="7"/>
  <c r="A42" i="4"/>
  <c r="C43" i="8"/>
  <c r="R36" i="12"/>
  <c r="A35" i="7" s="1"/>
  <c r="V36" i="12"/>
  <c r="R43" i="12"/>
  <c r="V43" i="12"/>
  <c r="C43" i="7"/>
  <c r="B44" i="8"/>
  <c r="B44" i="7"/>
  <c r="A43" i="2"/>
  <c r="A44" i="4"/>
  <c r="V31" i="12"/>
  <c r="A30" i="8" s="1"/>
  <c r="R31" i="12"/>
  <c r="A30" i="7" s="1"/>
  <c r="B43" i="7"/>
  <c r="V26" i="12"/>
  <c r="R26" i="12"/>
  <c r="A25" i="7" s="1"/>
  <c r="B41" i="7"/>
  <c r="W79" i="1"/>
  <c r="Y79" i="1"/>
  <c r="U79" i="1"/>
  <c r="Y76" i="1"/>
  <c r="X61" i="1"/>
  <c r="Y62" i="1"/>
  <c r="X66" i="1"/>
  <c r="T79" i="1"/>
  <c r="W66" i="1"/>
  <c r="I44" i="1"/>
  <c r="L44" i="1" s="1"/>
  <c r="T20" i="1"/>
  <c r="L39" i="1"/>
  <c r="R39" i="1" s="1"/>
  <c r="P26" i="1"/>
  <c r="W86" i="1"/>
  <c r="X43" i="12" s="1"/>
  <c r="C44" i="8" s="1"/>
  <c r="W62" i="1"/>
  <c r="O34" i="1"/>
  <c r="I82" i="1"/>
  <c r="L82" i="1" s="1"/>
  <c r="V82" i="1" s="1"/>
  <c r="O29" i="1"/>
  <c r="R9" i="1"/>
  <c r="O7" i="1"/>
  <c r="P17" i="1"/>
  <c r="Y75" i="1"/>
  <c r="K38" i="1"/>
  <c r="P38" i="1" s="1"/>
  <c r="X85" i="1"/>
  <c r="Q39" i="1"/>
  <c r="O25" i="1"/>
  <c r="L30" i="1"/>
  <c r="R30" i="1" s="1"/>
  <c r="I47" i="1"/>
  <c r="I56" i="1" s="1"/>
  <c r="L56" i="1" s="1"/>
  <c r="O27" i="1"/>
  <c r="X63" i="1"/>
  <c r="Q15" i="1"/>
  <c r="R21" i="1"/>
  <c r="P7" i="1"/>
  <c r="T7" i="1" s="1"/>
  <c r="X87" i="1"/>
  <c r="Q35" i="1"/>
  <c r="R17" i="1"/>
  <c r="Q21" i="1"/>
  <c r="H50" i="1"/>
  <c r="K50" i="1" s="1"/>
  <c r="X78" i="1"/>
  <c r="Q17" i="1"/>
  <c r="Q19" i="1"/>
  <c r="T19" i="1" s="1"/>
  <c r="O21" i="1"/>
  <c r="V64" i="1"/>
  <c r="X67" i="1"/>
  <c r="Q34" i="1"/>
  <c r="X69" i="1"/>
  <c r="X79" i="1"/>
  <c r="T8" i="1"/>
  <c r="P27" i="1"/>
  <c r="T11" i="1"/>
  <c r="W75" i="1"/>
  <c r="K28" i="1"/>
  <c r="P28" i="1" s="1"/>
  <c r="T18" i="1"/>
  <c r="K36" i="1"/>
  <c r="O15" i="1"/>
  <c r="P34" i="1"/>
  <c r="L26" i="1"/>
  <c r="R26" i="1" s="1"/>
  <c r="R34" i="1"/>
  <c r="W78" i="1"/>
  <c r="O35" i="1"/>
  <c r="W83" i="1"/>
  <c r="X26" i="12" s="1"/>
  <c r="O26" i="1"/>
  <c r="P32" i="1"/>
  <c r="R13" i="1"/>
  <c r="R19" i="1"/>
  <c r="O39" i="1"/>
  <c r="Q30" i="1"/>
  <c r="L32" i="1"/>
  <c r="W74" i="1"/>
  <c r="Y68" i="1"/>
  <c r="X70" i="1"/>
  <c r="T22" i="1"/>
  <c r="T13" i="1"/>
  <c r="L45" i="1"/>
  <c r="I54" i="1"/>
  <c r="L54" i="1" s="1"/>
  <c r="H56" i="1"/>
  <c r="K56" i="1" s="1"/>
  <c r="K47" i="1"/>
  <c r="X74" i="1"/>
  <c r="K33" i="1"/>
  <c r="P35" i="1"/>
  <c r="P29" i="1"/>
  <c r="L24" i="1"/>
  <c r="H53" i="1"/>
  <c r="K53" i="1" s="1"/>
  <c r="K44" i="1"/>
  <c r="L49" i="1"/>
  <c r="I58" i="1"/>
  <c r="L58" i="1" s="1"/>
  <c r="V70" i="1"/>
  <c r="W71" i="1"/>
  <c r="W87" i="1"/>
  <c r="T14" i="1"/>
  <c r="R36" i="1"/>
  <c r="Q36" i="1"/>
  <c r="R38" i="1"/>
  <c r="Q38" i="1"/>
  <c r="K31" i="1"/>
  <c r="L31" i="1"/>
  <c r="T9" i="1"/>
  <c r="X71" i="1"/>
  <c r="L88" i="1"/>
  <c r="I89" i="1"/>
  <c r="L89" i="1" s="1"/>
  <c r="V80" i="1"/>
  <c r="U80" i="1"/>
  <c r="T80" i="1"/>
  <c r="Y80" i="1"/>
  <c r="X80" i="1"/>
  <c r="W80" i="1"/>
  <c r="V79" i="1"/>
  <c r="L28" i="1"/>
  <c r="X81" i="1"/>
  <c r="W81" i="1"/>
  <c r="V81" i="1"/>
  <c r="U81" i="1"/>
  <c r="Y81" i="1"/>
  <c r="T81" i="1"/>
  <c r="L25" i="1"/>
  <c r="L46" i="1"/>
  <c r="I55" i="1"/>
  <c r="L55" i="1" s="1"/>
  <c r="H58" i="1"/>
  <c r="K58" i="1" s="1"/>
  <c r="K49" i="1"/>
  <c r="Y83" i="1"/>
  <c r="K37" i="1"/>
  <c r="P25" i="1"/>
  <c r="S80" i="1"/>
  <c r="T10" i="1"/>
  <c r="H57" i="1"/>
  <c r="K57" i="1" s="1"/>
  <c r="K48" i="1"/>
  <c r="L50" i="1"/>
  <c r="L29" i="1"/>
  <c r="K88" i="1"/>
  <c r="H89" i="1"/>
  <c r="K89" i="1" s="1"/>
  <c r="R33" i="1"/>
  <c r="Q33" i="1"/>
  <c r="Y64" i="1"/>
  <c r="K30" i="1"/>
  <c r="X65" i="1"/>
  <c r="H54" i="1"/>
  <c r="K54" i="1" s="1"/>
  <c r="K45" i="1"/>
  <c r="L48" i="1"/>
  <c r="I57" i="1"/>
  <c r="L57" i="1" s="1"/>
  <c r="H52" i="1"/>
  <c r="K52" i="1" s="1"/>
  <c r="K43" i="1"/>
  <c r="T15" i="1"/>
  <c r="L27" i="1"/>
  <c r="L43" i="1"/>
  <c r="I52" i="1"/>
  <c r="L52" i="1" s="1"/>
  <c r="T12" i="1"/>
  <c r="W68" i="1"/>
  <c r="R37" i="1"/>
  <c r="Q37" i="1"/>
  <c r="P24" i="1"/>
  <c r="L51" i="1"/>
  <c r="S51" i="1" s="1"/>
  <c r="I60" i="1"/>
  <c r="L60" i="1" s="1"/>
  <c r="H55" i="1"/>
  <c r="K55" i="1" s="1"/>
  <c r="K46" i="1"/>
  <c r="T26" i="11"/>
  <c r="T24" i="11"/>
  <c r="W78" i="11"/>
  <c r="V87" i="11"/>
  <c r="Y72" i="11"/>
  <c r="P38" i="11"/>
  <c r="P30" i="11"/>
  <c r="H57" i="11"/>
  <c r="K57" i="11" s="1"/>
  <c r="K48" i="11"/>
  <c r="W64" i="11"/>
  <c r="I57" i="11"/>
  <c r="L57" i="11" s="1"/>
  <c r="S57" i="11" s="1"/>
  <c r="L48" i="11"/>
  <c r="S48" i="11" s="1"/>
  <c r="R28" i="11"/>
  <c r="T28" i="11" s="1"/>
  <c r="H43" i="11"/>
  <c r="C52" i="11"/>
  <c r="H54" i="11"/>
  <c r="K54" i="11" s="1"/>
  <c r="K45" i="11"/>
  <c r="W49" i="11"/>
  <c r="V49" i="11"/>
  <c r="V70" i="11"/>
  <c r="L38" i="11"/>
  <c r="L30" i="11"/>
  <c r="V72" i="11"/>
  <c r="Y64" i="11"/>
  <c r="O35" i="11"/>
  <c r="O31" i="11"/>
  <c r="L88" i="11"/>
  <c r="I89" i="11"/>
  <c r="L89" i="11" s="1"/>
  <c r="S89" i="11" s="1"/>
  <c r="X65" i="11"/>
  <c r="P39" i="11"/>
  <c r="R26" i="11"/>
  <c r="T79" i="11"/>
  <c r="Y79" i="11"/>
  <c r="X79" i="11"/>
  <c r="W79" i="11"/>
  <c r="V79" i="11"/>
  <c r="U79" i="11"/>
  <c r="T58" i="11"/>
  <c r="O34" i="11"/>
  <c r="L35" i="11"/>
  <c r="L50" i="11"/>
  <c r="S50" i="11" s="1"/>
  <c r="I59" i="11"/>
  <c r="L59" i="11" s="1"/>
  <c r="S59" i="11" s="1"/>
  <c r="T20" i="11"/>
  <c r="L39" i="11"/>
  <c r="X74" i="11"/>
  <c r="W86" i="11"/>
  <c r="L46" i="11"/>
  <c r="S46" i="11" s="1"/>
  <c r="I55" i="11"/>
  <c r="L55" i="11" s="1"/>
  <c r="S55" i="11" s="1"/>
  <c r="W71" i="11"/>
  <c r="L36" i="11"/>
  <c r="O32" i="11"/>
  <c r="V76" i="11"/>
  <c r="X63" i="11"/>
  <c r="P35" i="11"/>
  <c r="L49" i="11"/>
  <c r="S49" i="11" s="1"/>
  <c r="I58" i="11"/>
  <c r="L58" i="11" s="1"/>
  <c r="S58" i="11" s="1"/>
  <c r="Q27" i="11"/>
  <c r="T27" i="11" s="1"/>
  <c r="T16" i="11"/>
  <c r="W68" i="11"/>
  <c r="W84" i="11"/>
  <c r="X71" i="11"/>
  <c r="T44" i="11"/>
  <c r="X73" i="11"/>
  <c r="L51" i="11"/>
  <c r="I60" i="11"/>
  <c r="L60" i="11" s="1"/>
  <c r="T18" i="11"/>
  <c r="Y82" i="11"/>
  <c r="X82" i="11"/>
  <c r="W82" i="11"/>
  <c r="V82" i="11"/>
  <c r="U82" i="11"/>
  <c r="T82" i="11"/>
  <c r="I53" i="11"/>
  <c r="L53" i="11" s="1"/>
  <c r="S53" i="11" s="1"/>
  <c r="L44" i="11"/>
  <c r="S44" i="11" s="1"/>
  <c r="R25" i="11"/>
  <c r="T25" i="11" s="1"/>
  <c r="T12" i="11"/>
  <c r="L34" i="11"/>
  <c r="W53" i="11"/>
  <c r="V53" i="11"/>
  <c r="U53" i="11"/>
  <c r="W75" i="11"/>
  <c r="Y62" i="11"/>
  <c r="O37" i="11"/>
  <c r="T37" i="11" s="1"/>
  <c r="O33" i="11"/>
  <c r="P31" i="11"/>
  <c r="T22" i="11"/>
  <c r="L31" i="11"/>
  <c r="Y46" i="11"/>
  <c r="T15" i="11"/>
  <c r="X75" i="11"/>
  <c r="T19" i="11"/>
  <c r="X84" i="11"/>
  <c r="Q37" i="11"/>
  <c r="R15" i="11"/>
  <c r="I47" i="11"/>
  <c r="Q15" i="11"/>
  <c r="I45" i="11"/>
  <c r="Q11" i="11"/>
  <c r="T11" i="11" s="1"/>
  <c r="R11" i="11"/>
  <c r="T10" i="11"/>
  <c r="R29" i="11"/>
  <c r="T29" i="11" s="1"/>
  <c r="W55" i="11"/>
  <c r="X55" i="11"/>
  <c r="R24" i="11"/>
  <c r="K88" i="11"/>
  <c r="H89" i="11"/>
  <c r="K89" i="11" s="1"/>
  <c r="V62" i="11"/>
  <c r="W62" i="11"/>
  <c r="L32" i="11"/>
  <c r="X61" i="11"/>
  <c r="X81" i="11"/>
  <c r="W81" i="11"/>
  <c r="V81" i="11"/>
  <c r="U81" i="11"/>
  <c r="T81" i="11"/>
  <c r="Y81" i="11"/>
  <c r="D43" i="11"/>
  <c r="Q7" i="11"/>
  <c r="R7" i="11"/>
  <c r="T7" i="11" s="1"/>
  <c r="T59" i="11"/>
  <c r="Y59" i="11"/>
  <c r="V59" i="11"/>
  <c r="U59" i="11"/>
  <c r="W59" i="11"/>
  <c r="X59" i="11"/>
  <c r="H60" i="11"/>
  <c r="K60" i="11" s="1"/>
  <c r="K51" i="11"/>
  <c r="L33" i="11"/>
  <c r="T8" i="11"/>
  <c r="H56" i="11"/>
  <c r="K56" i="11" s="1"/>
  <c r="K47" i="11"/>
  <c r="V80" i="11"/>
  <c r="U80" i="11"/>
  <c r="T80" i="11"/>
  <c r="Y80" i="11"/>
  <c r="X80" i="11"/>
  <c r="W80" i="11"/>
  <c r="Q9" i="10"/>
  <c r="I30" i="10"/>
  <c r="H30" i="10"/>
  <c r="N39" i="10"/>
  <c r="N36" i="10"/>
  <c r="E80" i="10"/>
  <c r="H80" i="10" s="1"/>
  <c r="E88" i="10"/>
  <c r="M12" i="10"/>
  <c r="L12" i="10"/>
  <c r="Q12" i="10" s="1"/>
  <c r="H50" i="10"/>
  <c r="E59" i="10"/>
  <c r="H59" i="10" s="1"/>
  <c r="Q22" i="10"/>
  <c r="S66" i="10"/>
  <c r="P80" i="10"/>
  <c r="L39" i="10"/>
  <c r="Q39" i="10" s="1"/>
  <c r="M39" i="10"/>
  <c r="V58" i="10"/>
  <c r="T69" i="10"/>
  <c r="I29" i="10"/>
  <c r="H29" i="10"/>
  <c r="O38" i="10"/>
  <c r="Q17" i="10"/>
  <c r="H44" i="10"/>
  <c r="P44" i="10" s="1"/>
  <c r="E53" i="10"/>
  <c r="H53" i="10" s="1"/>
  <c r="P53" i="10"/>
  <c r="Q21" i="10"/>
  <c r="U56" i="10"/>
  <c r="Q56" i="10"/>
  <c r="M16" i="10"/>
  <c r="L16" i="10"/>
  <c r="Q16" i="10" s="1"/>
  <c r="U71" i="10"/>
  <c r="O37" i="10"/>
  <c r="Q37" i="10" s="1"/>
  <c r="I28" i="10"/>
  <c r="H28" i="10"/>
  <c r="T65" i="10"/>
  <c r="H51" i="10"/>
  <c r="E60" i="10"/>
  <c r="H60" i="10" s="1"/>
  <c r="V87" i="10"/>
  <c r="T75" i="10"/>
  <c r="M10" i="10"/>
  <c r="L10" i="10"/>
  <c r="Q10" i="10" s="1"/>
  <c r="S84" i="10"/>
  <c r="I35" i="10"/>
  <c r="H35" i="10"/>
  <c r="I27" i="10"/>
  <c r="H27" i="10"/>
  <c r="V77" i="10"/>
  <c r="U77" i="10"/>
  <c r="V61" i="10"/>
  <c r="U61" i="10"/>
  <c r="S85" i="10"/>
  <c r="T81" i="10"/>
  <c r="S81" i="10"/>
  <c r="R81" i="10"/>
  <c r="Q81" i="10"/>
  <c r="U81" i="10"/>
  <c r="V81" i="10"/>
  <c r="E79" i="10"/>
  <c r="H79" i="10" s="1"/>
  <c r="M8" i="10"/>
  <c r="L8" i="10"/>
  <c r="U72" i="10"/>
  <c r="I43" i="10"/>
  <c r="P43" i="10" s="1"/>
  <c r="F52" i="10"/>
  <c r="I52" i="10" s="1"/>
  <c r="P52" i="10" s="1"/>
  <c r="I34" i="10"/>
  <c r="H34" i="10"/>
  <c r="I26" i="10"/>
  <c r="H26" i="10"/>
  <c r="U54" i="10"/>
  <c r="Q54" i="10"/>
  <c r="V84" i="10"/>
  <c r="P59" i="10"/>
  <c r="H48" i="10"/>
  <c r="E57" i="10"/>
  <c r="H57" i="10" s="1"/>
  <c r="N8" i="10"/>
  <c r="O8" i="10"/>
  <c r="F79" i="10"/>
  <c r="I79" i="10" s="1"/>
  <c r="P79" i="10" s="1"/>
  <c r="I45" i="10"/>
  <c r="F54" i="10"/>
  <c r="I54" i="10" s="1"/>
  <c r="P54" i="10" s="1"/>
  <c r="H46" i="10"/>
  <c r="E55" i="10"/>
  <c r="H55" i="10" s="1"/>
  <c r="I31" i="10"/>
  <c r="H31" i="10"/>
  <c r="T62" i="10"/>
  <c r="M14" i="10"/>
  <c r="L14" i="10"/>
  <c r="I33" i="10"/>
  <c r="H33" i="10"/>
  <c r="I25" i="10"/>
  <c r="H25" i="10"/>
  <c r="M20" i="10"/>
  <c r="L20" i="10"/>
  <c r="E82" i="10"/>
  <c r="H82" i="10" s="1"/>
  <c r="P82" i="10" s="1"/>
  <c r="L38" i="10"/>
  <c r="Q38" i="10" s="1"/>
  <c r="V43" i="10"/>
  <c r="U43" i="10"/>
  <c r="T43" i="10"/>
  <c r="S43" i="10"/>
  <c r="R43" i="10"/>
  <c r="Q43" i="10"/>
  <c r="I47" i="10"/>
  <c r="P47" i="10" s="1"/>
  <c r="F56" i="10"/>
  <c r="I56" i="10" s="1"/>
  <c r="P56" i="10" s="1"/>
  <c r="I46" i="10"/>
  <c r="P46" i="10" s="1"/>
  <c r="F55" i="10"/>
  <c r="I55" i="10" s="1"/>
  <c r="P55" i="10" s="1"/>
  <c r="Q13" i="10"/>
  <c r="T72" i="10"/>
  <c r="O36" i="10"/>
  <c r="I32" i="10"/>
  <c r="H32" i="10"/>
  <c r="I24" i="10"/>
  <c r="H24" i="10"/>
  <c r="V73" i="10"/>
  <c r="U73" i="10"/>
  <c r="Q18" i="10"/>
  <c r="I49" i="10"/>
  <c r="F58" i="10"/>
  <c r="I58" i="10" s="1"/>
  <c r="P58" i="10" s="1"/>
  <c r="V52" i="10"/>
  <c r="U52" i="10"/>
  <c r="T52" i="10"/>
  <c r="S52" i="10"/>
  <c r="R52" i="10"/>
  <c r="Q52" i="10"/>
  <c r="I51" i="10"/>
  <c r="P51" i="10" s="1"/>
  <c r="F60" i="10"/>
  <c r="I60" i="10" s="1"/>
  <c r="P60" i="10" s="1"/>
  <c r="Q36" i="10"/>
  <c r="I88" i="10"/>
  <c r="F89" i="10"/>
  <c r="I89" i="10" s="1"/>
  <c r="A41" i="8" l="1"/>
  <c r="A25" i="8"/>
  <c r="C42" i="8"/>
  <c r="A43" i="8"/>
  <c r="A35" i="8"/>
  <c r="C41" i="8"/>
  <c r="C25" i="8"/>
  <c r="A40" i="8"/>
  <c r="A44" i="8"/>
  <c r="A40" i="7"/>
  <c r="A44" i="7"/>
  <c r="A16" i="7"/>
  <c r="A42" i="7"/>
  <c r="A26" i="7"/>
  <c r="A43" i="7"/>
  <c r="A16" i="8"/>
  <c r="A42" i="8"/>
  <c r="A6" i="7"/>
  <c r="A41" i="7"/>
  <c r="I53" i="1"/>
  <c r="L53" i="1" s="1"/>
  <c r="H59" i="1"/>
  <c r="K59" i="1" s="1"/>
  <c r="L47" i="1"/>
  <c r="S47" i="1" s="1"/>
  <c r="U82" i="1"/>
  <c r="S57" i="1"/>
  <c r="I59" i="1"/>
  <c r="L59" i="1" s="1"/>
  <c r="T59" i="1" s="1"/>
  <c r="S53" i="1"/>
  <c r="W82" i="1"/>
  <c r="X82" i="1"/>
  <c r="Y82" i="1"/>
  <c r="S82" i="1"/>
  <c r="T34" i="1"/>
  <c r="W51" i="1"/>
  <c r="T17" i="1"/>
  <c r="T82" i="1"/>
  <c r="T39" i="1"/>
  <c r="O38" i="1"/>
  <c r="T21" i="1"/>
  <c r="S88" i="1"/>
  <c r="T38" i="1"/>
  <c r="Q26" i="1"/>
  <c r="T26" i="1" s="1"/>
  <c r="S59" i="1"/>
  <c r="O28" i="1"/>
  <c r="T35" i="1"/>
  <c r="S58" i="1"/>
  <c r="S55" i="1"/>
  <c r="Q32" i="1"/>
  <c r="R32" i="1"/>
  <c r="Y51" i="1"/>
  <c r="S52" i="1"/>
  <c r="P36" i="1"/>
  <c r="O36" i="1"/>
  <c r="O37" i="1"/>
  <c r="P37" i="1"/>
  <c r="O33" i="1"/>
  <c r="P33" i="1"/>
  <c r="T55" i="1"/>
  <c r="Y55" i="1"/>
  <c r="W55" i="1"/>
  <c r="X55" i="1"/>
  <c r="V55" i="1"/>
  <c r="U55" i="1"/>
  <c r="T52" i="1"/>
  <c r="Y52" i="1"/>
  <c r="W52" i="1"/>
  <c r="X52" i="1"/>
  <c r="V52" i="1"/>
  <c r="U52" i="1"/>
  <c r="S50" i="1"/>
  <c r="T51" i="1"/>
  <c r="S49" i="1"/>
  <c r="P30" i="1"/>
  <c r="O30" i="1"/>
  <c r="T30" i="1" s="1"/>
  <c r="S48" i="1"/>
  <c r="T57" i="1"/>
  <c r="Y57" i="1"/>
  <c r="W57" i="1"/>
  <c r="X57" i="1"/>
  <c r="V57" i="1"/>
  <c r="U57" i="1"/>
  <c r="T58" i="1"/>
  <c r="Y58" i="1"/>
  <c r="W58" i="1"/>
  <c r="X58" i="1"/>
  <c r="V58" i="1"/>
  <c r="U58" i="1"/>
  <c r="T53" i="1"/>
  <c r="Y53" i="1"/>
  <c r="W53" i="1"/>
  <c r="X53" i="1"/>
  <c r="V53" i="1"/>
  <c r="U53" i="1"/>
  <c r="Y47" i="1"/>
  <c r="W47" i="1"/>
  <c r="X47" i="1"/>
  <c r="V47" i="1"/>
  <c r="U47" i="1"/>
  <c r="Q29" i="1"/>
  <c r="R29" i="1"/>
  <c r="Y46" i="1"/>
  <c r="W46" i="1"/>
  <c r="U46" i="1"/>
  <c r="T46" i="1"/>
  <c r="V46" i="1"/>
  <c r="X46" i="1"/>
  <c r="S60" i="1"/>
  <c r="X60" i="1"/>
  <c r="V60" i="1"/>
  <c r="U60" i="1"/>
  <c r="T60" i="1"/>
  <c r="Y60" i="1"/>
  <c r="W60" i="1"/>
  <c r="X45" i="1"/>
  <c r="W45" i="1"/>
  <c r="U45" i="1"/>
  <c r="T45" i="1"/>
  <c r="Y45" i="1"/>
  <c r="V45" i="1"/>
  <c r="S44" i="1"/>
  <c r="U51" i="1"/>
  <c r="R24" i="1"/>
  <c r="Q24" i="1"/>
  <c r="T24" i="1" s="1"/>
  <c r="T56" i="1"/>
  <c r="Y56" i="1"/>
  <c r="W56" i="1"/>
  <c r="X56" i="1"/>
  <c r="V56" i="1"/>
  <c r="U56" i="1"/>
  <c r="V48" i="1"/>
  <c r="U48" i="1"/>
  <c r="T48" i="1"/>
  <c r="Y48" i="1"/>
  <c r="X48" i="1"/>
  <c r="W48" i="1"/>
  <c r="X49" i="1"/>
  <c r="W49" i="1"/>
  <c r="V49" i="1"/>
  <c r="U49" i="1"/>
  <c r="Y49" i="1"/>
  <c r="T49" i="1"/>
  <c r="V59" i="1"/>
  <c r="U59" i="1"/>
  <c r="Y88" i="1"/>
  <c r="X88" i="1"/>
  <c r="W88" i="1"/>
  <c r="V88" i="1"/>
  <c r="U88" i="1"/>
  <c r="T88" i="1"/>
  <c r="S46" i="1"/>
  <c r="Q28" i="1"/>
  <c r="R28" i="1"/>
  <c r="R31" i="1"/>
  <c r="Q31" i="1"/>
  <c r="V51" i="1"/>
  <c r="S54" i="1"/>
  <c r="T43" i="1"/>
  <c r="Y43" i="1"/>
  <c r="W43" i="1"/>
  <c r="X43" i="1"/>
  <c r="V43" i="1"/>
  <c r="U43" i="1"/>
  <c r="V44" i="1"/>
  <c r="U44" i="1"/>
  <c r="Y44" i="1"/>
  <c r="X44" i="1"/>
  <c r="T44" i="1"/>
  <c r="W44" i="1"/>
  <c r="Y50" i="1"/>
  <c r="X50" i="1"/>
  <c r="W50" i="1"/>
  <c r="U50" i="1"/>
  <c r="T50" i="1"/>
  <c r="V50" i="1"/>
  <c r="Y89" i="1"/>
  <c r="X89" i="1"/>
  <c r="W89" i="1"/>
  <c r="V89" i="1"/>
  <c r="U89" i="1"/>
  <c r="T89" i="1"/>
  <c r="T54" i="1"/>
  <c r="Y54" i="1"/>
  <c r="W54" i="1"/>
  <c r="X54" i="1"/>
  <c r="V54" i="1"/>
  <c r="U54" i="1"/>
  <c r="S56" i="1"/>
  <c r="R27" i="1"/>
  <c r="Q27" i="1"/>
  <c r="T27" i="1" s="1"/>
  <c r="R25" i="1"/>
  <c r="Q25" i="1"/>
  <c r="S89" i="1"/>
  <c r="O31" i="1"/>
  <c r="P31" i="1"/>
  <c r="X51" i="1"/>
  <c r="S45" i="1"/>
  <c r="D52" i="11"/>
  <c r="I43" i="11"/>
  <c r="T50" i="11"/>
  <c r="L45" i="11"/>
  <c r="S45" i="11" s="1"/>
  <c r="I54" i="11"/>
  <c r="L54" i="11" s="1"/>
  <c r="S54" i="11" s="1"/>
  <c r="S60" i="11"/>
  <c r="V44" i="11"/>
  <c r="R30" i="11"/>
  <c r="Q30" i="11"/>
  <c r="T30" i="11" s="1"/>
  <c r="X49" i="11"/>
  <c r="T60" i="11"/>
  <c r="Y60" i="11"/>
  <c r="X60" i="11"/>
  <c r="W60" i="11"/>
  <c r="V60" i="11"/>
  <c r="U60" i="11"/>
  <c r="R32" i="11"/>
  <c r="Q32" i="11"/>
  <c r="V55" i="11"/>
  <c r="U50" i="11"/>
  <c r="T46" i="11"/>
  <c r="X53" i="11"/>
  <c r="S51" i="11"/>
  <c r="U58" i="11"/>
  <c r="S88" i="11"/>
  <c r="R38" i="11"/>
  <c r="Q38" i="11"/>
  <c r="T38" i="11" s="1"/>
  <c r="X45" i="11"/>
  <c r="Y45" i="11"/>
  <c r="T45" i="11"/>
  <c r="V48" i="11"/>
  <c r="U48" i="11"/>
  <c r="T48" i="11"/>
  <c r="Y48" i="11"/>
  <c r="X48" i="11"/>
  <c r="W48" i="11"/>
  <c r="U55" i="11"/>
  <c r="T47" i="11"/>
  <c r="W47" i="11"/>
  <c r="Y55" i="11"/>
  <c r="V50" i="11"/>
  <c r="I56" i="11"/>
  <c r="L56" i="11" s="1"/>
  <c r="S56" i="11" s="1"/>
  <c r="L47" i="11"/>
  <c r="S47" i="11" s="1"/>
  <c r="U46" i="11"/>
  <c r="T33" i="11"/>
  <c r="Y53" i="11"/>
  <c r="V58" i="11"/>
  <c r="V54" i="11"/>
  <c r="T57" i="11"/>
  <c r="Y57" i="11"/>
  <c r="X57" i="11"/>
  <c r="W57" i="11"/>
  <c r="V57" i="11"/>
  <c r="U57" i="11"/>
  <c r="T51" i="11"/>
  <c r="Y51" i="11"/>
  <c r="X51" i="11"/>
  <c r="W51" i="11"/>
  <c r="U51" i="11"/>
  <c r="V51" i="11"/>
  <c r="X56" i="11"/>
  <c r="Y89" i="11"/>
  <c r="X89" i="11"/>
  <c r="W89" i="11"/>
  <c r="V89" i="11"/>
  <c r="U89" i="11"/>
  <c r="T89" i="11"/>
  <c r="T55" i="11"/>
  <c r="W50" i="11"/>
  <c r="V46" i="11"/>
  <c r="T53" i="11"/>
  <c r="W44" i="11"/>
  <c r="R39" i="11"/>
  <c r="Q39" i="11"/>
  <c r="T39" i="11" s="1"/>
  <c r="W58" i="11"/>
  <c r="T49" i="11"/>
  <c r="R31" i="11"/>
  <c r="Q31" i="11"/>
  <c r="T31" i="11" s="1"/>
  <c r="U44" i="11"/>
  <c r="R35" i="11"/>
  <c r="Q35" i="11"/>
  <c r="T35" i="11" s="1"/>
  <c r="Y88" i="11"/>
  <c r="X88" i="11"/>
  <c r="W88" i="11"/>
  <c r="V88" i="11"/>
  <c r="U88" i="11"/>
  <c r="T88" i="11"/>
  <c r="X50" i="11"/>
  <c r="W46" i="11"/>
  <c r="R34" i="11"/>
  <c r="Q34" i="11"/>
  <c r="T34" i="11" s="1"/>
  <c r="X44" i="11"/>
  <c r="T32" i="11"/>
  <c r="X58" i="11"/>
  <c r="Y49" i="11"/>
  <c r="H52" i="11"/>
  <c r="K52" i="11" s="1"/>
  <c r="K43" i="11"/>
  <c r="R33" i="11"/>
  <c r="Q33" i="11"/>
  <c r="Y50" i="11"/>
  <c r="X46" i="11"/>
  <c r="Y44" i="11"/>
  <c r="R36" i="11"/>
  <c r="Q36" i="11"/>
  <c r="Y58" i="11"/>
  <c r="U49" i="11"/>
  <c r="V57" i="10"/>
  <c r="U57" i="10"/>
  <c r="T57" i="10"/>
  <c r="S57" i="10"/>
  <c r="R57" i="10"/>
  <c r="Q57" i="10"/>
  <c r="M27" i="10"/>
  <c r="L27" i="10"/>
  <c r="U47" i="10"/>
  <c r="H88" i="10"/>
  <c r="E89" i="10"/>
  <c r="H89" i="10" s="1"/>
  <c r="N25" i="10"/>
  <c r="O25" i="10"/>
  <c r="V55" i="10"/>
  <c r="U55" i="10"/>
  <c r="T55" i="10"/>
  <c r="Q55" i="10"/>
  <c r="R55" i="10"/>
  <c r="S55" i="10"/>
  <c r="R48" i="10"/>
  <c r="Q48" i="10"/>
  <c r="V48" i="10"/>
  <c r="U48" i="10"/>
  <c r="T48" i="10"/>
  <c r="S48" i="10"/>
  <c r="P48" i="10"/>
  <c r="V54" i="10"/>
  <c r="Q8" i="10"/>
  <c r="N27" i="10"/>
  <c r="O27" i="10"/>
  <c r="V60" i="10"/>
  <c r="U60" i="10"/>
  <c r="T60" i="10"/>
  <c r="S60" i="10"/>
  <c r="R60" i="10"/>
  <c r="Q60" i="10"/>
  <c r="P57" i="10"/>
  <c r="V56" i="10"/>
  <c r="N29" i="10"/>
  <c r="O29" i="10"/>
  <c r="V47" i="10"/>
  <c r="R80" i="10"/>
  <c r="Q80" i="10"/>
  <c r="V80" i="10"/>
  <c r="U80" i="10"/>
  <c r="T80" i="10"/>
  <c r="S80" i="10"/>
  <c r="L33" i="10"/>
  <c r="M33" i="10"/>
  <c r="V46" i="10"/>
  <c r="U46" i="10"/>
  <c r="T46" i="10"/>
  <c r="S46" i="10"/>
  <c r="R46" i="10"/>
  <c r="Q46" i="10"/>
  <c r="M26" i="10"/>
  <c r="L26" i="10"/>
  <c r="L35" i="10"/>
  <c r="M35" i="10"/>
  <c r="V51" i="10"/>
  <c r="U51" i="10"/>
  <c r="T51" i="10"/>
  <c r="S51" i="10"/>
  <c r="R51" i="10"/>
  <c r="Q51" i="10"/>
  <c r="N31" i="10"/>
  <c r="O31" i="10"/>
  <c r="L24" i="10"/>
  <c r="M24" i="10"/>
  <c r="N33" i="10"/>
  <c r="O33" i="10"/>
  <c r="N26" i="10"/>
  <c r="O26" i="10"/>
  <c r="V79" i="10"/>
  <c r="U79" i="10"/>
  <c r="T79" i="10"/>
  <c r="S79" i="10"/>
  <c r="R79" i="10"/>
  <c r="Q79" i="10"/>
  <c r="O35" i="10"/>
  <c r="N35" i="10"/>
  <c r="Q58" i="10"/>
  <c r="L25" i="10"/>
  <c r="M25" i="10"/>
  <c r="L29" i="10"/>
  <c r="Q29" i="10" s="1"/>
  <c r="M29" i="10"/>
  <c r="P89" i="10"/>
  <c r="P88" i="10"/>
  <c r="N24" i="10"/>
  <c r="O24" i="10"/>
  <c r="Q14" i="10"/>
  <c r="P45" i="10"/>
  <c r="V45" i="10"/>
  <c r="T45" i="10"/>
  <c r="U45" i="10"/>
  <c r="S45" i="10"/>
  <c r="R45" i="10"/>
  <c r="Q45" i="10"/>
  <c r="S54" i="10"/>
  <c r="M34" i="10"/>
  <c r="L34" i="10"/>
  <c r="Q34" i="10" s="1"/>
  <c r="R56" i="10"/>
  <c r="V53" i="10"/>
  <c r="U53" i="10"/>
  <c r="T53" i="10"/>
  <c r="S53" i="10"/>
  <c r="R53" i="10"/>
  <c r="Q53" i="10"/>
  <c r="R58" i="10"/>
  <c r="Q47" i="10"/>
  <c r="V59" i="10"/>
  <c r="U59" i="10"/>
  <c r="T59" i="10"/>
  <c r="S59" i="10"/>
  <c r="R59" i="10"/>
  <c r="Q59" i="10"/>
  <c r="L30" i="10"/>
  <c r="Q30" i="10" s="1"/>
  <c r="M30" i="10"/>
  <c r="R44" i="10"/>
  <c r="Q44" i="10"/>
  <c r="V44" i="10"/>
  <c r="U44" i="10"/>
  <c r="T44" i="10"/>
  <c r="S44" i="10"/>
  <c r="S58" i="10"/>
  <c r="R47" i="10"/>
  <c r="V50" i="10"/>
  <c r="U50" i="10"/>
  <c r="T50" i="10"/>
  <c r="S50" i="10"/>
  <c r="R50" i="10"/>
  <c r="Q50" i="10"/>
  <c r="P50" i="10"/>
  <c r="N30" i="10"/>
  <c r="O30" i="10"/>
  <c r="L32" i="10"/>
  <c r="Q32" i="10" s="1"/>
  <c r="M32" i="10"/>
  <c r="V82" i="10"/>
  <c r="U82" i="10"/>
  <c r="T82" i="10"/>
  <c r="S82" i="10"/>
  <c r="R82" i="10"/>
  <c r="Q82" i="10"/>
  <c r="N34" i="10"/>
  <c r="O34" i="10"/>
  <c r="N32" i="10"/>
  <c r="O32" i="10"/>
  <c r="Q20" i="10"/>
  <c r="R54" i="10"/>
  <c r="N28" i="10"/>
  <c r="O28" i="10"/>
  <c r="S56" i="10"/>
  <c r="T58" i="10"/>
  <c r="S47" i="10"/>
  <c r="M28" i="10"/>
  <c r="L28" i="10"/>
  <c r="P49" i="10"/>
  <c r="V49" i="10"/>
  <c r="Q49" i="10"/>
  <c r="T49" i="10"/>
  <c r="U49" i="10"/>
  <c r="S49" i="10"/>
  <c r="R49" i="10"/>
  <c r="L31" i="10"/>
  <c r="M31" i="10"/>
  <c r="T54" i="10"/>
  <c r="T56" i="10"/>
  <c r="U58" i="10"/>
  <c r="T47" i="10"/>
  <c r="T47" i="1" l="1"/>
  <c r="X59" i="1"/>
  <c r="W59" i="1"/>
  <c r="Y59" i="1"/>
  <c r="T36" i="1"/>
  <c r="T29" i="1"/>
  <c r="T32" i="1"/>
  <c r="T25" i="1"/>
  <c r="T28" i="1"/>
  <c r="T31" i="1"/>
  <c r="T33" i="1"/>
  <c r="T37" i="1"/>
  <c r="T36" i="11"/>
  <c r="T52" i="11"/>
  <c r="Y56" i="11"/>
  <c r="W54" i="11"/>
  <c r="X47" i="11"/>
  <c r="T56" i="11"/>
  <c r="X54" i="11"/>
  <c r="Y47" i="11"/>
  <c r="Y54" i="11"/>
  <c r="I52" i="11"/>
  <c r="L52" i="11" s="1"/>
  <c r="S52" i="11" s="1"/>
  <c r="L43" i="11"/>
  <c r="S43" i="11" s="1"/>
  <c r="T54" i="11"/>
  <c r="V56" i="11"/>
  <c r="U45" i="11"/>
  <c r="W56" i="11"/>
  <c r="U47" i="11"/>
  <c r="V45" i="11"/>
  <c r="U56" i="11"/>
  <c r="U54" i="11"/>
  <c r="V47" i="11"/>
  <c r="W45" i="11"/>
  <c r="Q33" i="10"/>
  <c r="Q27" i="10"/>
  <c r="Q31" i="10"/>
  <c r="Q28" i="10"/>
  <c r="Q24" i="10"/>
  <c r="Q25" i="10"/>
  <c r="V89" i="10"/>
  <c r="U89" i="10"/>
  <c r="T89" i="10"/>
  <c r="S89" i="10"/>
  <c r="R89" i="10"/>
  <c r="Q89" i="10"/>
  <c r="Q35" i="10"/>
  <c r="V88" i="10"/>
  <c r="U88" i="10"/>
  <c r="T88" i="10"/>
  <c r="S88" i="10"/>
  <c r="R88" i="10"/>
  <c r="Q88" i="10"/>
  <c r="Q26" i="10"/>
  <c r="U43" i="11" l="1"/>
  <c r="V43" i="11"/>
  <c r="W43" i="11"/>
  <c r="X52" i="11"/>
  <c r="X43" i="11"/>
  <c r="V52" i="11"/>
  <c r="U52" i="11"/>
  <c r="Y43" i="11"/>
  <c r="W52" i="11"/>
  <c r="Y52" i="11"/>
  <c r="T43" i="11"/>
</calcChain>
</file>

<file path=xl/sharedStrings.xml><?xml version="1.0" encoding="utf-8"?>
<sst xmlns="http://schemas.openxmlformats.org/spreadsheetml/2006/main" count="260" uniqueCount="63">
  <si>
    <t>WFSPanels</t>
  </si>
  <si>
    <t>x</t>
  </si>
  <si>
    <t>Length-check [mm]</t>
  </si>
  <si>
    <t>Paneloffset</t>
  </si>
  <si>
    <t>Ambispeaker</t>
  </si>
  <si>
    <t>Sub1</t>
  </si>
  <si>
    <t>Sub2</t>
  </si>
  <si>
    <t>x_norm</t>
  </si>
  <si>
    <t>y_norm</t>
  </si>
  <si>
    <t>x [mm] raw</t>
  </si>
  <si>
    <t>y [mm] raw</t>
  </si>
  <si>
    <t>z [mm] raw</t>
  </si>
  <si>
    <t>x_unitVec</t>
  </si>
  <si>
    <t>y_unitVec</t>
  </si>
  <si>
    <t>x_start [m]</t>
  </si>
  <si>
    <t>x_end [m]</t>
  </si>
  <si>
    <t>y_start [m]</t>
  </si>
  <si>
    <t>y_end [m]</t>
  </si>
  <si>
    <t>z [m]</t>
  </si>
  <si>
    <t>x_corrected</t>
  </si>
  <si>
    <t>y_corrected</t>
  </si>
  <si>
    <t>Panelwidth/2</t>
  </si>
  <si>
    <t>z-Zero</t>
  </si>
  <si>
    <t>LengthCheck [m]</t>
  </si>
  <si>
    <t>[mm]</t>
  </si>
  <si>
    <t>[mm] (Fehler in meiner Zeichnung)</t>
  </si>
  <si>
    <t>zposition WFS: mittlerer Hochtöner</t>
  </si>
  <si>
    <t>zposition Ambi: Unterkante Hochtöner</t>
  </si>
  <si>
    <t>x [m]</t>
  </si>
  <si>
    <t>y [m]</t>
  </si>
  <si>
    <t>z 1,75 [m]</t>
  </si>
  <si>
    <t>z 1,75</t>
  </si>
  <si>
    <t>z WFS</t>
  </si>
  <si>
    <t>elev175</t>
  </si>
  <si>
    <t>dist_175</t>
  </si>
  <si>
    <t>elev_WFSzero</t>
  </si>
  <si>
    <t>dis_WFSzero</t>
  </si>
  <si>
    <t>z-WFS [m]</t>
  </si>
  <si>
    <t>Distance [m]</t>
  </si>
  <si>
    <t>Azimuth [deg]</t>
  </si>
  <si>
    <t>0° is at front</t>
  </si>
  <si>
    <t>Elevation [deg]</t>
  </si>
  <si>
    <t>x_correct</t>
  </si>
  <si>
    <t>y_correct</t>
  </si>
  <si>
    <t>dist [mm]</t>
  </si>
  <si>
    <t>C</t>
  </si>
  <si>
    <t>D</t>
  </si>
  <si>
    <t>ref panel-ID</t>
  </si>
  <si>
    <t>Channel</t>
  </si>
  <si>
    <t>A</t>
  </si>
  <si>
    <t>B</t>
  </si>
  <si>
    <t>ID</t>
  </si>
  <si>
    <t>converter</t>
  </si>
  <si>
    <t>xyz ()</t>
  </si>
  <si>
    <t>xyz (175ref)</t>
  </si>
  <si>
    <t>xyz (wfsref)</t>
  </si>
  <si>
    <t>AED ()</t>
  </si>
  <si>
    <t>AED (175ref)</t>
  </si>
  <si>
    <t>AED (wfsref)</t>
  </si>
  <si>
    <t>tu system speaker id</t>
  </si>
  <si>
    <t>channel</t>
  </si>
  <si>
    <t>ID im Plan</t>
  </si>
  <si>
    <t>3920-LA-01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</si>
</sst>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&quot; mm&quot;"/>
    <numFmt numFmtId="165" formatCode="General&quot; mm&quot;"/>
    <numFmt numFmtId="166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0" fillId="0" borderId="0" xfId="1" applyNumberFormat="1" applyFont="1"/>
    <xf numFmtId="2" fontId="0" fillId="0" borderId="0" xfId="0" applyNumberFormat="1"/>
    <xf numFmtId="0" fontId="0" fillId="0" borderId="1" xfId="0" applyBorder="1"/>
    <xf numFmtId="165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0" fontId="0" fillId="0" borderId="0" xfId="0" applyFont="1"/>
    <xf numFmtId="0" fontId="0" fillId="0" borderId="2" xfId="0" applyBorder="1"/>
    <xf numFmtId="166" fontId="0" fillId="0" borderId="0" xfId="0" applyNumberFormat="1"/>
    <xf numFmtId="0" fontId="5" fillId="0" borderId="0" xfId="0" applyFont="1"/>
    <xf numFmtId="43" fontId="5" fillId="0" borderId="0" xfId="1" applyNumberFormat="1" applyFont="1"/>
    <xf numFmtId="2" fontId="5" fillId="0" borderId="0" xfId="0" applyNumberFormat="1" applyFont="1"/>
    <xf numFmtId="43" fontId="5" fillId="0" borderId="0" xfId="1" applyNumberFormat="1" applyFont="1" applyBorder="1"/>
    <xf numFmtId="0" fontId="6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ill="1" applyBorder="1"/>
    <xf numFmtId="166" fontId="3" fillId="0" borderId="6" xfId="0" applyNumberFormat="1" applyFont="1" applyBorder="1"/>
    <xf numFmtId="166" fontId="3" fillId="0" borderId="0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1" xfId="0" applyNumberFormat="1" applyFont="1" applyBorder="1"/>
    <xf numFmtId="166" fontId="3" fillId="0" borderId="9" xfId="0" applyNumberFormat="1" applyFont="1" applyBorder="1"/>
    <xf numFmtId="166" fontId="0" fillId="0" borderId="1" xfId="0" applyNumberForma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10" xfId="0" applyFont="1" applyFill="1" applyBorder="1"/>
    <xf numFmtId="166" fontId="3" fillId="0" borderId="11" xfId="0" applyNumberFormat="1" applyFont="1" applyBorder="1"/>
    <xf numFmtId="166" fontId="3" fillId="0" borderId="12" xfId="0" applyNumberFormat="1" applyFont="1" applyBorder="1"/>
    <xf numFmtId="164" fontId="0" fillId="0" borderId="2" xfId="1" applyNumberFormat="1" applyFont="1" applyBorder="1"/>
    <xf numFmtId="43" fontId="5" fillId="0" borderId="2" xfId="1" applyNumberFormat="1" applyFont="1" applyBorder="1"/>
    <xf numFmtId="2" fontId="5" fillId="0" borderId="2" xfId="0" applyNumberFormat="1" applyFont="1" applyBorder="1"/>
    <xf numFmtId="166" fontId="3" fillId="0" borderId="13" xfId="0" applyNumberFormat="1" applyFont="1" applyBorder="1"/>
    <xf numFmtId="166" fontId="3" fillId="0" borderId="2" xfId="0" applyNumberFormat="1" applyFont="1" applyBorder="1"/>
    <xf numFmtId="166" fontId="3" fillId="0" borderId="14" xfId="0" applyNumberFormat="1" applyFont="1" applyBorder="1"/>
    <xf numFmtId="0" fontId="6" fillId="0" borderId="2" xfId="0" applyFont="1" applyBorder="1"/>
    <xf numFmtId="0" fontId="0" fillId="0" borderId="4" xfId="0" applyBorder="1"/>
    <xf numFmtId="165" fontId="0" fillId="0" borderId="4" xfId="0" applyNumberFormat="1" applyBorder="1"/>
    <xf numFmtId="43" fontId="0" fillId="0" borderId="4" xfId="1" applyNumberFormat="1" applyFont="1" applyBorder="1"/>
    <xf numFmtId="2" fontId="0" fillId="0" borderId="4" xfId="0" applyNumberFormat="1" applyBorder="1"/>
    <xf numFmtId="166" fontId="0" fillId="0" borderId="4" xfId="0" applyNumberFormat="1" applyBorder="1"/>
    <xf numFmtId="166" fontId="4" fillId="0" borderId="4" xfId="0" applyNumberFormat="1" applyFont="1" applyBorder="1"/>
    <xf numFmtId="0" fontId="3" fillId="0" borderId="7" xfId="0" applyFont="1" applyBorder="1"/>
    <xf numFmtId="0" fontId="3" fillId="0" borderId="14" xfId="0" applyFont="1" applyBorder="1"/>
    <xf numFmtId="0" fontId="3" fillId="0" borderId="9" xfId="0" applyFont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A2B6-EB8A-6A43-B754-121A2528DB3A}">
  <dimension ref="A2:Y89"/>
  <sheetViews>
    <sheetView tabSelected="1" topLeftCell="A40" zoomScale="109" zoomScaleNormal="109" workbookViewId="0">
      <selection activeCell="Q96" sqref="Q96"/>
    </sheetView>
  </sheetViews>
  <sheetFormatPr baseColWidth="10" defaultRowHeight="16" x14ac:dyDescent="0.2"/>
  <cols>
    <col min="1" max="1" width="8.83203125" bestFit="1" customWidth="1"/>
    <col min="2" max="2" width="12.5" customWidth="1"/>
    <col min="4" max="4" width="12.6640625" customWidth="1"/>
    <col min="5" max="5" width="14.6640625" customWidth="1"/>
    <col min="6" max="6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</cols>
  <sheetData>
    <row r="2" spans="4:23" x14ac:dyDescent="0.2">
      <c r="D2" t="s">
        <v>3</v>
      </c>
      <c r="E2">
        <v>5.5510000000000002</v>
      </c>
      <c r="F2" t="s">
        <v>25</v>
      </c>
      <c r="H2" t="s">
        <v>26</v>
      </c>
    </row>
    <row r="3" spans="4:23" x14ac:dyDescent="0.2">
      <c r="D3" t="s">
        <v>21</v>
      </c>
      <c r="E3">
        <v>450</v>
      </c>
      <c r="F3" t="s">
        <v>24</v>
      </c>
      <c r="H3" t="s">
        <v>27</v>
      </c>
    </row>
    <row r="4" spans="4:23" x14ac:dyDescent="0.2">
      <c r="D4" t="s">
        <v>22</v>
      </c>
      <c r="E4">
        <v>1.75</v>
      </c>
    </row>
    <row r="6" spans="4:23" x14ac:dyDescent="0.2">
      <c r="D6" s="1" t="s">
        <v>0</v>
      </c>
      <c r="E6" s="5" t="s">
        <v>9</v>
      </c>
      <c r="F6" s="5" t="s">
        <v>10</v>
      </c>
      <c r="G6" t="s">
        <v>11</v>
      </c>
      <c r="H6" s="11" t="s">
        <v>2</v>
      </c>
      <c r="I6" s="11" t="s">
        <v>7</v>
      </c>
      <c r="J6" s="11" t="s">
        <v>8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</row>
    <row r="7" spans="4:23" x14ac:dyDescent="0.2">
      <c r="D7">
        <v>1</v>
      </c>
      <c r="E7" s="2">
        <v>-6048.1670000000004</v>
      </c>
      <c r="F7" s="2">
        <v>2107.1790000000001</v>
      </c>
      <c r="G7">
        <v>2013.7</v>
      </c>
      <c r="H7" s="12">
        <f t="shared" ref="H7:H22" si="0">SQRT(POWER(E7-E8, 2)+POWER(F7-F8, 2))</f>
        <v>816.00010696567938</v>
      </c>
      <c r="I7" s="13">
        <f t="shared" ref="I7:I22" si="1">(F7-F8)</f>
        <v>-481.30200000000013</v>
      </c>
      <c r="J7" s="13">
        <f t="shared" ref="J7:J22" si="2">-(E7-E8)</f>
        <v>658.94200000000001</v>
      </c>
      <c r="K7" s="13">
        <f>I7*($E$2/SQRT(POWER(I7,2)+POWER(J7,2)))</f>
        <v>-3.2741507987478387</v>
      </c>
      <c r="L7" s="13">
        <f>J7*($E$2/SQRT(POWER(I7,2)+POWER(J7,2)))</f>
        <v>4.4825815717127657</v>
      </c>
      <c r="M7" s="13">
        <f>(E7-E8) / SQRT(POWER(E7-E8,2)+POWER(F7-F8,2))</f>
        <v>-0.80752685492933984</v>
      </c>
      <c r="N7" s="13">
        <f>(F7-F8) / SQRT(POWER(E7-E8,2)+POWER(F7-F8,2))</f>
        <v>-0.58983080503473939</v>
      </c>
      <c r="O7" s="20">
        <f>(((E7+E8)/2) -K7 + ($E$3*M7)) / 1000</f>
        <v>-6.078808933919456</v>
      </c>
      <c r="P7" s="21">
        <f>(((E7+E8)/2) -K7 - ($E$3*M7)) / 1000</f>
        <v>-5.352034764483049</v>
      </c>
      <c r="Q7" s="21">
        <f>(((F7+F8)/2) -L7 + ($E$3*N7)) / 1000</f>
        <v>2.0779235561626548</v>
      </c>
      <c r="R7" s="21">
        <f>(((F7+F8)/2) -L7 - ($E$3*N7)) / 1000</f>
        <v>2.6087712806939196</v>
      </c>
      <c r="S7" s="22">
        <f>(G7)/1000</f>
        <v>2.0137</v>
      </c>
      <c r="T7" s="15">
        <f>SQRT(POWER(O7-P7,2)+POWER(Q7-R7,2))</f>
        <v>0.90000000000000036</v>
      </c>
      <c r="V7" s="20">
        <f>S7-$E$4</f>
        <v>0.26370000000000005</v>
      </c>
      <c r="W7" s="46">
        <v>0</v>
      </c>
    </row>
    <row r="8" spans="4:23" x14ac:dyDescent="0.2">
      <c r="D8">
        <v>2</v>
      </c>
      <c r="E8" s="2">
        <v>-5389.2250000000004</v>
      </c>
      <c r="F8" s="2">
        <v>2588.4810000000002</v>
      </c>
      <c r="G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3">I8*($E$2/SQRT(POWER(I8,2)+POWER(J8,2)))</f>
        <v>-2.885981849354208</v>
      </c>
      <c r="L8" s="13">
        <f t="shared" ref="L8:L39" si="4">J8*($E$2/SQRT(POWER(I8,2)+POWER(J8,2)))</f>
        <v>4.7418044840754527</v>
      </c>
      <c r="M8" s="13">
        <f t="shared" ref="M8:M22" si="5">(E8-E9) / SQRT(POWER(E8-E9,2)+POWER(F8-F9,2))</f>
        <v>-0.85422527185650377</v>
      </c>
      <c r="N8" s="13">
        <f t="shared" ref="N8:N22" si="6">(F8-F9) / SQRT(POWER(E8-E9,2)+POWER(F8-F9,2))</f>
        <v>-0.51990305338753517</v>
      </c>
      <c r="O8" s="20">
        <f t="shared" ref="O8:O39" si="7">(((E8+E9)/2) -K8 + ($E$3*M8)) / 1000</f>
        <v>-5.4222163904860725</v>
      </c>
      <c r="P8" s="21">
        <f t="shared" ref="P8:P39" si="8">(((E8+E9)/2) -K8 - ($E$3*M8)) / 1000</f>
        <v>-4.6534136458152195</v>
      </c>
      <c r="Q8" s="21">
        <f t="shared" ref="Q8:Q39" si="9">(((F8+F9)/2) -L8 + ($E$3*N8)) / 1000</f>
        <v>2.5619033214915339</v>
      </c>
      <c r="R8" s="21">
        <f t="shared" ref="R8:R39" si="10">(((F8+F9)/2) -L8 - ($E$3*N8)) / 1000</f>
        <v>3.0298160695403151</v>
      </c>
      <c r="S8" s="22">
        <f t="shared" ref="S8:S39" si="11">(G8)/1000</f>
        <v>2.0137</v>
      </c>
      <c r="T8" s="15">
        <f t="shared" ref="T8:T39" si="12">SQRT(POWER(O8-P8,2)+POWER(Q8-R8,2))</f>
        <v>0.89999999999999947</v>
      </c>
      <c r="V8" s="20">
        <f t="shared" ref="V8:V39" si="13">S8-$E$4</f>
        <v>0.26370000000000005</v>
      </c>
      <c r="W8" s="46">
        <v>0</v>
      </c>
    </row>
    <row r="9" spans="4:23" x14ac:dyDescent="0.2">
      <c r="D9">
        <v>3</v>
      </c>
      <c r="E9" s="2">
        <v>-4692.1769999999997</v>
      </c>
      <c r="F9" s="2">
        <v>3012.7220000000002</v>
      </c>
      <c r="G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3"/>
        <v>-2.4773929467920039</v>
      </c>
      <c r="L9" s="13">
        <f t="shared" si="4"/>
        <v>4.9675069388160127</v>
      </c>
      <c r="M9" s="13">
        <f t="shared" si="5"/>
        <v>-0.89488505473176228</v>
      </c>
      <c r="N9" s="13">
        <f t="shared" si="6"/>
        <v>-0.44629669371140412</v>
      </c>
      <c r="O9" s="20">
        <f t="shared" si="7"/>
        <v>-4.7272848816825013</v>
      </c>
      <c r="P9" s="21">
        <f t="shared" si="8"/>
        <v>-3.9218883324239155</v>
      </c>
      <c r="Q9" s="21">
        <f t="shared" si="9"/>
        <v>2.9890099808910522</v>
      </c>
      <c r="R9" s="21">
        <f t="shared" si="10"/>
        <v>3.3906770052313164</v>
      </c>
      <c r="S9" s="22">
        <f t="shared" si="11"/>
        <v>2.0137</v>
      </c>
      <c r="T9" s="15">
        <f t="shared" si="12"/>
        <v>0.89999999999999991</v>
      </c>
      <c r="V9" s="20">
        <f t="shared" si="13"/>
        <v>0.26370000000000005</v>
      </c>
      <c r="W9" s="46">
        <v>0</v>
      </c>
    </row>
    <row r="10" spans="4:23" x14ac:dyDescent="0.2">
      <c r="D10">
        <v>4</v>
      </c>
      <c r="E10" s="2">
        <v>-3961.951</v>
      </c>
      <c r="F10" s="2">
        <v>3376.9</v>
      </c>
      <c r="G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3"/>
        <v>-2.051299389004317</v>
      </c>
      <c r="L10" s="13">
        <f t="shared" si="4"/>
        <v>5.1580783065663631</v>
      </c>
      <c r="M10" s="13">
        <f t="shared" si="5"/>
        <v>-0.92921605234486804</v>
      </c>
      <c r="N10" s="13">
        <f t="shared" si="6"/>
        <v>-0.36953691028721253</v>
      </c>
      <c r="O10" s="20">
        <f t="shared" si="7"/>
        <v>-3.9989269241661862</v>
      </c>
      <c r="P10" s="21">
        <f t="shared" si="8"/>
        <v>-3.1626324770558054</v>
      </c>
      <c r="Q10" s="21">
        <f t="shared" si="9"/>
        <v>3.3562213120641884</v>
      </c>
      <c r="R10" s="21">
        <f t="shared" si="10"/>
        <v>3.6888045313226794</v>
      </c>
      <c r="S10" s="22">
        <f t="shared" si="11"/>
        <v>2.0137</v>
      </c>
      <c r="T10" s="15">
        <f t="shared" si="12"/>
        <v>0.89999999999999947</v>
      </c>
      <c r="V10" s="20">
        <f t="shared" si="13"/>
        <v>0.26370000000000005</v>
      </c>
      <c r="W10" s="46">
        <v>0</v>
      </c>
    </row>
    <row r="11" spans="4:23" x14ac:dyDescent="0.2">
      <c r="D11">
        <v>5</v>
      </c>
      <c r="E11" s="2">
        <v>-3203.7109999999998</v>
      </c>
      <c r="F11" s="2">
        <v>3678.442</v>
      </c>
      <c r="G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3"/>
        <v>-1.6106936787875619</v>
      </c>
      <c r="L11" s="13">
        <f t="shared" si="4"/>
        <v>5.3121809902443831</v>
      </c>
      <c r="M11" s="13">
        <f t="shared" si="5"/>
        <v>-0.95697729962968525</v>
      </c>
      <c r="N11" s="13">
        <f t="shared" si="6"/>
        <v>-0.29016279567421399</v>
      </c>
      <c r="O11" s="20">
        <f t="shared" si="7"/>
        <v>-3.2422930911545711</v>
      </c>
      <c r="P11" s="21">
        <f t="shared" si="8"/>
        <v>-2.3810135214878545</v>
      </c>
      <c r="Q11" s="21">
        <f t="shared" si="9"/>
        <v>3.6609430609563591</v>
      </c>
      <c r="R11" s="21">
        <f t="shared" si="10"/>
        <v>3.9220895770631516</v>
      </c>
      <c r="S11" s="22">
        <f t="shared" si="11"/>
        <v>2.0137</v>
      </c>
      <c r="T11" s="15">
        <f t="shared" si="12"/>
        <v>0.89999999999999991</v>
      </c>
      <c r="V11" s="20">
        <f t="shared" si="13"/>
        <v>0.26370000000000005</v>
      </c>
      <c r="W11" s="46">
        <v>0</v>
      </c>
    </row>
    <row r="12" spans="4:23" x14ac:dyDescent="0.2">
      <c r="D12">
        <v>6</v>
      </c>
      <c r="E12" s="2">
        <v>-2422.817</v>
      </c>
      <c r="F12" s="2">
        <v>3915.2150000000001</v>
      </c>
      <c r="G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3"/>
        <v>-1.1586965344402667</v>
      </c>
      <c r="L12" s="13">
        <f t="shared" si="4"/>
        <v>5.4287220725577878</v>
      </c>
      <c r="M12" s="13">
        <f t="shared" si="5"/>
        <v>-0.97797191002662365</v>
      </c>
      <c r="N12" s="13">
        <f t="shared" si="6"/>
        <v>-0.20873654016218099</v>
      </c>
      <c r="O12" s="20">
        <f t="shared" si="7"/>
        <v>-2.4627331629775404</v>
      </c>
      <c r="P12" s="21">
        <f t="shared" si="8"/>
        <v>-1.5825584439535791</v>
      </c>
      <c r="Q12" s="21">
        <f t="shared" si="9"/>
        <v>3.9010193348544608</v>
      </c>
      <c r="R12" s="21">
        <f t="shared" si="10"/>
        <v>4.0888822210004241</v>
      </c>
      <c r="S12" s="22">
        <f t="shared" si="11"/>
        <v>2.0137</v>
      </c>
      <c r="T12" s="15">
        <f t="shared" si="12"/>
        <v>0.90000000000000013</v>
      </c>
      <c r="V12" s="20">
        <f t="shared" si="13"/>
        <v>0.26370000000000005</v>
      </c>
      <c r="W12" s="46">
        <v>0</v>
      </c>
    </row>
    <row r="13" spans="4:23" x14ac:dyDescent="0.2">
      <c r="D13">
        <v>7</v>
      </c>
      <c r="E13" s="2">
        <v>-1624.7919999999999</v>
      </c>
      <c r="F13" s="2">
        <v>4085.5439999999999</v>
      </c>
      <c r="G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3"/>
        <v>-0.69851417157525686</v>
      </c>
      <c r="L13" s="13">
        <f t="shared" si="4"/>
        <v>5.5068756071032263</v>
      </c>
      <c r="M13" s="13">
        <f t="shared" si="5"/>
        <v>-0.99205109117334289</v>
      </c>
      <c r="N13" s="13">
        <f t="shared" si="6"/>
        <v>-0.12583573618721974</v>
      </c>
      <c r="O13" s="20">
        <f t="shared" si="7"/>
        <v>-1.665759476856429</v>
      </c>
      <c r="P13" s="21">
        <f t="shared" si="8"/>
        <v>-0.77291349480042038</v>
      </c>
      <c r="Q13" s="21">
        <f t="shared" si="9"/>
        <v>4.0747520431086484</v>
      </c>
      <c r="R13" s="21">
        <f t="shared" si="10"/>
        <v>4.1880042056771467</v>
      </c>
      <c r="S13" s="22">
        <f t="shared" si="11"/>
        <v>2.0137</v>
      </c>
      <c r="T13" s="15">
        <f t="shared" si="12"/>
        <v>0.9</v>
      </c>
      <c r="V13" s="20">
        <f t="shared" si="13"/>
        <v>0.26370000000000005</v>
      </c>
      <c r="W13" s="46">
        <v>0</v>
      </c>
    </row>
    <row r="14" spans="4:23" x14ac:dyDescent="0.2">
      <c r="D14">
        <v>8</v>
      </c>
      <c r="E14" s="2">
        <v>-815.27800000000002</v>
      </c>
      <c r="F14" s="2">
        <v>4188.2259999999997</v>
      </c>
      <c r="G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3"/>
        <v>-0.23338702742143611</v>
      </c>
      <c r="L14" s="13">
        <f t="shared" si="4"/>
        <v>5.5460915513027178</v>
      </c>
      <c r="M14" s="13">
        <f t="shared" si="5"/>
        <v>-0.99911575415289455</v>
      </c>
      <c r="N14" s="13">
        <f t="shared" si="6"/>
        <v>-4.2044141131586402E-2</v>
      </c>
      <c r="O14" s="20">
        <f t="shared" si="7"/>
        <v>-0.85700770234138113</v>
      </c>
      <c r="P14" s="21">
        <f t="shared" si="8"/>
        <v>4.2196476396223946E-2</v>
      </c>
      <c r="Q14" s="21">
        <f t="shared" si="9"/>
        <v>4.1809140449394828</v>
      </c>
      <c r="R14" s="21">
        <f t="shared" si="10"/>
        <v>4.2187537719579096</v>
      </c>
      <c r="S14" s="22">
        <f t="shared" si="11"/>
        <v>2.0137</v>
      </c>
      <c r="T14" s="15">
        <f t="shared" si="12"/>
        <v>0.89999999999999991</v>
      </c>
      <c r="V14" s="20">
        <f t="shared" si="13"/>
        <v>0.26370000000000005</v>
      </c>
      <c r="W14" s="46">
        <v>0</v>
      </c>
    </row>
    <row r="15" spans="4:23" x14ac:dyDescent="0.2">
      <c r="D15">
        <v>9</v>
      </c>
      <c r="E15" s="2">
        <v>0</v>
      </c>
      <c r="F15" s="2">
        <v>4222.5339999999997</v>
      </c>
      <c r="G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3"/>
        <v>0.23338702742143611</v>
      </c>
      <c r="L15" s="13">
        <f t="shared" si="4"/>
        <v>5.5460915513027178</v>
      </c>
      <c r="M15" s="13">
        <f t="shared" si="5"/>
        <v>-0.99911575415289455</v>
      </c>
      <c r="N15" s="13">
        <f t="shared" si="6"/>
        <v>4.2044141131586402E-2</v>
      </c>
      <c r="O15" s="20">
        <f t="shared" si="7"/>
        <v>-4.2196476396223946E-2</v>
      </c>
      <c r="P15" s="21">
        <f t="shared" si="8"/>
        <v>0.85700770234138113</v>
      </c>
      <c r="Q15" s="21">
        <f t="shared" si="9"/>
        <v>4.2187537719579096</v>
      </c>
      <c r="R15" s="21">
        <f t="shared" si="10"/>
        <v>4.1809140449394828</v>
      </c>
      <c r="S15" s="22">
        <f t="shared" si="11"/>
        <v>2.0137</v>
      </c>
      <c r="T15" s="15">
        <f t="shared" si="12"/>
        <v>0.89999999999999991</v>
      </c>
      <c r="V15" s="20">
        <f t="shared" si="13"/>
        <v>0.26370000000000005</v>
      </c>
      <c r="W15" s="46">
        <v>0</v>
      </c>
    </row>
    <row r="16" spans="4:23" x14ac:dyDescent="0.2">
      <c r="D16">
        <v>10</v>
      </c>
      <c r="E16" s="2">
        <v>815.27800000000002</v>
      </c>
      <c r="F16" s="2">
        <v>4188.2259999999997</v>
      </c>
      <c r="G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3"/>
        <v>0.69851417157525686</v>
      </c>
      <c r="L16" s="13">
        <f t="shared" si="4"/>
        <v>5.5068756071032263</v>
      </c>
      <c r="M16" s="13">
        <f t="shared" si="5"/>
        <v>-0.99205109117334289</v>
      </c>
      <c r="N16" s="13">
        <f t="shared" si="6"/>
        <v>0.12583573618721974</v>
      </c>
      <c r="O16" s="20">
        <f t="shared" si="7"/>
        <v>0.77291349480042038</v>
      </c>
      <c r="P16" s="21">
        <f t="shared" si="8"/>
        <v>1.665759476856429</v>
      </c>
      <c r="Q16" s="21">
        <f t="shared" si="9"/>
        <v>4.1880042056771467</v>
      </c>
      <c r="R16" s="21">
        <f t="shared" si="10"/>
        <v>4.0747520431086484</v>
      </c>
      <c r="S16" s="22">
        <f t="shared" si="11"/>
        <v>2.0137</v>
      </c>
      <c r="T16" s="15">
        <f t="shared" si="12"/>
        <v>0.9</v>
      </c>
      <c r="V16" s="20">
        <f t="shared" si="13"/>
        <v>0.26370000000000005</v>
      </c>
      <c r="W16" s="46">
        <v>0</v>
      </c>
    </row>
    <row r="17" spans="4:23" x14ac:dyDescent="0.2">
      <c r="D17">
        <v>11</v>
      </c>
      <c r="E17" s="2">
        <v>1624.7919999999999</v>
      </c>
      <c r="F17" s="2">
        <v>4085.5439999999999</v>
      </c>
      <c r="G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3"/>
        <v>1.1586965344402667</v>
      </c>
      <c r="L17" s="13">
        <f t="shared" si="4"/>
        <v>5.4287220725577878</v>
      </c>
      <c r="M17" s="13">
        <f t="shared" si="5"/>
        <v>-0.97797191002662365</v>
      </c>
      <c r="N17" s="13">
        <f t="shared" si="6"/>
        <v>0.20873654016218099</v>
      </c>
      <c r="O17" s="20">
        <f t="shared" si="7"/>
        <v>1.5825584439535791</v>
      </c>
      <c r="P17" s="21">
        <f t="shared" si="8"/>
        <v>2.4627331629775404</v>
      </c>
      <c r="Q17" s="21">
        <f t="shared" si="9"/>
        <v>4.0888822210004241</v>
      </c>
      <c r="R17" s="21">
        <f t="shared" si="10"/>
        <v>3.9010193348544608</v>
      </c>
      <c r="S17" s="22">
        <f t="shared" si="11"/>
        <v>2.0137</v>
      </c>
      <c r="T17" s="15">
        <f t="shared" si="12"/>
        <v>0.90000000000000013</v>
      </c>
      <c r="V17" s="20">
        <f t="shared" si="13"/>
        <v>0.26370000000000005</v>
      </c>
      <c r="W17" s="46">
        <v>0</v>
      </c>
    </row>
    <row r="18" spans="4:23" s="6" customFormat="1" x14ac:dyDescent="0.2">
      <c r="D18" s="6">
        <v>12</v>
      </c>
      <c r="E18" s="7">
        <v>2422.817</v>
      </c>
      <c r="F18" s="7">
        <v>3915.2150000000001</v>
      </c>
      <c r="G18">
        <v>2013.7</v>
      </c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3"/>
        <v>1.6106936787875619</v>
      </c>
      <c r="L18" s="13">
        <f t="shared" si="4"/>
        <v>5.3121809902443831</v>
      </c>
      <c r="M18" s="13">
        <f t="shared" si="5"/>
        <v>-0.95697729962968525</v>
      </c>
      <c r="N18" s="13">
        <f t="shared" si="6"/>
        <v>0.29016279567421399</v>
      </c>
      <c r="O18" s="20">
        <f t="shared" si="7"/>
        <v>2.3810135214878545</v>
      </c>
      <c r="P18" s="21">
        <f t="shared" si="8"/>
        <v>3.2422930911545711</v>
      </c>
      <c r="Q18" s="21">
        <f t="shared" si="9"/>
        <v>3.9220895770631516</v>
      </c>
      <c r="R18" s="21">
        <f t="shared" si="10"/>
        <v>3.6609430609563591</v>
      </c>
      <c r="S18" s="22">
        <f t="shared" si="11"/>
        <v>2.0137</v>
      </c>
      <c r="T18" s="15">
        <f t="shared" si="12"/>
        <v>0.89999999999999991</v>
      </c>
      <c r="V18" s="20">
        <f t="shared" si="13"/>
        <v>0.26370000000000005</v>
      </c>
      <c r="W18" s="46">
        <v>0</v>
      </c>
    </row>
    <row r="19" spans="4:23" x14ac:dyDescent="0.2">
      <c r="D19">
        <v>13</v>
      </c>
      <c r="E19" s="2">
        <v>3203.7109999999998</v>
      </c>
      <c r="F19" s="2">
        <v>3678.442</v>
      </c>
      <c r="G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3"/>
        <v>2.051299389004317</v>
      </c>
      <c r="L19" s="13">
        <f t="shared" si="4"/>
        <v>5.1580783065663631</v>
      </c>
      <c r="M19" s="13">
        <f t="shared" si="5"/>
        <v>-0.92921605234486804</v>
      </c>
      <c r="N19" s="13">
        <f t="shared" si="6"/>
        <v>0.36953691028721253</v>
      </c>
      <c r="O19" s="20">
        <f t="shared" si="7"/>
        <v>3.1626324770558054</v>
      </c>
      <c r="P19" s="21">
        <f t="shared" si="8"/>
        <v>3.9989269241661862</v>
      </c>
      <c r="Q19" s="21">
        <f t="shared" si="9"/>
        <v>3.6888045313226794</v>
      </c>
      <c r="R19" s="21">
        <f t="shared" si="10"/>
        <v>3.3562213120641884</v>
      </c>
      <c r="S19" s="22">
        <f t="shared" si="11"/>
        <v>2.0137</v>
      </c>
      <c r="T19" s="15">
        <f t="shared" si="12"/>
        <v>0.89999999999999947</v>
      </c>
      <c r="V19" s="20">
        <f t="shared" si="13"/>
        <v>0.26370000000000005</v>
      </c>
      <c r="W19" s="46">
        <v>0</v>
      </c>
    </row>
    <row r="20" spans="4:23" x14ac:dyDescent="0.2">
      <c r="D20">
        <v>14</v>
      </c>
      <c r="E20" s="2">
        <v>3961.951</v>
      </c>
      <c r="F20" s="2">
        <v>3376.9</v>
      </c>
      <c r="G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3"/>
        <v>2.4773929467920039</v>
      </c>
      <c r="L20" s="13">
        <f t="shared" si="4"/>
        <v>4.9675069388160127</v>
      </c>
      <c r="M20" s="13">
        <f t="shared" si="5"/>
        <v>-0.89488505473176228</v>
      </c>
      <c r="N20" s="13">
        <f t="shared" si="6"/>
        <v>0.44629669371140412</v>
      </c>
      <c r="O20" s="20">
        <f t="shared" si="7"/>
        <v>3.9218883324239155</v>
      </c>
      <c r="P20" s="21">
        <f t="shared" si="8"/>
        <v>4.7272848816825013</v>
      </c>
      <c r="Q20" s="21">
        <f t="shared" si="9"/>
        <v>3.3906770052313164</v>
      </c>
      <c r="R20" s="21">
        <f t="shared" si="10"/>
        <v>2.9890099808910522</v>
      </c>
      <c r="S20" s="22">
        <f t="shared" si="11"/>
        <v>2.0137</v>
      </c>
      <c r="T20" s="15">
        <f t="shared" si="12"/>
        <v>0.89999999999999991</v>
      </c>
      <c r="V20" s="20">
        <f t="shared" si="13"/>
        <v>0.26370000000000005</v>
      </c>
      <c r="W20" s="46">
        <v>0</v>
      </c>
    </row>
    <row r="21" spans="4:23" x14ac:dyDescent="0.2">
      <c r="D21">
        <v>15</v>
      </c>
      <c r="E21" s="2">
        <v>4692.1769999999997</v>
      </c>
      <c r="F21" s="2">
        <v>3012.7220000000002</v>
      </c>
      <c r="G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3"/>
        <v>2.885981849354208</v>
      </c>
      <c r="L21" s="13">
        <f t="shared" si="4"/>
        <v>4.7418044840754527</v>
      </c>
      <c r="M21" s="13">
        <f t="shared" si="5"/>
        <v>-0.85422527185650377</v>
      </c>
      <c r="N21" s="13">
        <f t="shared" si="6"/>
        <v>0.51990305338753517</v>
      </c>
      <c r="O21" s="20">
        <f t="shared" si="7"/>
        <v>4.6534136458152195</v>
      </c>
      <c r="P21" s="21">
        <f t="shared" si="8"/>
        <v>5.4222163904860725</v>
      </c>
      <c r="Q21" s="21">
        <f t="shared" si="9"/>
        <v>3.0298160695403151</v>
      </c>
      <c r="R21" s="21">
        <f t="shared" si="10"/>
        <v>2.5619033214915339</v>
      </c>
      <c r="S21" s="22">
        <f t="shared" si="11"/>
        <v>2.0137</v>
      </c>
      <c r="T21" s="15">
        <f t="shared" si="12"/>
        <v>0.89999999999999947</v>
      </c>
      <c r="V21" s="20">
        <f t="shared" si="13"/>
        <v>0.26370000000000005</v>
      </c>
      <c r="W21" s="46">
        <v>0</v>
      </c>
    </row>
    <row r="22" spans="4:23" x14ac:dyDescent="0.2">
      <c r="D22">
        <v>16</v>
      </c>
      <c r="E22" s="2">
        <v>5389.2250000000004</v>
      </c>
      <c r="F22" s="2">
        <v>2588.4810000000002</v>
      </c>
      <c r="G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3"/>
        <v>3.2741507987478387</v>
      </c>
      <c r="L22" s="13">
        <f t="shared" si="4"/>
        <v>4.4825815717127657</v>
      </c>
      <c r="M22" s="13">
        <f t="shared" si="5"/>
        <v>-0.80752685492933984</v>
      </c>
      <c r="N22" s="13">
        <f t="shared" si="6"/>
        <v>0.58983080503473939</v>
      </c>
      <c r="O22" s="20">
        <f t="shared" si="7"/>
        <v>5.352034764483049</v>
      </c>
      <c r="P22" s="21">
        <f t="shared" si="8"/>
        <v>6.078808933919456</v>
      </c>
      <c r="Q22" s="21">
        <f t="shared" si="9"/>
        <v>2.6087712806939196</v>
      </c>
      <c r="R22" s="21">
        <f t="shared" si="10"/>
        <v>2.0779235561626548</v>
      </c>
      <c r="S22" s="22">
        <f t="shared" si="11"/>
        <v>2.0137</v>
      </c>
      <c r="T22" s="15">
        <f t="shared" si="12"/>
        <v>0.90000000000000036</v>
      </c>
      <c r="V22" s="20">
        <f t="shared" si="13"/>
        <v>0.26370000000000005</v>
      </c>
      <c r="W22" s="46">
        <v>0</v>
      </c>
    </row>
    <row r="23" spans="4:23" s="9" customFormat="1" x14ac:dyDescent="0.2">
      <c r="D23" s="9" t="s">
        <v>1</v>
      </c>
      <c r="E23" s="33">
        <v>6048.1670000000004</v>
      </c>
      <c r="F23" s="33">
        <v>2107.1790000000001</v>
      </c>
      <c r="H23" s="34"/>
      <c r="I23" s="35"/>
      <c r="J23" s="35"/>
      <c r="K23" s="35"/>
      <c r="L23" s="35"/>
      <c r="M23" s="35"/>
      <c r="N23" s="35"/>
      <c r="O23" s="36"/>
      <c r="P23" s="37"/>
      <c r="Q23" s="37"/>
      <c r="R23" s="37"/>
      <c r="S23" s="38"/>
      <c r="T23" s="39"/>
      <c r="V23" s="36"/>
      <c r="W23" s="47"/>
    </row>
    <row r="24" spans="4:23" x14ac:dyDescent="0.2">
      <c r="D24">
        <v>17</v>
      </c>
      <c r="E24" s="5">
        <f>E7*-1</f>
        <v>6048.1670000000004</v>
      </c>
      <c r="F24" s="5">
        <f>F7*-1</f>
        <v>-2107.1790000000001</v>
      </c>
      <c r="G24">
        <v>2013.7</v>
      </c>
      <c r="H24" s="12">
        <f t="shared" ref="H24:H39" si="14">SQRT(POWER(E24-E25, 2)+POWER(F24-F25, 2))</f>
        <v>816.00010696567938</v>
      </c>
      <c r="I24" s="13">
        <f t="shared" ref="I24:I39" si="15">(F24-F25)</f>
        <v>481.30200000000013</v>
      </c>
      <c r="J24" s="13">
        <f t="shared" ref="J24:J39" si="16">-(E24-E25)</f>
        <v>-658.94200000000001</v>
      </c>
      <c r="K24" s="13">
        <f t="shared" si="3"/>
        <v>3.2741507987478387</v>
      </c>
      <c r="L24" s="13">
        <f t="shared" si="4"/>
        <v>-4.4825815717127657</v>
      </c>
      <c r="M24" s="13">
        <f>(E24-E25) / SQRT(POWER(E24-E25,2)+POWER(F24-F25,2))</f>
        <v>0.80752685492933984</v>
      </c>
      <c r="N24" s="13">
        <f>(F24-F25) / SQRT(POWER(E24-E25,2)+POWER(F24-F25,2))</f>
        <v>0.58983080503473939</v>
      </c>
      <c r="O24" s="20">
        <f t="shared" si="7"/>
        <v>6.078808933919456</v>
      </c>
      <c r="P24" s="21">
        <f t="shared" si="8"/>
        <v>5.352034764483049</v>
      </c>
      <c r="Q24" s="21">
        <f t="shared" si="9"/>
        <v>-2.0779235561626548</v>
      </c>
      <c r="R24" s="21">
        <f t="shared" si="10"/>
        <v>-2.6087712806939196</v>
      </c>
      <c r="S24" s="22">
        <f t="shared" si="11"/>
        <v>2.0137</v>
      </c>
      <c r="T24" s="15">
        <f t="shared" si="12"/>
        <v>0.90000000000000036</v>
      </c>
      <c r="V24" s="20">
        <f t="shared" si="13"/>
        <v>0.26370000000000005</v>
      </c>
      <c r="W24" s="46">
        <v>0</v>
      </c>
    </row>
    <row r="25" spans="4:23" x14ac:dyDescent="0.2">
      <c r="D25">
        <v>18</v>
      </c>
      <c r="E25" s="5">
        <f t="shared" ref="E25:F40" si="17">E8*-1</f>
        <v>5389.2250000000004</v>
      </c>
      <c r="F25" s="5">
        <f t="shared" si="17"/>
        <v>-2588.4810000000002</v>
      </c>
      <c r="G25">
        <v>2013.7</v>
      </c>
      <c r="H25" s="12">
        <f t="shared" si="14"/>
        <v>816.00020856921412</v>
      </c>
      <c r="I25" s="13">
        <f t="shared" si="15"/>
        <v>424.24099999999999</v>
      </c>
      <c r="J25" s="13">
        <f t="shared" si="16"/>
        <v>-697.04800000000068</v>
      </c>
      <c r="K25" s="13">
        <f t="shared" si="3"/>
        <v>2.885981849354208</v>
      </c>
      <c r="L25" s="13">
        <f t="shared" si="4"/>
        <v>-4.7418044840754527</v>
      </c>
      <c r="M25" s="13">
        <f t="shared" ref="M25:M39" si="18">(E25-E26) / SQRT(POWER(E25-E26,2)+POWER(F25-F26,2))</f>
        <v>0.85422527185650377</v>
      </c>
      <c r="N25" s="13">
        <f t="shared" ref="N25:N39" si="19">(F25-F26) / SQRT(POWER(E25-E26,2)+POWER(F25-F26,2))</f>
        <v>0.51990305338753517</v>
      </c>
      <c r="O25" s="20">
        <f t="shared" si="7"/>
        <v>5.4222163904860725</v>
      </c>
      <c r="P25" s="21">
        <f t="shared" si="8"/>
        <v>4.6534136458152195</v>
      </c>
      <c r="Q25" s="21">
        <f t="shared" si="9"/>
        <v>-2.5619033214915339</v>
      </c>
      <c r="R25" s="21">
        <f t="shared" si="10"/>
        <v>-3.0298160695403151</v>
      </c>
      <c r="S25" s="22">
        <f t="shared" si="11"/>
        <v>2.0137</v>
      </c>
      <c r="T25" s="15">
        <f t="shared" si="12"/>
        <v>0.89999999999999947</v>
      </c>
      <c r="V25" s="20">
        <f t="shared" si="13"/>
        <v>0.26370000000000005</v>
      </c>
      <c r="W25" s="46">
        <v>0</v>
      </c>
    </row>
    <row r="26" spans="4:23" x14ac:dyDescent="0.2">
      <c r="D26">
        <v>19</v>
      </c>
      <c r="E26" s="5">
        <f t="shared" si="17"/>
        <v>4692.1769999999997</v>
      </c>
      <c r="F26" s="5">
        <f t="shared" si="17"/>
        <v>-3012.7220000000002</v>
      </c>
      <c r="G26">
        <v>2013.7</v>
      </c>
      <c r="H26" s="12">
        <f t="shared" si="14"/>
        <v>815.99977129898718</v>
      </c>
      <c r="I26" s="13">
        <f t="shared" si="15"/>
        <v>364.17799999999988</v>
      </c>
      <c r="J26" s="13">
        <f t="shared" si="16"/>
        <v>-730.22599999999966</v>
      </c>
      <c r="K26" s="13">
        <f t="shared" si="3"/>
        <v>2.4773929467920039</v>
      </c>
      <c r="L26" s="13">
        <f t="shared" si="4"/>
        <v>-4.9675069388160127</v>
      </c>
      <c r="M26" s="13">
        <f t="shared" si="18"/>
        <v>0.89488505473176228</v>
      </c>
      <c r="N26" s="13">
        <f t="shared" si="19"/>
        <v>0.44629669371140412</v>
      </c>
      <c r="O26" s="20">
        <f t="shared" si="7"/>
        <v>4.7272848816825013</v>
      </c>
      <c r="P26" s="21">
        <f t="shared" si="8"/>
        <v>3.9218883324239155</v>
      </c>
      <c r="Q26" s="21">
        <f t="shared" si="9"/>
        <v>-2.9890099808910522</v>
      </c>
      <c r="R26" s="21">
        <f t="shared" si="10"/>
        <v>-3.3906770052313164</v>
      </c>
      <c r="S26" s="22">
        <f t="shared" si="11"/>
        <v>2.0137</v>
      </c>
      <c r="T26" s="15">
        <f t="shared" si="12"/>
        <v>0.89999999999999991</v>
      </c>
      <c r="V26" s="20">
        <f t="shared" si="13"/>
        <v>0.26370000000000005</v>
      </c>
      <c r="W26" s="46">
        <v>0</v>
      </c>
    </row>
    <row r="27" spans="4:23" x14ac:dyDescent="0.2">
      <c r="D27">
        <v>20</v>
      </c>
      <c r="E27" s="5">
        <f t="shared" si="17"/>
        <v>3961.951</v>
      </c>
      <c r="F27" s="5">
        <f t="shared" si="17"/>
        <v>-3376.9</v>
      </c>
      <c r="G27">
        <v>2013.7</v>
      </c>
      <c r="H27" s="12">
        <f t="shared" si="14"/>
        <v>815.99967853179965</v>
      </c>
      <c r="I27" s="13">
        <f t="shared" si="15"/>
        <v>301.54199999999992</v>
      </c>
      <c r="J27" s="13">
        <f t="shared" si="16"/>
        <v>-758.24000000000024</v>
      </c>
      <c r="K27" s="13">
        <f t="shared" si="3"/>
        <v>2.051299389004317</v>
      </c>
      <c r="L27" s="13">
        <f t="shared" si="4"/>
        <v>-5.1580783065663631</v>
      </c>
      <c r="M27" s="13">
        <f t="shared" si="18"/>
        <v>0.92921605234486804</v>
      </c>
      <c r="N27" s="13">
        <f t="shared" si="19"/>
        <v>0.36953691028721253</v>
      </c>
      <c r="O27" s="20">
        <f t="shared" si="7"/>
        <v>3.9989269241661862</v>
      </c>
      <c r="P27" s="21">
        <f t="shared" si="8"/>
        <v>3.1626324770558054</v>
      </c>
      <c r="Q27" s="21">
        <f t="shared" si="9"/>
        <v>-3.3562213120641884</v>
      </c>
      <c r="R27" s="21">
        <f t="shared" si="10"/>
        <v>-3.6888045313226794</v>
      </c>
      <c r="S27" s="22">
        <f t="shared" si="11"/>
        <v>2.0137</v>
      </c>
      <c r="T27" s="15">
        <f t="shared" si="12"/>
        <v>0.89999999999999947</v>
      </c>
      <c r="V27" s="20">
        <f t="shared" si="13"/>
        <v>0.26370000000000005</v>
      </c>
      <c r="W27" s="46">
        <v>0</v>
      </c>
    </row>
    <row r="28" spans="4:23" x14ac:dyDescent="0.2">
      <c r="D28">
        <v>21</v>
      </c>
      <c r="E28" s="5">
        <f t="shared" si="17"/>
        <v>3203.7109999999998</v>
      </c>
      <c r="F28" s="5">
        <f t="shared" si="17"/>
        <v>-3678.442</v>
      </c>
      <c r="G28">
        <v>2013.7</v>
      </c>
      <c r="H28" s="12">
        <f t="shared" si="14"/>
        <v>816.00054703719388</v>
      </c>
      <c r="I28" s="13">
        <f t="shared" si="15"/>
        <v>236.77300000000014</v>
      </c>
      <c r="J28" s="13">
        <f t="shared" si="16"/>
        <v>-780.89399999999978</v>
      </c>
      <c r="K28" s="13">
        <f t="shared" si="3"/>
        <v>1.6106936787875619</v>
      </c>
      <c r="L28" s="13">
        <f t="shared" si="4"/>
        <v>-5.3121809902443831</v>
      </c>
      <c r="M28" s="13">
        <f t="shared" si="18"/>
        <v>0.95697729962968525</v>
      </c>
      <c r="N28" s="13">
        <f t="shared" si="19"/>
        <v>0.29016279567421399</v>
      </c>
      <c r="O28" s="20">
        <f t="shared" si="7"/>
        <v>3.2422930911545711</v>
      </c>
      <c r="P28" s="21">
        <f t="shared" si="8"/>
        <v>2.3810135214878545</v>
      </c>
      <c r="Q28" s="21">
        <f t="shared" si="9"/>
        <v>-3.6609430609563591</v>
      </c>
      <c r="R28" s="21">
        <f t="shared" si="10"/>
        <v>-3.9220895770631516</v>
      </c>
      <c r="S28" s="22">
        <f t="shared" si="11"/>
        <v>2.0137</v>
      </c>
      <c r="T28" s="15">
        <f t="shared" si="12"/>
        <v>0.89999999999999991</v>
      </c>
      <c r="V28" s="20">
        <f t="shared" si="13"/>
        <v>0.26370000000000005</v>
      </c>
      <c r="W28" s="46">
        <v>0</v>
      </c>
    </row>
    <row r="29" spans="4:23" x14ac:dyDescent="0.2">
      <c r="D29">
        <v>22</v>
      </c>
      <c r="E29" s="5">
        <f t="shared" si="17"/>
        <v>2422.817</v>
      </c>
      <c r="F29" s="5">
        <f t="shared" si="17"/>
        <v>-3915.2150000000001</v>
      </c>
      <c r="G29">
        <v>2013.7</v>
      </c>
      <c r="H29" s="12">
        <f t="shared" si="14"/>
        <v>815.9999196482803</v>
      </c>
      <c r="I29" s="13">
        <f t="shared" si="15"/>
        <v>170.32899999999972</v>
      </c>
      <c r="J29" s="13">
        <f t="shared" si="16"/>
        <v>-798.02500000000009</v>
      </c>
      <c r="K29" s="13">
        <f t="shared" si="3"/>
        <v>1.1586965344402667</v>
      </c>
      <c r="L29" s="13">
        <f t="shared" si="4"/>
        <v>-5.4287220725577878</v>
      </c>
      <c r="M29" s="13">
        <f t="shared" si="18"/>
        <v>0.97797191002662365</v>
      </c>
      <c r="N29" s="13">
        <f t="shared" si="19"/>
        <v>0.20873654016218099</v>
      </c>
      <c r="O29" s="20">
        <f t="shared" si="7"/>
        <v>2.4627331629775404</v>
      </c>
      <c r="P29" s="21">
        <f t="shared" si="8"/>
        <v>1.5825584439535791</v>
      </c>
      <c r="Q29" s="21">
        <f t="shared" si="9"/>
        <v>-3.9010193348544608</v>
      </c>
      <c r="R29" s="21">
        <f t="shared" si="10"/>
        <v>-4.0888822210004241</v>
      </c>
      <c r="S29" s="22">
        <f t="shared" si="11"/>
        <v>2.0137</v>
      </c>
      <c r="T29" s="15">
        <f t="shared" si="12"/>
        <v>0.90000000000000013</v>
      </c>
      <c r="V29" s="20">
        <f t="shared" si="13"/>
        <v>0.26370000000000005</v>
      </c>
      <c r="W29" s="46">
        <v>0</v>
      </c>
    </row>
    <row r="30" spans="4:23" x14ac:dyDescent="0.2">
      <c r="D30">
        <v>23</v>
      </c>
      <c r="E30" s="5">
        <f t="shared" si="17"/>
        <v>1624.7919999999999</v>
      </c>
      <c r="F30" s="5">
        <f t="shared" si="17"/>
        <v>-4085.5439999999999</v>
      </c>
      <c r="G30">
        <v>2013.7</v>
      </c>
      <c r="H30" s="12">
        <f t="shared" si="14"/>
        <v>816.00031208327357</v>
      </c>
      <c r="I30" s="13">
        <f t="shared" si="15"/>
        <v>102.68199999999979</v>
      </c>
      <c r="J30" s="13">
        <f t="shared" si="16"/>
        <v>-809.5139999999999</v>
      </c>
      <c r="K30" s="13">
        <f t="shared" si="3"/>
        <v>0.69851417157525686</v>
      </c>
      <c r="L30" s="13">
        <f t="shared" si="4"/>
        <v>-5.5068756071032263</v>
      </c>
      <c r="M30" s="13">
        <f t="shared" si="18"/>
        <v>0.99205109117334289</v>
      </c>
      <c r="N30" s="13">
        <f t="shared" si="19"/>
        <v>0.12583573618721974</v>
      </c>
      <c r="O30" s="20">
        <f t="shared" si="7"/>
        <v>1.665759476856429</v>
      </c>
      <c r="P30" s="21">
        <f t="shared" si="8"/>
        <v>0.77291349480042038</v>
      </c>
      <c r="Q30" s="21">
        <f t="shared" si="9"/>
        <v>-4.0747520431086484</v>
      </c>
      <c r="R30" s="21">
        <f t="shared" si="10"/>
        <v>-4.1880042056771467</v>
      </c>
      <c r="S30" s="22">
        <f t="shared" si="11"/>
        <v>2.0137</v>
      </c>
      <c r="T30" s="15">
        <f t="shared" si="12"/>
        <v>0.9</v>
      </c>
      <c r="V30" s="20">
        <f t="shared" si="13"/>
        <v>0.26370000000000005</v>
      </c>
      <c r="W30" s="46">
        <v>0</v>
      </c>
    </row>
    <row r="31" spans="4:23" x14ac:dyDescent="0.2">
      <c r="D31">
        <v>24</v>
      </c>
      <c r="E31" s="5">
        <f t="shared" si="17"/>
        <v>815.27800000000002</v>
      </c>
      <c r="F31" s="5">
        <f t="shared" si="17"/>
        <v>-4188.2259999999997</v>
      </c>
      <c r="G31">
        <v>2013.7</v>
      </c>
      <c r="H31" s="12">
        <f t="shared" si="14"/>
        <v>815.99954420820609</v>
      </c>
      <c r="I31" s="13">
        <f t="shared" si="15"/>
        <v>34.307999999999993</v>
      </c>
      <c r="J31" s="13">
        <f t="shared" si="16"/>
        <v>-815.27800000000002</v>
      </c>
      <c r="K31" s="13">
        <f t="shared" si="3"/>
        <v>0.23338702742143611</v>
      </c>
      <c r="L31" s="13">
        <f t="shared" si="4"/>
        <v>-5.5460915513027178</v>
      </c>
      <c r="M31" s="13">
        <f t="shared" si="18"/>
        <v>0.99911575415289455</v>
      </c>
      <c r="N31" s="13">
        <f t="shared" si="19"/>
        <v>4.2044141131586402E-2</v>
      </c>
      <c r="O31" s="20">
        <f t="shared" si="7"/>
        <v>0.85700770234138113</v>
      </c>
      <c r="P31" s="21">
        <f t="shared" si="8"/>
        <v>-4.2196476396223946E-2</v>
      </c>
      <c r="Q31" s="21">
        <f t="shared" si="9"/>
        <v>-4.1809140449394828</v>
      </c>
      <c r="R31" s="21">
        <f t="shared" si="10"/>
        <v>-4.2187537719579096</v>
      </c>
      <c r="S31" s="22">
        <f t="shared" si="11"/>
        <v>2.0137</v>
      </c>
      <c r="T31" s="15">
        <f t="shared" si="12"/>
        <v>0.89999999999999991</v>
      </c>
      <c r="V31" s="20">
        <f t="shared" si="13"/>
        <v>0.26370000000000005</v>
      </c>
      <c r="W31" s="46">
        <v>0</v>
      </c>
    </row>
    <row r="32" spans="4:23" x14ac:dyDescent="0.2">
      <c r="D32">
        <v>25</v>
      </c>
      <c r="E32" s="5">
        <f t="shared" si="17"/>
        <v>0</v>
      </c>
      <c r="F32" s="5">
        <f t="shared" si="17"/>
        <v>-4222.5339999999997</v>
      </c>
      <c r="G32">
        <v>2013.7</v>
      </c>
      <c r="H32" s="12">
        <f t="shared" si="14"/>
        <v>815.99954420820609</v>
      </c>
      <c r="I32" s="13">
        <f t="shared" si="15"/>
        <v>-34.307999999999993</v>
      </c>
      <c r="J32" s="13">
        <f t="shared" si="16"/>
        <v>-815.27800000000002</v>
      </c>
      <c r="K32" s="13">
        <f t="shared" si="3"/>
        <v>-0.23338702742143611</v>
      </c>
      <c r="L32" s="13">
        <f t="shared" si="4"/>
        <v>-5.5460915513027178</v>
      </c>
      <c r="M32" s="13">
        <f t="shared" si="18"/>
        <v>0.99911575415289455</v>
      </c>
      <c r="N32" s="13">
        <f t="shared" si="19"/>
        <v>-4.2044141131586402E-2</v>
      </c>
      <c r="O32" s="20">
        <f t="shared" si="7"/>
        <v>4.2196476396223946E-2</v>
      </c>
      <c r="P32" s="21">
        <f t="shared" si="8"/>
        <v>-0.85700770234138113</v>
      </c>
      <c r="Q32" s="21">
        <f t="shared" si="9"/>
        <v>-4.2187537719579096</v>
      </c>
      <c r="R32" s="21">
        <f t="shared" si="10"/>
        <v>-4.1809140449394828</v>
      </c>
      <c r="S32" s="22">
        <f t="shared" si="11"/>
        <v>2.0137</v>
      </c>
      <c r="T32" s="15">
        <f t="shared" si="12"/>
        <v>0.89999999999999991</v>
      </c>
      <c r="V32" s="20">
        <f t="shared" si="13"/>
        <v>0.26370000000000005</v>
      </c>
      <c r="W32" s="46">
        <v>0</v>
      </c>
    </row>
    <row r="33" spans="1:25" x14ac:dyDescent="0.2">
      <c r="D33">
        <v>26</v>
      </c>
      <c r="E33" s="5">
        <f t="shared" si="17"/>
        <v>-815.27800000000002</v>
      </c>
      <c r="F33" s="5">
        <f t="shared" si="17"/>
        <v>-4188.2259999999997</v>
      </c>
      <c r="G33">
        <v>2013.7</v>
      </c>
      <c r="H33" s="12">
        <f t="shared" si="14"/>
        <v>816.00031208327357</v>
      </c>
      <c r="I33" s="13">
        <f t="shared" si="15"/>
        <v>-102.68199999999979</v>
      </c>
      <c r="J33" s="13">
        <f t="shared" si="16"/>
        <v>-809.5139999999999</v>
      </c>
      <c r="K33" s="13">
        <f t="shared" si="3"/>
        <v>-0.69851417157525686</v>
      </c>
      <c r="L33" s="13">
        <f t="shared" si="4"/>
        <v>-5.5068756071032263</v>
      </c>
      <c r="M33" s="13">
        <f t="shared" si="18"/>
        <v>0.99205109117334289</v>
      </c>
      <c r="N33" s="13">
        <f t="shared" si="19"/>
        <v>-0.12583573618721974</v>
      </c>
      <c r="O33" s="20">
        <f t="shared" si="7"/>
        <v>-0.77291349480042038</v>
      </c>
      <c r="P33" s="21">
        <f t="shared" si="8"/>
        <v>-1.665759476856429</v>
      </c>
      <c r="Q33" s="21">
        <f t="shared" si="9"/>
        <v>-4.1880042056771467</v>
      </c>
      <c r="R33" s="21">
        <f t="shared" si="10"/>
        <v>-4.0747520431086484</v>
      </c>
      <c r="S33" s="22">
        <f t="shared" si="11"/>
        <v>2.0137</v>
      </c>
      <c r="T33" s="15">
        <f t="shared" si="12"/>
        <v>0.9</v>
      </c>
      <c r="V33" s="20">
        <f t="shared" si="13"/>
        <v>0.26370000000000005</v>
      </c>
      <c r="W33" s="46">
        <v>0</v>
      </c>
    </row>
    <row r="34" spans="1:25" x14ac:dyDescent="0.2">
      <c r="D34">
        <v>27</v>
      </c>
      <c r="E34" s="5">
        <f t="shared" si="17"/>
        <v>-1624.7919999999999</v>
      </c>
      <c r="F34" s="5">
        <f t="shared" si="17"/>
        <v>-4085.5439999999999</v>
      </c>
      <c r="G34">
        <v>2013.7</v>
      </c>
      <c r="H34" s="12">
        <f t="shared" si="14"/>
        <v>815.9999196482803</v>
      </c>
      <c r="I34" s="13">
        <f t="shared" si="15"/>
        <v>-170.32899999999972</v>
      </c>
      <c r="J34" s="13">
        <f t="shared" si="16"/>
        <v>-798.02500000000009</v>
      </c>
      <c r="K34" s="13">
        <f t="shared" si="3"/>
        <v>-1.1586965344402667</v>
      </c>
      <c r="L34" s="13">
        <f t="shared" si="4"/>
        <v>-5.4287220725577878</v>
      </c>
      <c r="M34" s="13">
        <f t="shared" si="18"/>
        <v>0.97797191002662365</v>
      </c>
      <c r="N34" s="13">
        <f t="shared" si="19"/>
        <v>-0.20873654016218099</v>
      </c>
      <c r="O34" s="20">
        <f t="shared" si="7"/>
        <v>-1.5825584439535791</v>
      </c>
      <c r="P34" s="21">
        <f t="shared" si="8"/>
        <v>-2.4627331629775404</v>
      </c>
      <c r="Q34" s="21">
        <f t="shared" si="9"/>
        <v>-4.0888822210004241</v>
      </c>
      <c r="R34" s="21">
        <f t="shared" si="10"/>
        <v>-3.9010193348544608</v>
      </c>
      <c r="S34" s="22">
        <f t="shared" si="11"/>
        <v>2.0137</v>
      </c>
      <c r="T34" s="15">
        <f t="shared" si="12"/>
        <v>0.90000000000000013</v>
      </c>
      <c r="V34" s="20">
        <f t="shared" si="13"/>
        <v>0.26370000000000005</v>
      </c>
      <c r="W34" s="46">
        <v>0</v>
      </c>
    </row>
    <row r="35" spans="1:25" x14ac:dyDescent="0.2">
      <c r="D35">
        <v>28</v>
      </c>
      <c r="E35" s="5">
        <f t="shared" si="17"/>
        <v>-2422.817</v>
      </c>
      <c r="F35" s="5">
        <f t="shared" si="17"/>
        <v>-3915.2150000000001</v>
      </c>
      <c r="G35">
        <v>2013.7</v>
      </c>
      <c r="H35" s="12">
        <f t="shared" si="14"/>
        <v>816.00054703719388</v>
      </c>
      <c r="I35" s="13">
        <f t="shared" si="15"/>
        <v>-236.77300000000014</v>
      </c>
      <c r="J35" s="13">
        <f t="shared" si="16"/>
        <v>-780.89399999999978</v>
      </c>
      <c r="K35" s="13">
        <f t="shared" si="3"/>
        <v>-1.6106936787875619</v>
      </c>
      <c r="L35" s="13">
        <f t="shared" si="4"/>
        <v>-5.3121809902443831</v>
      </c>
      <c r="M35" s="13">
        <f t="shared" si="18"/>
        <v>0.95697729962968525</v>
      </c>
      <c r="N35" s="13">
        <f t="shared" si="19"/>
        <v>-0.29016279567421399</v>
      </c>
      <c r="O35" s="20">
        <f t="shared" si="7"/>
        <v>-2.3810135214878545</v>
      </c>
      <c r="P35" s="21">
        <f t="shared" si="8"/>
        <v>-3.2422930911545711</v>
      </c>
      <c r="Q35" s="21">
        <f t="shared" si="9"/>
        <v>-3.9220895770631516</v>
      </c>
      <c r="R35" s="21">
        <f t="shared" si="10"/>
        <v>-3.6609430609563591</v>
      </c>
      <c r="S35" s="22">
        <f t="shared" si="11"/>
        <v>2.0137</v>
      </c>
      <c r="T35" s="15">
        <f t="shared" si="12"/>
        <v>0.89999999999999991</v>
      </c>
      <c r="V35" s="20">
        <f t="shared" si="13"/>
        <v>0.26370000000000005</v>
      </c>
      <c r="W35" s="46">
        <v>0</v>
      </c>
    </row>
    <row r="36" spans="1:25" x14ac:dyDescent="0.2">
      <c r="D36">
        <v>29</v>
      </c>
      <c r="E36" s="5">
        <f t="shared" si="17"/>
        <v>-3203.7109999999998</v>
      </c>
      <c r="F36" s="5">
        <f t="shared" si="17"/>
        <v>-3678.442</v>
      </c>
      <c r="G36">
        <v>2013.7</v>
      </c>
      <c r="H36" s="12">
        <f t="shared" si="14"/>
        <v>815.99967853179965</v>
      </c>
      <c r="I36" s="13">
        <f t="shared" si="15"/>
        <v>-301.54199999999992</v>
      </c>
      <c r="J36" s="13">
        <f t="shared" si="16"/>
        <v>-758.24000000000024</v>
      </c>
      <c r="K36" s="13">
        <f t="shared" si="3"/>
        <v>-2.051299389004317</v>
      </c>
      <c r="L36" s="13">
        <f t="shared" si="4"/>
        <v>-5.1580783065663631</v>
      </c>
      <c r="M36" s="13">
        <f t="shared" si="18"/>
        <v>0.92921605234486804</v>
      </c>
      <c r="N36" s="13">
        <f t="shared" si="19"/>
        <v>-0.36953691028721253</v>
      </c>
      <c r="O36" s="20">
        <f t="shared" si="7"/>
        <v>-3.1626324770558054</v>
      </c>
      <c r="P36" s="21">
        <f t="shared" si="8"/>
        <v>-3.9989269241661862</v>
      </c>
      <c r="Q36" s="21">
        <f t="shared" si="9"/>
        <v>-3.6888045313226794</v>
      </c>
      <c r="R36" s="21">
        <f t="shared" si="10"/>
        <v>-3.3562213120641884</v>
      </c>
      <c r="S36" s="22">
        <f t="shared" si="11"/>
        <v>2.0137</v>
      </c>
      <c r="T36" s="15">
        <f t="shared" si="12"/>
        <v>0.89999999999999947</v>
      </c>
      <c r="V36" s="20">
        <f t="shared" si="13"/>
        <v>0.26370000000000005</v>
      </c>
      <c r="W36" s="46">
        <v>0</v>
      </c>
    </row>
    <row r="37" spans="1:25" x14ac:dyDescent="0.2">
      <c r="D37">
        <v>30</v>
      </c>
      <c r="E37" s="5">
        <f t="shared" si="17"/>
        <v>-3961.951</v>
      </c>
      <c r="F37" s="5">
        <f t="shared" si="17"/>
        <v>-3376.9</v>
      </c>
      <c r="G37">
        <v>2013.7</v>
      </c>
      <c r="H37" s="12">
        <f t="shared" si="14"/>
        <v>815.99977129898718</v>
      </c>
      <c r="I37" s="13">
        <f t="shared" si="15"/>
        <v>-364.17799999999988</v>
      </c>
      <c r="J37" s="13">
        <f t="shared" si="16"/>
        <v>-730.22599999999966</v>
      </c>
      <c r="K37" s="13">
        <f t="shared" si="3"/>
        <v>-2.4773929467920039</v>
      </c>
      <c r="L37" s="13">
        <f t="shared" si="4"/>
        <v>-4.9675069388160127</v>
      </c>
      <c r="M37" s="13">
        <f t="shared" si="18"/>
        <v>0.89488505473176228</v>
      </c>
      <c r="N37" s="13">
        <f t="shared" si="19"/>
        <v>-0.44629669371140412</v>
      </c>
      <c r="O37" s="20">
        <f t="shared" si="7"/>
        <v>-3.9218883324239155</v>
      </c>
      <c r="P37" s="21">
        <f t="shared" si="8"/>
        <v>-4.7272848816825013</v>
      </c>
      <c r="Q37" s="21">
        <f t="shared" si="9"/>
        <v>-3.3906770052313164</v>
      </c>
      <c r="R37" s="21">
        <f t="shared" si="10"/>
        <v>-2.9890099808910522</v>
      </c>
      <c r="S37" s="22">
        <f t="shared" si="11"/>
        <v>2.0137</v>
      </c>
      <c r="T37" s="15">
        <f t="shared" si="12"/>
        <v>0.89999999999999991</v>
      </c>
      <c r="V37" s="20">
        <f t="shared" si="13"/>
        <v>0.26370000000000005</v>
      </c>
      <c r="W37" s="46">
        <v>0</v>
      </c>
    </row>
    <row r="38" spans="1:25" x14ac:dyDescent="0.2">
      <c r="D38">
        <v>31</v>
      </c>
      <c r="E38" s="5">
        <f t="shared" si="17"/>
        <v>-4692.1769999999997</v>
      </c>
      <c r="F38" s="5">
        <f t="shared" si="17"/>
        <v>-3012.7220000000002</v>
      </c>
      <c r="G38">
        <v>2013.7</v>
      </c>
      <c r="H38" s="12">
        <f t="shared" si="14"/>
        <v>816.00020856921412</v>
      </c>
      <c r="I38" s="13">
        <f t="shared" si="15"/>
        <v>-424.24099999999999</v>
      </c>
      <c r="J38" s="13">
        <f t="shared" si="16"/>
        <v>-697.04800000000068</v>
      </c>
      <c r="K38" s="13">
        <f t="shared" si="3"/>
        <v>-2.885981849354208</v>
      </c>
      <c r="L38" s="13">
        <f t="shared" si="4"/>
        <v>-4.7418044840754527</v>
      </c>
      <c r="M38" s="13">
        <f t="shared" si="18"/>
        <v>0.85422527185650377</v>
      </c>
      <c r="N38" s="13">
        <f t="shared" si="19"/>
        <v>-0.51990305338753517</v>
      </c>
      <c r="O38" s="20">
        <f t="shared" si="7"/>
        <v>-4.6534136458152195</v>
      </c>
      <c r="P38" s="21">
        <f t="shared" si="8"/>
        <v>-5.4222163904860725</v>
      </c>
      <c r="Q38" s="21">
        <f t="shared" si="9"/>
        <v>-3.0298160695403151</v>
      </c>
      <c r="R38" s="21">
        <f t="shared" si="10"/>
        <v>-2.5619033214915339</v>
      </c>
      <c r="S38" s="22">
        <f t="shared" si="11"/>
        <v>2.0137</v>
      </c>
      <c r="T38" s="15">
        <f t="shared" si="12"/>
        <v>0.89999999999999947</v>
      </c>
      <c r="V38" s="20">
        <f t="shared" si="13"/>
        <v>0.26370000000000005</v>
      </c>
      <c r="W38" s="46">
        <v>0</v>
      </c>
    </row>
    <row r="39" spans="1:25" x14ac:dyDescent="0.2">
      <c r="D39">
        <v>32</v>
      </c>
      <c r="E39" s="5">
        <f t="shared" si="17"/>
        <v>-5389.2250000000004</v>
      </c>
      <c r="F39" s="5">
        <f t="shared" si="17"/>
        <v>-2588.4810000000002</v>
      </c>
      <c r="G39">
        <v>2013.7</v>
      </c>
      <c r="H39" s="12">
        <f t="shared" si="14"/>
        <v>816.00010696567938</v>
      </c>
      <c r="I39" s="13">
        <f t="shared" si="15"/>
        <v>-481.30200000000013</v>
      </c>
      <c r="J39" s="13">
        <f t="shared" si="16"/>
        <v>-658.94200000000001</v>
      </c>
      <c r="K39" s="13">
        <f t="shared" si="3"/>
        <v>-3.2741507987478387</v>
      </c>
      <c r="L39" s="13">
        <f t="shared" si="4"/>
        <v>-4.4825815717127657</v>
      </c>
      <c r="M39" s="13">
        <f t="shared" si="18"/>
        <v>0.80752685492933984</v>
      </c>
      <c r="N39" s="13">
        <f t="shared" si="19"/>
        <v>-0.58983080503473939</v>
      </c>
      <c r="O39" s="20">
        <f t="shared" si="7"/>
        <v>-5.352034764483049</v>
      </c>
      <c r="P39" s="21">
        <f t="shared" si="8"/>
        <v>-6.078808933919456</v>
      </c>
      <c r="Q39" s="21">
        <f t="shared" si="9"/>
        <v>-2.6087712806939196</v>
      </c>
      <c r="R39" s="21">
        <f t="shared" si="10"/>
        <v>-2.0779235561626548</v>
      </c>
      <c r="S39" s="22">
        <f t="shared" si="11"/>
        <v>2.0137</v>
      </c>
      <c r="T39" s="15">
        <f t="shared" si="12"/>
        <v>0.90000000000000036</v>
      </c>
      <c r="V39" s="23">
        <f t="shared" si="13"/>
        <v>0.26370000000000005</v>
      </c>
      <c r="W39" s="48">
        <v>0</v>
      </c>
    </row>
    <row r="40" spans="1:25" s="40" customFormat="1" x14ac:dyDescent="0.2">
      <c r="D40" s="40" t="s">
        <v>1</v>
      </c>
      <c r="E40" s="41">
        <f t="shared" si="17"/>
        <v>-6048.1670000000004</v>
      </c>
      <c r="F40" s="41">
        <f t="shared" si="17"/>
        <v>-2107.1790000000001</v>
      </c>
      <c r="H40" s="42"/>
      <c r="I40" s="43"/>
      <c r="J40" s="44"/>
      <c r="K40" s="44"/>
      <c r="L40" s="44"/>
      <c r="M40" s="45"/>
    </row>
    <row r="41" spans="1:25" x14ac:dyDescent="0.2">
      <c r="E41" s="5"/>
      <c r="F41" s="5"/>
      <c r="S41" t="s">
        <v>40</v>
      </c>
    </row>
    <row r="42" spans="1:25" x14ac:dyDescent="0.2">
      <c r="A42" t="s">
        <v>52</v>
      </c>
      <c r="B42" t="s">
        <v>51</v>
      </c>
      <c r="C42" t="s">
        <v>48</v>
      </c>
      <c r="D42" s="1" t="s">
        <v>4</v>
      </c>
      <c r="E42" s="5" t="s">
        <v>9</v>
      </c>
      <c r="F42" s="5" t="s">
        <v>10</v>
      </c>
      <c r="G42" t="s">
        <v>11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1:25" x14ac:dyDescent="0.2">
      <c r="A43" t="s">
        <v>49</v>
      </c>
      <c r="B43">
        <v>17</v>
      </c>
      <c r="C43">
        <f>B43-16</f>
        <v>1</v>
      </c>
      <c r="D43" s="8">
        <v>1</v>
      </c>
      <c r="E43" s="3">
        <v>-5891.5060000000003</v>
      </c>
      <c r="F43" s="3">
        <v>2221.6060000000002</v>
      </c>
      <c r="G43">
        <v>999.7</v>
      </c>
      <c r="H43" s="3">
        <f>E43-K7</f>
        <v>-5888.2318492012528</v>
      </c>
      <c r="I43" s="3">
        <f>F43-L7</f>
        <v>2217.1234184282876</v>
      </c>
      <c r="K43" s="20">
        <f>H43/1000</f>
        <v>-5.8882318492012526</v>
      </c>
      <c r="L43" s="21">
        <f>I43/1000</f>
        <v>2.2171234184282875</v>
      </c>
      <c r="M43" s="22">
        <f>G43/1000</f>
        <v>0.99970000000000003</v>
      </c>
      <c r="O43" s="31">
        <f>M43-$E$4</f>
        <v>-0.75029999999999997</v>
      </c>
      <c r="P43" s="10"/>
      <c r="Q43" s="31">
        <f>M43-$S$7</f>
        <v>-1.014</v>
      </c>
      <c r="S43" s="20">
        <f>DEGREES( ATAN2(L43,K43))</f>
        <v>-69.366904439320834</v>
      </c>
      <c r="T43" s="21">
        <f>DEGREES(ATAN2((SQRT(POWER(K43,2)+POWER(L43,2))),M43))</f>
        <v>9.0282006154422199</v>
      </c>
      <c r="U43" s="21">
        <f>SQRT(POWER(K43,2)+POWER(L43,2)+POWER(M43,2))</f>
        <v>6.3707386269169088</v>
      </c>
      <c r="V43" s="21">
        <f>DEGREES(ATAN2((SQRT(POWER(K43,2)+POWER(L43,2))),O43))</f>
        <v>-6.8004195298063834</v>
      </c>
      <c r="W43" s="21">
        <f>SQRT(POWER(K43,2)+POWER(L43,2)+POWER(O43,2))</f>
        <v>6.3363917691767719</v>
      </c>
      <c r="X43" s="21">
        <f>DEGREES(ATAN2((SQRT(POWER(K43,2)+POWER(L43,2))),Q43))</f>
        <v>-9.1551706518664009</v>
      </c>
      <c r="Y43" s="22">
        <f>SQRT(POWER(K43,2)+POWER(L43,2)+POWER(Q43,2))</f>
        <v>6.3729982396428717</v>
      </c>
    </row>
    <row r="44" spans="1:25" x14ac:dyDescent="0.2">
      <c r="A44" t="s">
        <v>49</v>
      </c>
      <c r="B44">
        <v>20</v>
      </c>
      <c r="C44">
        <f>B44-16</f>
        <v>4</v>
      </c>
      <c r="D44">
        <v>2</v>
      </c>
      <c r="E44" s="3">
        <v>-4475.6149999999998</v>
      </c>
      <c r="F44" s="3">
        <v>3120.7249999999999</v>
      </c>
      <c r="G44">
        <v>999.7</v>
      </c>
      <c r="H44" s="3">
        <f>E44-K9</f>
        <v>-4473.1376070532078</v>
      </c>
      <c r="I44" s="3">
        <f>F44-L9</f>
        <v>3115.7574930611841</v>
      </c>
      <c r="K44" s="20">
        <f>H44/1000</f>
        <v>-4.4731376070532081</v>
      </c>
      <c r="L44" s="21">
        <f>I44/1000</f>
        <v>3.1157574930611842</v>
      </c>
      <c r="M44" s="22">
        <f>G44/1000</f>
        <v>0.99970000000000003</v>
      </c>
      <c r="O44" s="31">
        <f>M44-$E$4</f>
        <v>-0.75029999999999997</v>
      </c>
      <c r="P44" s="10"/>
      <c r="Q44" s="31">
        <f>M44-$S$7</f>
        <v>-1.014</v>
      </c>
      <c r="S44" s="20">
        <f>DEGREES( ATAN2(L44,K44))</f>
        <v>-55.140915780735916</v>
      </c>
      <c r="T44" s="21">
        <f>DEGREES(ATAN2((SQRT(POWER(K44,2)+POWER(L44,2))),M44))</f>
        <v>10.391817680761241</v>
      </c>
      <c r="U44" s="21">
        <f>SQRT(POWER(K44,2)+POWER(L44,2)+POWER(M44,2))</f>
        <v>5.5422292353529201</v>
      </c>
      <c r="V44" s="21">
        <f>DEGREES(ATAN2((SQRT(POWER(K44,2)+POWER(L44,2))),O44))</f>
        <v>-7.8367439186346948</v>
      </c>
      <c r="W44" s="21">
        <f>SQRT(POWER(K44,2)+POWER(L44,2)+POWER(O44,2))</f>
        <v>5.5027134122358774</v>
      </c>
      <c r="X44" s="21">
        <f>DEGREES(ATAN2((SQRT(POWER(K44,2)+POWER(L44,2))),Q44))</f>
        <v>-10.537158792071354</v>
      </c>
      <c r="Y44" s="22">
        <f>SQRT(POWER(K44,2)+POWER(L44,2)+POWER(Q44,2))</f>
        <v>5.5448264902700624</v>
      </c>
    </row>
    <row r="45" spans="1:25" x14ac:dyDescent="0.2">
      <c r="A45" t="s">
        <v>49</v>
      </c>
      <c r="B45">
        <v>22</v>
      </c>
      <c r="C45">
        <f>B45-16</f>
        <v>6</v>
      </c>
      <c r="D45">
        <v>3</v>
      </c>
      <c r="E45" s="3">
        <v>-2926.1869999999999</v>
      </c>
      <c r="F45" s="3">
        <v>3762.5889999999999</v>
      </c>
      <c r="G45">
        <v>999.7</v>
      </c>
      <c r="H45" s="3">
        <f>E45-K11</f>
        <v>-2924.5763063212125</v>
      </c>
      <c r="I45" s="3">
        <f>F45-L11</f>
        <v>3757.2768190097554</v>
      </c>
      <c r="K45" s="20">
        <f>H45/1000</f>
        <v>-2.9245763063212125</v>
      </c>
      <c r="L45" s="21">
        <f>I45/1000</f>
        <v>3.7572768190097552</v>
      </c>
      <c r="M45" s="22">
        <f>G45/1000</f>
        <v>0.99970000000000003</v>
      </c>
      <c r="O45" s="31">
        <f>M45-$E$4</f>
        <v>-0.75029999999999997</v>
      </c>
      <c r="P45" s="10"/>
      <c r="Q45" s="31">
        <f>M45-$S$7</f>
        <v>-1.014</v>
      </c>
      <c r="S45" s="20">
        <f>DEGREES( ATAN2(L45,K45))</f>
        <v>-37.896354740302939</v>
      </c>
      <c r="T45" s="21">
        <f>DEGREES(ATAN2((SQRT(POWER(K45,2)+POWER(L45,2))),M45))</f>
        <v>11.857709493933276</v>
      </c>
      <c r="U45" s="21">
        <f>SQRT(POWER(K45,2)+POWER(L45,2)+POWER(M45,2))</f>
        <v>4.8651490990681356</v>
      </c>
      <c r="V45" s="21">
        <f>DEGREES(ATAN2((SQRT(POWER(K45,2)+POWER(L45,2))),O45))</f>
        <v>-8.9551418644697254</v>
      </c>
      <c r="W45" s="21">
        <f>SQRT(POWER(K45,2)+POWER(L45,2)+POWER(O45,2))</f>
        <v>4.8200856585919185</v>
      </c>
      <c r="X45" s="21">
        <f>DEGREES(ATAN2((SQRT(POWER(K45,2)+POWER(L45,2))),Q45))</f>
        <v>-12.02242380905775</v>
      </c>
      <c r="Y45" s="22">
        <f>SQRT(POWER(K45,2)+POWER(L45,2)+POWER(Q45,2))</f>
        <v>4.8681076062638029</v>
      </c>
    </row>
    <row r="46" spans="1:25" x14ac:dyDescent="0.2">
      <c r="A46" s="6" t="s">
        <v>49</v>
      </c>
      <c r="B46" s="6">
        <v>25</v>
      </c>
      <c r="C46" s="6">
        <f>B46-16</f>
        <v>9</v>
      </c>
      <c r="D46" s="6">
        <v>4</v>
      </c>
      <c r="E46" s="51">
        <v>-1289.479</v>
      </c>
      <c r="F46" s="51">
        <v>4128.0770000000002</v>
      </c>
      <c r="G46" s="6">
        <v>999.7</v>
      </c>
      <c r="H46" s="51">
        <f>E46-K13</f>
        <v>-1288.7804858284248</v>
      </c>
      <c r="I46" s="51">
        <f>F46-L12</f>
        <v>4122.648277927442</v>
      </c>
      <c r="J46" s="6"/>
      <c r="K46" s="20">
        <f>H46/1000</f>
        <v>-1.2887804858284249</v>
      </c>
      <c r="L46" s="21">
        <f>I46/1000</f>
        <v>4.1226482779274418</v>
      </c>
      <c r="M46" s="22">
        <f>G46/1000</f>
        <v>0.99970000000000003</v>
      </c>
      <c r="N46" s="6"/>
      <c r="O46" s="31">
        <f>M46-$E$4</f>
        <v>-0.75029999999999997</v>
      </c>
      <c r="P46" s="52"/>
      <c r="Q46" s="31">
        <f>M46-$S$7</f>
        <v>-1.014</v>
      </c>
      <c r="R46" s="6"/>
      <c r="S46" s="20">
        <f>DEGREES( ATAN2(L46,K46))</f>
        <v>-17.359758769074336</v>
      </c>
      <c r="T46" s="21">
        <f>DEGREES(ATAN2((SQRT(POWER(K46,2)+POWER(L46,2))),M46))</f>
        <v>13.031338827122806</v>
      </c>
      <c r="U46" s="21">
        <f>SQRT(POWER(K46,2)+POWER(L46,2)+POWER(M46,2))</f>
        <v>4.4335746361316906</v>
      </c>
      <c r="V46" s="21">
        <f>DEGREES(ATAN2((SQRT(POWER(K46,2)+POWER(L46,2))),O46))</f>
        <v>-9.8542271259887713</v>
      </c>
      <c r="W46" s="21">
        <f>SQRT(POWER(K46,2)+POWER(L46,2)+POWER(O46,2))</f>
        <v>4.3840773321361759</v>
      </c>
      <c r="X46" s="21">
        <f>DEGREES(ATAN2((SQRT(POWER(K46,2)+POWER(L46,2))),Q46))</f>
        <v>-13.211249325077995</v>
      </c>
      <c r="Y46" s="22">
        <f>SQRT(POWER(K46,2)+POWER(L46,2)+POWER(Q46,2))</f>
        <v>4.4368209299170784</v>
      </c>
    </row>
    <row r="47" spans="1:25" x14ac:dyDescent="0.2">
      <c r="A47" t="s">
        <v>49</v>
      </c>
      <c r="B47">
        <v>27</v>
      </c>
      <c r="C47">
        <f>B47-16</f>
        <v>11</v>
      </c>
      <c r="D47">
        <v>5</v>
      </c>
      <c r="E47" s="3">
        <v>385.65899999999999</v>
      </c>
      <c r="F47" s="3">
        <v>4206.3050000000003</v>
      </c>
      <c r="G47">
        <v>999.7</v>
      </c>
      <c r="H47" s="3">
        <f>E47-K15</f>
        <v>385.42561297257856</v>
      </c>
      <c r="I47" s="3">
        <f>F47-L15</f>
        <v>4200.7589084486972</v>
      </c>
      <c r="K47" s="20">
        <f>H47/1000</f>
        <v>0.38542561297257855</v>
      </c>
      <c r="L47" s="21">
        <f>I47/1000</f>
        <v>4.2007589084486971</v>
      </c>
      <c r="M47" s="22">
        <f>G47/1000</f>
        <v>0.99970000000000003</v>
      </c>
      <c r="O47" s="31">
        <f>M47-$E$4</f>
        <v>-0.75029999999999997</v>
      </c>
      <c r="P47" s="10"/>
      <c r="Q47" s="31">
        <f>M47-$S$7</f>
        <v>-1.014</v>
      </c>
      <c r="S47" s="20">
        <f>DEGREES( ATAN2(L47,K47))</f>
        <v>5.2422918181164526</v>
      </c>
      <c r="T47" s="21">
        <f>DEGREES(ATAN2((SQRT(POWER(K47,2)+POWER(L47,2))),M47))</f>
        <v>13.332304509064471</v>
      </c>
      <c r="U47" s="21">
        <f>SQRT(POWER(K47,2)+POWER(L47,2)+POWER(M47,2))</f>
        <v>4.335242599906767</v>
      </c>
      <c r="V47" s="21">
        <f>DEGREES(ATAN2((SQRT(POWER(K47,2)+POWER(L47,2))),O47))</f>
        <v>-10.085358760880604</v>
      </c>
      <c r="W47" s="21">
        <f>SQRT(POWER(K47,2)+POWER(L47,2)+POWER(O47,2))</f>
        <v>4.2846094804598449</v>
      </c>
      <c r="X47" s="21">
        <f>DEGREES(ATAN2((SQRT(POWER(K47,2)+POWER(L47,2))),Q47))</f>
        <v>-13.516063363591293</v>
      </c>
      <c r="Y47" s="22">
        <f>SQRT(POWER(K47,2)+POWER(L47,2)+POWER(Q47,2))</f>
        <v>4.3385624704556669</v>
      </c>
    </row>
    <row r="48" spans="1:25" x14ac:dyDescent="0.2">
      <c r="A48" t="s">
        <v>49</v>
      </c>
      <c r="B48">
        <v>30</v>
      </c>
      <c r="C48">
        <f>B48-16</f>
        <v>14</v>
      </c>
      <c r="D48">
        <v>6</v>
      </c>
      <c r="E48" s="3">
        <v>2049.232</v>
      </c>
      <c r="F48" s="3">
        <v>3994.9520000000002</v>
      </c>
      <c r="G48">
        <v>999.7</v>
      </c>
      <c r="H48" s="3">
        <f>E48-K17</f>
        <v>2048.0733034655595</v>
      </c>
      <c r="I48" s="3">
        <f>F48-L17</f>
        <v>3989.5232779274425</v>
      </c>
      <c r="K48" s="20">
        <f>H48/1000</f>
        <v>2.0480733034655594</v>
      </c>
      <c r="L48" s="21">
        <f>I48/1000</f>
        <v>3.9895232779274425</v>
      </c>
      <c r="M48" s="22">
        <f>G48/1000</f>
        <v>0.99970000000000003</v>
      </c>
      <c r="O48" s="31">
        <f>M48-$E$4</f>
        <v>-0.75029999999999997</v>
      </c>
      <c r="P48" s="10"/>
      <c r="Q48" s="31">
        <f>M48-$S$7</f>
        <v>-1.014</v>
      </c>
      <c r="S48" s="20">
        <f>DEGREES( ATAN2(L48,K48))</f>
        <v>27.174282601222639</v>
      </c>
      <c r="T48" s="21">
        <f>DEGREES(ATAN2((SQRT(POWER(K48,2)+POWER(L48,2))),M48))</f>
        <v>12.56703773496713</v>
      </c>
      <c r="U48" s="21">
        <f>SQRT(POWER(K48,2)+POWER(L48,2)+POWER(M48,2))</f>
        <v>4.5945946863127389</v>
      </c>
      <c r="V48" s="21">
        <f>DEGREES(ATAN2((SQRT(POWER(K48,2)+POWER(L48,2))),O48))</f>
        <v>-9.4981243640186612</v>
      </c>
      <c r="W48" s="21">
        <f>SQRT(POWER(K48,2)+POWER(L48,2)+POWER(O48,2))</f>
        <v>4.5468505948066138</v>
      </c>
      <c r="X48" s="21">
        <f>DEGREES(ATAN2((SQRT(POWER(K48,2)+POWER(L48,2))),Q48))</f>
        <v>-12.740971812728684</v>
      </c>
      <c r="Y48" s="22">
        <f>SQRT(POWER(K48,2)+POWER(L48,2)+POWER(Q48,2))</f>
        <v>4.5977272909007176</v>
      </c>
    </row>
    <row r="49" spans="1:25" x14ac:dyDescent="0.2">
      <c r="A49" t="s">
        <v>49</v>
      </c>
      <c r="B49">
        <v>32</v>
      </c>
      <c r="C49">
        <f>B49-16</f>
        <v>16</v>
      </c>
      <c r="D49">
        <v>7</v>
      </c>
      <c r="E49" s="3">
        <v>3651.5929999999998</v>
      </c>
      <c r="F49" s="3">
        <v>3500.3249999999998</v>
      </c>
      <c r="G49">
        <v>999.7</v>
      </c>
      <c r="H49" s="3">
        <f>E49-K19</f>
        <v>3649.5417006109956</v>
      </c>
      <c r="I49" s="3">
        <f>F49-L19</f>
        <v>3495.1669216934333</v>
      </c>
      <c r="K49" s="20">
        <f>H49/1000</f>
        <v>3.6495417006109956</v>
      </c>
      <c r="L49" s="21">
        <f>I49/1000</f>
        <v>3.4951669216934333</v>
      </c>
      <c r="M49" s="22">
        <f>G49/1000</f>
        <v>0.99970000000000003</v>
      </c>
      <c r="O49" s="31">
        <f>M49-$E$4</f>
        <v>-0.75029999999999997</v>
      </c>
      <c r="P49" s="10"/>
      <c r="Q49" s="31">
        <f>M49-$S$7</f>
        <v>-1.014</v>
      </c>
      <c r="S49" s="20">
        <f>DEGREES( ATAN2(L49,K49))</f>
        <v>46.237789767953686</v>
      </c>
      <c r="T49" s="21">
        <f>DEGREES(ATAN2((SQRT(POWER(K49,2)+POWER(L49,2))),M49))</f>
        <v>11.19050026689353</v>
      </c>
      <c r="U49" s="21">
        <f>SQRT(POWER(K49,2)+POWER(L49,2)+POWER(M49,2))</f>
        <v>5.1511888457907027</v>
      </c>
      <c r="V49" s="21">
        <f>DEGREES(ATAN2((SQRT(POWER(K49,2)+POWER(L49,2))),O49))</f>
        <v>-8.4454989406620768</v>
      </c>
      <c r="W49" s="21">
        <f>SQRT(POWER(K49,2)+POWER(L49,2)+POWER(O49,2))</f>
        <v>5.1086491878967912</v>
      </c>
      <c r="X49" s="21">
        <f>DEGREES(ATAN2((SQRT(POWER(K49,2)+POWER(L49,2))),Q49))</f>
        <v>-11.346448197505596</v>
      </c>
      <c r="Y49" s="22">
        <f>SQRT(POWER(K49,2)+POWER(L49,2)+POWER(Q49,2))</f>
        <v>5.1539831620794558</v>
      </c>
    </row>
    <row r="50" spans="1:25" x14ac:dyDescent="0.2">
      <c r="A50" s="6" t="s">
        <v>49</v>
      </c>
      <c r="B50" s="6">
        <v>34</v>
      </c>
      <c r="C50" s="6">
        <f>B50-16</f>
        <v>18</v>
      </c>
      <c r="D50" s="6">
        <v>8</v>
      </c>
      <c r="E50" s="51">
        <v>5144.9170000000004</v>
      </c>
      <c r="F50" s="51">
        <v>2737.1729999999998</v>
      </c>
      <c r="G50" s="6">
        <v>999.7</v>
      </c>
      <c r="H50" s="51">
        <f>E50-K21</f>
        <v>5142.0310181506466</v>
      </c>
      <c r="I50" s="51">
        <f>F50-L21</f>
        <v>2732.4311955159242</v>
      </c>
      <c r="J50" s="6"/>
      <c r="K50" s="20">
        <f>H50/1000</f>
        <v>5.1420310181506466</v>
      </c>
      <c r="L50" s="21">
        <f>I50/1000</f>
        <v>2.7324311955159244</v>
      </c>
      <c r="M50" s="22">
        <f>G50/1000</f>
        <v>0.99970000000000003</v>
      </c>
      <c r="N50" s="6"/>
      <c r="O50" s="31">
        <f>M50-$E$4</f>
        <v>-0.75029999999999997</v>
      </c>
      <c r="P50" s="52"/>
      <c r="Q50" s="31">
        <f>M50-$S$7</f>
        <v>-1.014</v>
      </c>
      <c r="R50" s="6"/>
      <c r="S50" s="20">
        <f>DEGREES( ATAN2(L50,K50))</f>
        <v>62.014206415626006</v>
      </c>
      <c r="T50" s="21">
        <f>DEGREES(ATAN2((SQRT(POWER(K50,2)+POWER(L50,2))),M50))</f>
        <v>9.7417366465724218</v>
      </c>
      <c r="U50" s="21">
        <f>SQRT(POWER(K50,2)+POWER(L50,2)+POWER(M50,2))</f>
        <v>5.9081353505020484</v>
      </c>
      <c r="V50" s="21">
        <f>DEGREES(ATAN2((SQRT(POWER(K50,2)+POWER(L50,2))),O50))</f>
        <v>-7.3422412447084895</v>
      </c>
      <c r="W50" s="21">
        <f>SQRT(POWER(K50,2)+POWER(L50,2)+POWER(O50,2))</f>
        <v>5.8710828064209721</v>
      </c>
      <c r="X50" s="21">
        <f>DEGREES(ATAN2((SQRT(POWER(K50,2)+POWER(L50,2))),Q50))</f>
        <v>-9.8783589719401519</v>
      </c>
      <c r="Y50" s="22">
        <f>SQRT(POWER(K50,2)+POWER(L50,2)+POWER(Q50,2))</f>
        <v>5.9105718191941428</v>
      </c>
    </row>
    <row r="51" spans="1:25" s="4" customFormat="1" x14ac:dyDescent="0.2">
      <c r="A51" s="4" t="s">
        <v>49</v>
      </c>
      <c r="B51" s="4">
        <v>37</v>
      </c>
      <c r="C51" s="4">
        <f>B51-16</f>
        <v>21</v>
      </c>
      <c r="D51" s="4">
        <v>9</v>
      </c>
      <c r="E51" s="49">
        <v>6520.87</v>
      </c>
      <c r="F51" s="49">
        <v>1696.779</v>
      </c>
      <c r="G51" s="4">
        <v>999.7</v>
      </c>
      <c r="H51" s="49">
        <f>E51-K22</f>
        <v>6517.5958492012523</v>
      </c>
      <c r="I51" s="49">
        <f>F51-L22</f>
        <v>1692.2964184282873</v>
      </c>
      <c r="K51" s="23">
        <f>H51/1000</f>
        <v>6.5175958492012525</v>
      </c>
      <c r="L51" s="24">
        <f>I51/1000</f>
        <v>1.6922964184282874</v>
      </c>
      <c r="M51" s="25">
        <f>G51/1000</f>
        <v>0.99970000000000003</v>
      </c>
      <c r="O51" s="32">
        <f>M51-$E$4</f>
        <v>-0.75029999999999997</v>
      </c>
      <c r="P51" s="26"/>
      <c r="Q51" s="32">
        <f>M51-$S$7</f>
        <v>-1.014</v>
      </c>
      <c r="S51" s="23">
        <f>DEGREES( ATAN2(L51,K51))</f>
        <v>75.44454726885877</v>
      </c>
      <c r="T51" s="24">
        <f>DEGREES(ATAN2((SQRT(POWER(K51,2)+POWER(L51,2))),M51))</f>
        <v>8.4445573083844039</v>
      </c>
      <c r="U51" s="24">
        <f>SQRT(POWER(K51,2)+POWER(L51,2)+POWER(M51,2))</f>
        <v>6.8075195858220345</v>
      </c>
      <c r="V51" s="24">
        <f>DEGREES(ATAN2((SQRT(POWER(K51,2)+POWER(L51,2))),O51))</f>
        <v>-6.3579207153954114</v>
      </c>
      <c r="W51" s="24">
        <f>SQRT(POWER(K51,2)+POWER(L51,2)+POWER(O51,2))</f>
        <v>6.7753872886611139</v>
      </c>
      <c r="X51" s="24">
        <f>DEGREES(ATAN2((SQRT(POWER(K51,2)+POWER(L51,2))),Q51))</f>
        <v>-8.5635721303178229</v>
      </c>
      <c r="Y51" s="25">
        <f>SQRT(POWER(K51,2)+POWER(L51,2)+POWER(Q51,2))</f>
        <v>6.809634264874334</v>
      </c>
    </row>
    <row r="52" spans="1:25" x14ac:dyDescent="0.2">
      <c r="A52" s="19" t="s">
        <v>50</v>
      </c>
      <c r="B52" s="19">
        <v>17</v>
      </c>
      <c r="C52">
        <f>B52-16</f>
        <v>1</v>
      </c>
      <c r="D52" s="8">
        <v>10</v>
      </c>
      <c r="E52" s="3">
        <f>E43*-1</f>
        <v>5891.5060000000003</v>
      </c>
      <c r="F52" s="3">
        <f>F43*-1</f>
        <v>-2221.6060000000002</v>
      </c>
      <c r="G52">
        <v>999.7</v>
      </c>
      <c r="H52" s="3">
        <f>H43*-1</f>
        <v>5888.2318492012528</v>
      </c>
      <c r="I52" s="3">
        <f>I43*-1</f>
        <v>-2217.1234184282876</v>
      </c>
      <c r="K52" s="20">
        <f>H52/1000</f>
        <v>5.8882318492012526</v>
      </c>
      <c r="L52" s="21">
        <f>I52/1000</f>
        <v>-2.2171234184282875</v>
      </c>
      <c r="M52" s="22">
        <f>G52/1000</f>
        <v>0.99970000000000003</v>
      </c>
      <c r="O52" s="31">
        <f>M52-$E$4</f>
        <v>-0.75029999999999997</v>
      </c>
      <c r="P52" s="10"/>
      <c r="Q52" s="31">
        <f>M52-$S$7</f>
        <v>-1.014</v>
      </c>
      <c r="S52" s="20">
        <f>DEGREES( ATAN2(L52,K52))</f>
        <v>110.63309556067915</v>
      </c>
      <c r="T52" s="21">
        <f>DEGREES(ATAN2((SQRT(POWER(K52,2)+POWER(L52,2))),M52))</f>
        <v>9.0282006154422199</v>
      </c>
      <c r="U52" s="21">
        <f>SQRT(POWER(K52,2)+POWER(L52,2)+POWER(M52,2))</f>
        <v>6.3707386269169088</v>
      </c>
      <c r="V52" s="21">
        <f>DEGREES(ATAN2((SQRT(POWER(K52,2)+POWER(L52,2))),O52))</f>
        <v>-6.8004195298063834</v>
      </c>
      <c r="W52" s="21">
        <f>SQRT(POWER(K52,2)+POWER(L52,2)+POWER(O52,2))</f>
        <v>6.3363917691767719</v>
      </c>
      <c r="X52" s="21">
        <f>DEGREES(ATAN2((SQRT(POWER(K52,2)+POWER(L52,2))),Q52))</f>
        <v>-9.1551706518664009</v>
      </c>
      <c r="Y52" s="22">
        <f>SQRT(POWER(K52,2)+POWER(L52,2)+POWER(Q52,2))</f>
        <v>6.3729982396428717</v>
      </c>
    </row>
    <row r="53" spans="1:25" x14ac:dyDescent="0.2">
      <c r="A53" s="19" t="s">
        <v>50</v>
      </c>
      <c r="B53" s="19">
        <v>20</v>
      </c>
      <c r="C53">
        <f>B53-16</f>
        <v>4</v>
      </c>
      <c r="D53">
        <v>11</v>
      </c>
      <c r="E53" s="3">
        <f>E44*-1</f>
        <v>4475.6149999999998</v>
      </c>
      <c r="F53" s="3">
        <f>F44*-1</f>
        <v>-3120.7249999999999</v>
      </c>
      <c r="G53">
        <v>999.7</v>
      </c>
      <c r="H53" s="3">
        <f>H44*-1</f>
        <v>4473.1376070532078</v>
      </c>
      <c r="I53" s="3">
        <f>I44*-1</f>
        <v>-3115.7574930611841</v>
      </c>
      <c r="K53" s="20">
        <f>H53/1000</f>
        <v>4.4731376070532081</v>
      </c>
      <c r="L53" s="21">
        <f>I53/1000</f>
        <v>-3.1157574930611842</v>
      </c>
      <c r="M53" s="22">
        <f>G53/1000</f>
        <v>0.99970000000000003</v>
      </c>
      <c r="O53" s="31">
        <f>M53-$E$4</f>
        <v>-0.75029999999999997</v>
      </c>
      <c r="P53" s="10"/>
      <c r="Q53" s="31">
        <f>M53-$S$7</f>
        <v>-1.014</v>
      </c>
      <c r="S53" s="20">
        <f>DEGREES( ATAN2(L53,K53))</f>
        <v>124.85908421926409</v>
      </c>
      <c r="T53" s="21">
        <f>DEGREES(ATAN2((SQRT(POWER(K53,2)+POWER(L53,2))),M53))</f>
        <v>10.391817680761241</v>
      </c>
      <c r="U53" s="21">
        <f>SQRT(POWER(K53,2)+POWER(L53,2)+POWER(M53,2))</f>
        <v>5.5422292353529201</v>
      </c>
      <c r="V53" s="21">
        <f>DEGREES(ATAN2((SQRT(POWER(K53,2)+POWER(L53,2))),O53))</f>
        <v>-7.8367439186346948</v>
      </c>
      <c r="W53" s="21">
        <f>SQRT(POWER(K53,2)+POWER(L53,2)+POWER(O53,2))</f>
        <v>5.5027134122358774</v>
      </c>
      <c r="X53" s="21">
        <f>DEGREES(ATAN2((SQRT(POWER(K53,2)+POWER(L53,2))),Q53))</f>
        <v>-10.537158792071354</v>
      </c>
      <c r="Y53" s="22">
        <f>SQRT(POWER(K53,2)+POWER(L53,2)+POWER(Q53,2))</f>
        <v>5.5448264902700624</v>
      </c>
    </row>
    <row r="54" spans="1:25" x14ac:dyDescent="0.2">
      <c r="A54" s="19" t="s">
        <v>50</v>
      </c>
      <c r="B54" s="19">
        <v>22</v>
      </c>
      <c r="C54">
        <f>B54-16</f>
        <v>6</v>
      </c>
      <c r="D54">
        <v>12</v>
      </c>
      <c r="E54" s="3">
        <f>E45*-1</f>
        <v>2926.1869999999999</v>
      </c>
      <c r="F54" s="3">
        <f>F45*-1</f>
        <v>-3762.5889999999999</v>
      </c>
      <c r="G54">
        <v>999.7</v>
      </c>
      <c r="H54" s="3">
        <f>H45*-1</f>
        <v>2924.5763063212125</v>
      </c>
      <c r="I54" s="3">
        <f>I45*-1</f>
        <v>-3757.2768190097554</v>
      </c>
      <c r="K54" s="20">
        <f>H54/1000</f>
        <v>2.9245763063212125</v>
      </c>
      <c r="L54" s="21">
        <f>I54/1000</f>
        <v>-3.7572768190097552</v>
      </c>
      <c r="M54" s="22">
        <f>G54/1000</f>
        <v>0.99970000000000003</v>
      </c>
      <c r="O54" s="31">
        <f>M54-$E$4</f>
        <v>-0.75029999999999997</v>
      </c>
      <c r="P54" s="10"/>
      <c r="Q54" s="31">
        <f>M54-$S$7</f>
        <v>-1.014</v>
      </c>
      <c r="S54" s="20">
        <f>DEGREES( ATAN2(L54,K54))</f>
        <v>142.10364525969706</v>
      </c>
      <c r="T54" s="21">
        <f>DEGREES(ATAN2((SQRT(POWER(K54,2)+POWER(L54,2))),M54))</f>
        <v>11.857709493933276</v>
      </c>
      <c r="U54" s="21">
        <f>SQRT(POWER(K54,2)+POWER(L54,2)+POWER(M54,2))</f>
        <v>4.8651490990681356</v>
      </c>
      <c r="V54" s="21">
        <f>DEGREES(ATAN2((SQRT(POWER(K54,2)+POWER(L54,2))),O54))</f>
        <v>-8.9551418644697254</v>
      </c>
      <c r="W54" s="21">
        <f>SQRT(POWER(K54,2)+POWER(L54,2)+POWER(O54,2))</f>
        <v>4.8200856585919185</v>
      </c>
      <c r="X54" s="21">
        <f>DEGREES(ATAN2((SQRT(POWER(K54,2)+POWER(L54,2))),Q54))</f>
        <v>-12.02242380905775</v>
      </c>
      <c r="Y54" s="22">
        <f>SQRT(POWER(K54,2)+POWER(L54,2)+POWER(Q54,2))</f>
        <v>4.8681076062638029</v>
      </c>
    </row>
    <row r="55" spans="1:25" x14ac:dyDescent="0.2">
      <c r="A55" s="19" t="s">
        <v>50</v>
      </c>
      <c r="B55" s="19">
        <v>25</v>
      </c>
      <c r="C55">
        <f>B55-16</f>
        <v>9</v>
      </c>
      <c r="D55">
        <v>13</v>
      </c>
      <c r="E55" s="3">
        <f>E46*-1</f>
        <v>1289.479</v>
      </c>
      <c r="F55" s="3">
        <f>F46*-1</f>
        <v>-4128.0770000000002</v>
      </c>
      <c r="G55">
        <v>999.7</v>
      </c>
      <c r="H55" s="3">
        <f>H46*-1</f>
        <v>1288.7804858284248</v>
      </c>
      <c r="I55" s="3">
        <f>I46*-1</f>
        <v>-4122.648277927442</v>
      </c>
      <c r="K55" s="20">
        <f>H55/1000</f>
        <v>1.2887804858284249</v>
      </c>
      <c r="L55" s="21">
        <f>I55/1000</f>
        <v>-4.1226482779274418</v>
      </c>
      <c r="M55" s="22">
        <f>G55/1000</f>
        <v>0.99970000000000003</v>
      </c>
      <c r="O55" s="31">
        <f>M55-$E$4</f>
        <v>-0.75029999999999997</v>
      </c>
      <c r="P55" s="10"/>
      <c r="Q55" s="31">
        <f>M55-$S$7</f>
        <v>-1.014</v>
      </c>
      <c r="S55" s="20">
        <f>DEGREES( ATAN2(L55,K55))</f>
        <v>162.64024123092568</v>
      </c>
      <c r="T55" s="21">
        <f>DEGREES(ATAN2((SQRT(POWER(K55,2)+POWER(L55,2))),M55))</f>
        <v>13.031338827122806</v>
      </c>
      <c r="U55" s="21">
        <f>SQRT(POWER(K55,2)+POWER(L55,2)+POWER(M55,2))</f>
        <v>4.4335746361316906</v>
      </c>
      <c r="V55" s="21">
        <f>DEGREES(ATAN2((SQRT(POWER(K55,2)+POWER(L55,2))),O55))</f>
        <v>-9.8542271259887713</v>
      </c>
      <c r="W55" s="21">
        <f>SQRT(POWER(K55,2)+POWER(L55,2)+POWER(O55,2))</f>
        <v>4.3840773321361759</v>
      </c>
      <c r="X55" s="21">
        <f>DEGREES(ATAN2((SQRT(POWER(K55,2)+POWER(L55,2))),Q55))</f>
        <v>-13.211249325077995</v>
      </c>
      <c r="Y55" s="22">
        <f>SQRT(POWER(K55,2)+POWER(L55,2)+POWER(Q55,2))</f>
        <v>4.4368209299170784</v>
      </c>
    </row>
    <row r="56" spans="1:25" x14ac:dyDescent="0.2">
      <c r="A56" s="19" t="s">
        <v>50</v>
      </c>
      <c r="B56" s="19">
        <v>27</v>
      </c>
      <c r="C56">
        <f>B56-16</f>
        <v>11</v>
      </c>
      <c r="D56">
        <v>14</v>
      </c>
      <c r="E56" s="3">
        <f>E47*-1</f>
        <v>-385.65899999999999</v>
      </c>
      <c r="F56" s="3">
        <f>F47*-1</f>
        <v>-4206.3050000000003</v>
      </c>
      <c r="G56">
        <v>999.7</v>
      </c>
      <c r="H56" s="3">
        <f>H47*-1</f>
        <v>-385.42561297257856</v>
      </c>
      <c r="I56" s="3">
        <f>I47*-1</f>
        <v>-4200.7589084486972</v>
      </c>
      <c r="K56" s="20">
        <f>H56/1000</f>
        <v>-0.38542561297257855</v>
      </c>
      <c r="L56" s="21">
        <f>I56/1000</f>
        <v>-4.2007589084486971</v>
      </c>
      <c r="M56" s="22">
        <f>G56/1000</f>
        <v>0.99970000000000003</v>
      </c>
      <c r="O56" s="31">
        <f>M56-$E$4</f>
        <v>-0.75029999999999997</v>
      </c>
      <c r="P56" s="10"/>
      <c r="Q56" s="31">
        <f>M56-$S$7</f>
        <v>-1.014</v>
      </c>
      <c r="S56" s="20">
        <f>DEGREES( ATAN2(L56,K56))</f>
        <v>-174.75770818188354</v>
      </c>
      <c r="T56" s="21">
        <f>DEGREES(ATAN2((SQRT(POWER(K56,2)+POWER(L56,2))),M56))</f>
        <v>13.332304509064471</v>
      </c>
      <c r="U56" s="21">
        <f>SQRT(POWER(K56,2)+POWER(L56,2)+POWER(M56,2))</f>
        <v>4.335242599906767</v>
      </c>
      <c r="V56" s="21">
        <f>DEGREES(ATAN2((SQRT(POWER(K56,2)+POWER(L56,2))),O56))</f>
        <v>-10.085358760880604</v>
      </c>
      <c r="W56" s="21">
        <f>SQRT(POWER(K56,2)+POWER(L56,2)+POWER(O56,2))</f>
        <v>4.2846094804598449</v>
      </c>
      <c r="X56" s="21">
        <f>DEGREES(ATAN2((SQRT(POWER(K56,2)+POWER(L56,2))),Q56))</f>
        <v>-13.516063363591293</v>
      </c>
      <c r="Y56" s="22">
        <f>SQRT(POWER(K56,2)+POWER(L56,2)+POWER(Q56,2))</f>
        <v>4.3385624704556669</v>
      </c>
    </row>
    <row r="57" spans="1:25" x14ac:dyDescent="0.2">
      <c r="A57" s="19" t="s">
        <v>50</v>
      </c>
      <c r="B57" s="19">
        <v>30</v>
      </c>
      <c r="C57" s="6">
        <f>B57-16</f>
        <v>14</v>
      </c>
      <c r="D57" s="6">
        <v>15</v>
      </c>
      <c r="E57" s="51">
        <f>E48*-1</f>
        <v>-2049.232</v>
      </c>
      <c r="F57" s="51">
        <f>F48*-1</f>
        <v>-3994.9520000000002</v>
      </c>
      <c r="G57" s="6">
        <v>999.7</v>
      </c>
      <c r="H57" s="51">
        <f>H48*-1</f>
        <v>-2048.0733034655595</v>
      </c>
      <c r="I57" s="51">
        <f>I48*-1</f>
        <v>-3989.5232779274425</v>
      </c>
      <c r="J57" s="6"/>
      <c r="K57" s="20">
        <f>H57/1000</f>
        <v>-2.0480733034655594</v>
      </c>
      <c r="L57" s="21">
        <f>I57/1000</f>
        <v>-3.9895232779274425</v>
      </c>
      <c r="M57" s="22">
        <f>G57/1000</f>
        <v>0.99970000000000003</v>
      </c>
      <c r="N57" s="6"/>
      <c r="O57" s="31">
        <f>M57-$E$4</f>
        <v>-0.75029999999999997</v>
      </c>
      <c r="P57" s="52"/>
      <c r="Q57" s="31">
        <f>M57-$S$7</f>
        <v>-1.014</v>
      </c>
      <c r="R57" s="6"/>
      <c r="S57" s="20">
        <f>DEGREES( ATAN2(L57,K57))</f>
        <v>-152.82571739877736</v>
      </c>
      <c r="T57" s="21">
        <f>DEGREES(ATAN2((SQRT(POWER(K57,2)+POWER(L57,2))),M57))</f>
        <v>12.56703773496713</v>
      </c>
      <c r="U57" s="21">
        <f>SQRT(POWER(K57,2)+POWER(L57,2)+POWER(M57,2))</f>
        <v>4.5945946863127389</v>
      </c>
      <c r="V57" s="21">
        <f>DEGREES(ATAN2((SQRT(POWER(K57,2)+POWER(L57,2))),O57))</f>
        <v>-9.4981243640186612</v>
      </c>
      <c r="W57" s="21">
        <f>SQRT(POWER(K57,2)+POWER(L57,2)+POWER(O57,2))</f>
        <v>4.5468505948066138</v>
      </c>
      <c r="X57" s="21">
        <f>DEGREES(ATAN2((SQRT(POWER(K57,2)+POWER(L57,2))),Q57))</f>
        <v>-12.740971812728684</v>
      </c>
      <c r="Y57" s="22">
        <f>SQRT(POWER(K57,2)+POWER(L57,2)+POWER(Q57,2))</f>
        <v>4.5977272909007176</v>
      </c>
    </row>
    <row r="58" spans="1:25" x14ac:dyDescent="0.2">
      <c r="A58" s="19" t="s">
        <v>50</v>
      </c>
      <c r="B58" s="19">
        <v>32</v>
      </c>
      <c r="C58">
        <f>B58-16</f>
        <v>16</v>
      </c>
      <c r="D58">
        <v>16</v>
      </c>
      <c r="E58" s="3">
        <f>E49*-1</f>
        <v>-3651.5929999999998</v>
      </c>
      <c r="F58" s="3">
        <f>F49*-1</f>
        <v>-3500.3249999999998</v>
      </c>
      <c r="G58">
        <v>999.7</v>
      </c>
      <c r="H58" s="3">
        <f>H49*-1</f>
        <v>-3649.5417006109956</v>
      </c>
      <c r="I58" s="3">
        <f>I49*-1</f>
        <v>-3495.1669216934333</v>
      </c>
      <c r="K58" s="20">
        <f>H58/1000</f>
        <v>-3.6495417006109956</v>
      </c>
      <c r="L58" s="21">
        <f>I58/1000</f>
        <v>-3.4951669216934333</v>
      </c>
      <c r="M58" s="22">
        <f>G58/1000</f>
        <v>0.99970000000000003</v>
      </c>
      <c r="O58" s="31">
        <f>M58-$E$4</f>
        <v>-0.75029999999999997</v>
      </c>
      <c r="P58" s="10"/>
      <c r="Q58" s="31">
        <f>M58-$S$7</f>
        <v>-1.014</v>
      </c>
      <c r="S58" s="20">
        <f>DEGREES( ATAN2(L58,K58))</f>
        <v>-133.7622102320463</v>
      </c>
      <c r="T58" s="21">
        <f>DEGREES(ATAN2((SQRT(POWER(K58,2)+POWER(L58,2))),M58))</f>
        <v>11.19050026689353</v>
      </c>
      <c r="U58" s="21">
        <f>SQRT(POWER(K58,2)+POWER(L58,2)+POWER(M58,2))</f>
        <v>5.1511888457907027</v>
      </c>
      <c r="V58" s="21">
        <f>DEGREES(ATAN2((SQRT(POWER(K58,2)+POWER(L58,2))),O58))</f>
        <v>-8.4454989406620768</v>
      </c>
      <c r="W58" s="21">
        <f>SQRT(POWER(K58,2)+POWER(L58,2)+POWER(O58,2))</f>
        <v>5.1086491878967912</v>
      </c>
      <c r="X58" s="21">
        <f>DEGREES(ATAN2((SQRT(POWER(K58,2)+POWER(L58,2))),Q58))</f>
        <v>-11.346448197505596</v>
      </c>
      <c r="Y58" s="22">
        <f>SQRT(POWER(K58,2)+POWER(L58,2)+POWER(Q58,2))</f>
        <v>5.1539831620794558</v>
      </c>
    </row>
    <row r="59" spans="1:25" x14ac:dyDescent="0.2">
      <c r="A59" s="19" t="s">
        <v>50</v>
      </c>
      <c r="B59" s="19">
        <v>34</v>
      </c>
      <c r="C59" s="6">
        <f>B59-16</f>
        <v>18</v>
      </c>
      <c r="D59" s="6">
        <v>17</v>
      </c>
      <c r="E59" s="51">
        <f>E50*-1</f>
        <v>-5144.9170000000004</v>
      </c>
      <c r="F59" s="51">
        <f>F50*-1</f>
        <v>-2737.1729999999998</v>
      </c>
      <c r="G59" s="6">
        <v>999.7</v>
      </c>
      <c r="H59" s="51">
        <f>H50*-1</f>
        <v>-5142.0310181506466</v>
      </c>
      <c r="I59" s="51">
        <f>I50*-1</f>
        <v>-2732.4311955159242</v>
      </c>
      <c r="J59" s="6"/>
      <c r="K59" s="20">
        <f>H59/1000</f>
        <v>-5.1420310181506466</v>
      </c>
      <c r="L59" s="21">
        <f>I59/1000</f>
        <v>-2.7324311955159244</v>
      </c>
      <c r="M59" s="22">
        <f>G59/1000</f>
        <v>0.99970000000000003</v>
      </c>
      <c r="N59" s="6"/>
      <c r="O59" s="31">
        <f>M59-$E$4</f>
        <v>-0.75029999999999997</v>
      </c>
      <c r="P59" s="52"/>
      <c r="Q59" s="31">
        <f>M59-$S$7</f>
        <v>-1.014</v>
      </c>
      <c r="R59" s="6"/>
      <c r="S59" s="20">
        <f>DEGREES( ATAN2(L59,K59))</f>
        <v>-117.98579358437399</v>
      </c>
      <c r="T59" s="21">
        <f>DEGREES(ATAN2((SQRT(POWER(K59,2)+POWER(L59,2))),M59))</f>
        <v>9.7417366465724218</v>
      </c>
      <c r="U59" s="21">
        <f>SQRT(POWER(K59,2)+POWER(L59,2)+POWER(M59,2))</f>
        <v>5.9081353505020484</v>
      </c>
      <c r="V59" s="21">
        <f>DEGREES(ATAN2((SQRT(POWER(K59,2)+POWER(L59,2))),O59))</f>
        <v>-7.3422412447084895</v>
      </c>
      <c r="W59" s="21">
        <f>SQRT(POWER(K59,2)+POWER(L59,2)+POWER(O59,2))</f>
        <v>5.8710828064209721</v>
      </c>
      <c r="X59" s="21">
        <f>DEGREES(ATAN2((SQRT(POWER(K59,2)+POWER(L59,2))),Q59))</f>
        <v>-9.8783589719401519</v>
      </c>
      <c r="Y59" s="22">
        <f>SQRT(POWER(K59,2)+POWER(L59,2)+POWER(Q59,2))</f>
        <v>5.9105718191941428</v>
      </c>
    </row>
    <row r="60" spans="1:25" s="4" customFormat="1" x14ac:dyDescent="0.2">
      <c r="A60" s="4" t="s">
        <v>50</v>
      </c>
      <c r="B60" s="4">
        <v>37</v>
      </c>
      <c r="C60" s="4">
        <f>B60-16</f>
        <v>21</v>
      </c>
      <c r="D60" s="4">
        <v>18</v>
      </c>
      <c r="E60" s="49">
        <f>E51*-1</f>
        <v>-6520.87</v>
      </c>
      <c r="F60" s="49">
        <f>F51*-1</f>
        <v>-1696.779</v>
      </c>
      <c r="G60" s="4">
        <v>999.7</v>
      </c>
      <c r="H60" s="49">
        <f>H51*-1</f>
        <v>-6517.5958492012523</v>
      </c>
      <c r="I60" s="49">
        <f>I51*-1</f>
        <v>-1692.2964184282873</v>
      </c>
      <c r="K60" s="23">
        <f>H60/1000</f>
        <v>-6.5175958492012525</v>
      </c>
      <c r="L60" s="24">
        <f>I60/1000</f>
        <v>-1.6922964184282874</v>
      </c>
      <c r="M60" s="25">
        <f>G60/1000</f>
        <v>0.99970000000000003</v>
      </c>
      <c r="O60" s="32">
        <f>M60-$E$4</f>
        <v>-0.75029999999999997</v>
      </c>
      <c r="P60" s="26"/>
      <c r="Q60" s="32">
        <f>M60-$S$7</f>
        <v>-1.014</v>
      </c>
      <c r="S60" s="23">
        <f>DEGREES( ATAN2(L60,K60))</f>
        <v>-104.55545273114123</v>
      </c>
      <c r="T60" s="24">
        <f>DEGREES(ATAN2((SQRT(POWER(K60,2)+POWER(L60,2))),M60))</f>
        <v>8.4445573083844039</v>
      </c>
      <c r="U60" s="24">
        <f>SQRT(POWER(K60,2)+POWER(L60,2)+POWER(M60,2))</f>
        <v>6.8075195858220345</v>
      </c>
      <c r="V60" s="24">
        <f>DEGREES(ATAN2((SQRT(POWER(K60,2)+POWER(L60,2))),O60))</f>
        <v>-6.3579207153954114</v>
      </c>
      <c r="W60" s="24">
        <f>SQRT(POWER(K60,2)+POWER(L60,2)+POWER(O60,2))</f>
        <v>6.7753872886611139</v>
      </c>
      <c r="X60" s="24">
        <f>DEGREES(ATAN2((SQRT(POWER(K60,2)+POWER(L60,2))),Q60))</f>
        <v>-8.5635721303178229</v>
      </c>
      <c r="Y60" s="25">
        <f>SQRT(POWER(K60,2)+POWER(L60,2)+POWER(Q60,2))</f>
        <v>6.809634264874334</v>
      </c>
    </row>
    <row r="61" spans="1:25" x14ac:dyDescent="0.2">
      <c r="A61" t="s">
        <v>49</v>
      </c>
      <c r="B61">
        <v>18</v>
      </c>
      <c r="C61">
        <f>B61-16</f>
        <v>2</v>
      </c>
      <c r="D61" s="8">
        <v>19</v>
      </c>
      <c r="E61" s="3">
        <v>-5891.5060000000003</v>
      </c>
      <c r="F61" s="3">
        <v>2221.6060000000002</v>
      </c>
      <c r="G61">
        <v>1690.7</v>
      </c>
      <c r="H61" s="3">
        <v>-5888.2318492012528</v>
      </c>
      <c r="I61" s="3">
        <v>2217.1234184282876</v>
      </c>
      <c r="K61" s="20">
        <f>H61/1000</f>
        <v>-5.8882318492012526</v>
      </c>
      <c r="L61" s="21">
        <f>I61/1000</f>
        <v>2.2171234184282875</v>
      </c>
      <c r="M61" s="22">
        <f>G61/1000</f>
        <v>1.6907000000000001</v>
      </c>
      <c r="O61" s="31">
        <f>M61-$E$4</f>
        <v>-5.9299999999999908E-2</v>
      </c>
      <c r="P61" s="10"/>
      <c r="Q61" s="31">
        <f>M61-$S$7</f>
        <v>-0.32299999999999995</v>
      </c>
      <c r="S61" s="20">
        <f>DEGREES( ATAN2(L61,K61))</f>
        <v>-69.366904439320834</v>
      </c>
      <c r="T61" s="21">
        <f>DEGREES(ATAN2((SQRT(POWER(K61,2)+POWER(L61,2))),M61))</f>
        <v>15.040892032043063</v>
      </c>
      <c r="U61" s="21">
        <f>SQRT(POWER(K61,2)+POWER(L61,2)+POWER(M61,2))</f>
        <v>6.5150116694055997</v>
      </c>
      <c r="V61" s="21">
        <f>DEGREES(ATAN2((SQRT(POWER(K61,2)+POWER(L61,2))),O61))</f>
        <v>-0.53999366131212634</v>
      </c>
      <c r="W61" s="21">
        <f>SQRT(POWER(K61,2)+POWER(L61,2)+POWER(O61,2))</f>
        <v>6.292092422437161</v>
      </c>
      <c r="X61" s="21">
        <f>DEGREES(ATAN2((SQRT(POWER(K61,2)+POWER(L61,2))),Q61))</f>
        <v>-2.9387880520458696</v>
      </c>
      <c r="Y61" s="22">
        <f>SQRT(POWER(K61,2)+POWER(L61,2)+POWER(Q61,2))</f>
        <v>6.3000983772073864</v>
      </c>
    </row>
    <row r="62" spans="1:25" x14ac:dyDescent="0.2">
      <c r="A62" t="s">
        <v>49</v>
      </c>
      <c r="B62">
        <v>21</v>
      </c>
      <c r="C62">
        <f>B62-16</f>
        <v>5</v>
      </c>
      <c r="D62">
        <v>20</v>
      </c>
      <c r="E62" s="3">
        <v>-4475.6149999999998</v>
      </c>
      <c r="F62" s="3">
        <v>3120.7249999999999</v>
      </c>
      <c r="G62">
        <v>1690.7</v>
      </c>
      <c r="H62" s="3">
        <v>-4473.1376070532078</v>
      </c>
      <c r="I62" s="3">
        <v>3115.7574930611841</v>
      </c>
      <c r="K62" s="20">
        <f>H62/1000</f>
        <v>-4.4731376070532081</v>
      </c>
      <c r="L62" s="21">
        <f>I62/1000</f>
        <v>3.1157574930611842</v>
      </c>
      <c r="M62" s="22">
        <f>G62/1000</f>
        <v>1.6907000000000001</v>
      </c>
      <c r="O62" s="31">
        <f>M62-$E$4</f>
        <v>-5.9299999999999908E-2</v>
      </c>
      <c r="P62" s="10"/>
      <c r="Q62" s="31">
        <f>M62-$S$7</f>
        <v>-0.32299999999999995</v>
      </c>
      <c r="S62" s="20">
        <f>DEGREES( ATAN2(L62,K62))</f>
        <v>-55.140915780735916</v>
      </c>
      <c r="T62" s="21">
        <f>DEGREES(ATAN2((SQRT(POWER(K62,2)+POWER(L62,2))),M62))</f>
        <v>17.231014707876284</v>
      </c>
      <c r="U62" s="21">
        <f>SQRT(POWER(K62,2)+POWER(L62,2)+POWER(M62,2))</f>
        <v>5.7074837973664554</v>
      </c>
      <c r="V62" s="21">
        <f>DEGREES(ATAN2((SQRT(POWER(K62,2)+POWER(L62,2))),O62))</f>
        <v>-0.62324443544919728</v>
      </c>
      <c r="W62" s="21">
        <f>SQRT(POWER(K62,2)+POWER(L62,2)+POWER(O62,2))</f>
        <v>5.4516439077768659</v>
      </c>
      <c r="X62" s="21">
        <f>DEGREES(ATAN2((SQRT(POWER(K62,2)+POWER(L62,2))),Q62))</f>
        <v>-3.3909072024217428</v>
      </c>
      <c r="Y62" s="22">
        <f>SQRT(POWER(K62,2)+POWER(L62,2)+POWER(Q62,2))</f>
        <v>5.4608821455146437</v>
      </c>
    </row>
    <row r="63" spans="1:25" x14ac:dyDescent="0.2">
      <c r="A63" t="s">
        <v>49</v>
      </c>
      <c r="B63">
        <v>23</v>
      </c>
      <c r="C63">
        <f>B63-16</f>
        <v>7</v>
      </c>
      <c r="D63">
        <v>21</v>
      </c>
      <c r="E63" s="3">
        <v>-2926.1869999999999</v>
      </c>
      <c r="F63" s="3">
        <v>3762.5889999999999</v>
      </c>
      <c r="G63">
        <v>1690.7</v>
      </c>
      <c r="H63" s="3">
        <v>-2924.5763063212125</v>
      </c>
      <c r="I63" s="3">
        <v>3757.2768190097554</v>
      </c>
      <c r="K63" s="20">
        <f>H63/1000</f>
        <v>-2.9245763063212125</v>
      </c>
      <c r="L63" s="21">
        <f>I63/1000</f>
        <v>3.7572768190097552</v>
      </c>
      <c r="M63" s="22">
        <f>G63/1000</f>
        <v>1.6907000000000001</v>
      </c>
      <c r="O63" s="31">
        <f>M63-$E$4</f>
        <v>-5.9299999999999908E-2</v>
      </c>
      <c r="P63" s="10"/>
      <c r="Q63" s="31">
        <f>M63-$S$7</f>
        <v>-0.32299999999999995</v>
      </c>
      <c r="S63" s="20">
        <f>DEGREES( ATAN2(L63,K63))</f>
        <v>-37.896354740302939</v>
      </c>
      <c r="T63" s="21">
        <f>DEGREES(ATAN2((SQRT(POWER(K63,2)+POWER(L63,2))),M63))</f>
        <v>19.549429629941635</v>
      </c>
      <c r="U63" s="21">
        <f>SQRT(POWER(K63,2)+POWER(L63,2)+POWER(M63,2))</f>
        <v>5.0525975652295418</v>
      </c>
      <c r="V63" s="21">
        <f>DEGREES(ATAN2((SQRT(POWER(K63,2)+POWER(L63,2))),O63))</f>
        <v>-0.71355338645747979</v>
      </c>
      <c r="W63" s="21">
        <f>SQRT(POWER(K63,2)+POWER(L63,2)+POWER(O63,2))</f>
        <v>4.761700552970912</v>
      </c>
      <c r="X63" s="21">
        <f>DEGREES(ATAN2((SQRT(POWER(K63,2)+POWER(L63,2))),Q63))</f>
        <v>-3.8808947854382496</v>
      </c>
      <c r="Y63" s="22">
        <f>SQRT(POWER(K63,2)+POWER(L63,2)+POWER(Q63,2))</f>
        <v>4.7722745799213495</v>
      </c>
    </row>
    <row r="64" spans="1:25" x14ac:dyDescent="0.2">
      <c r="A64" t="s">
        <v>49</v>
      </c>
      <c r="B64">
        <v>26</v>
      </c>
      <c r="C64">
        <f>B64-16</f>
        <v>10</v>
      </c>
      <c r="D64">
        <v>22</v>
      </c>
      <c r="E64" s="3">
        <v>-1289.479</v>
      </c>
      <c r="F64" s="3">
        <v>4128.0770000000002</v>
      </c>
      <c r="G64">
        <v>1690.7</v>
      </c>
      <c r="H64" s="3">
        <v>-1288.7804858284248</v>
      </c>
      <c r="I64" s="3">
        <v>4122.648277927442</v>
      </c>
      <c r="K64" s="20">
        <f>H64/1000</f>
        <v>-1.2887804858284249</v>
      </c>
      <c r="L64" s="21">
        <f>I64/1000</f>
        <v>4.1226482779274418</v>
      </c>
      <c r="M64" s="22">
        <f>G64/1000</f>
        <v>1.6907000000000001</v>
      </c>
      <c r="O64" s="31">
        <f>M64-$E$4</f>
        <v>-5.9299999999999908E-2</v>
      </c>
      <c r="P64" s="10"/>
      <c r="Q64" s="31">
        <f>M64-$S$7</f>
        <v>-0.32299999999999995</v>
      </c>
      <c r="S64" s="20">
        <f>DEGREES( ATAN2(L64,K64))</f>
        <v>-17.359758769074336</v>
      </c>
      <c r="T64" s="21">
        <f>DEGREES(ATAN2((SQRT(POWER(K64,2)+POWER(L64,2))),M64))</f>
        <v>21.376390611636417</v>
      </c>
      <c r="U64" s="21">
        <f>SQRT(POWER(K64,2)+POWER(L64,2)+POWER(M64,2))</f>
        <v>4.6384965726138301</v>
      </c>
      <c r="V64" s="21">
        <f>DEGREES(ATAN2((SQRT(POWER(K64,2)+POWER(L64,2))),O64))</f>
        <v>-0.78655119633682291</v>
      </c>
      <c r="W64" s="21">
        <f>SQRT(POWER(K64,2)+POWER(L64,2)+POWER(O64,2))</f>
        <v>4.3198032888258062</v>
      </c>
      <c r="X64" s="21">
        <f>DEGREES(ATAN2((SQRT(POWER(K64,2)+POWER(L64,2))),Q64))</f>
        <v>-4.2765598380915124</v>
      </c>
      <c r="Y64" s="22">
        <f>SQRT(POWER(K64,2)+POWER(L64,2)+POWER(Q64,2))</f>
        <v>4.3314562175035602</v>
      </c>
    </row>
    <row r="65" spans="1:25" x14ac:dyDescent="0.2">
      <c r="A65" t="s">
        <v>49</v>
      </c>
      <c r="B65">
        <v>28</v>
      </c>
      <c r="C65">
        <f>B65-16</f>
        <v>12</v>
      </c>
      <c r="D65">
        <v>23</v>
      </c>
      <c r="E65" s="3">
        <v>385.65899999999999</v>
      </c>
      <c r="F65" s="3">
        <v>4206.3050000000003</v>
      </c>
      <c r="G65">
        <v>1690.7</v>
      </c>
      <c r="H65" s="3">
        <v>385.42561297257856</v>
      </c>
      <c r="I65" s="3">
        <v>4200.7589084486972</v>
      </c>
      <c r="K65" s="20">
        <f>H65/1000</f>
        <v>0.38542561297257855</v>
      </c>
      <c r="L65" s="21">
        <f>I65/1000</f>
        <v>4.2007589084486971</v>
      </c>
      <c r="M65" s="22">
        <f>G65/1000</f>
        <v>1.6907000000000001</v>
      </c>
      <c r="O65" s="31">
        <f>M65-$E$4</f>
        <v>-5.9299999999999908E-2</v>
      </c>
      <c r="P65" s="10"/>
      <c r="Q65" s="31">
        <f>M65-$S$7</f>
        <v>-0.32299999999999995</v>
      </c>
      <c r="S65" s="20">
        <f>DEGREES( ATAN2(L65,K65))</f>
        <v>5.2422918181164526</v>
      </c>
      <c r="T65" s="21">
        <f>DEGREES(ATAN2((SQRT(POWER(K65,2)+POWER(L65,2))),M65))</f>
        <v>21.840490063843184</v>
      </c>
      <c r="U65" s="21">
        <f>SQRT(POWER(K65,2)+POWER(L65,2)+POWER(M65,2))</f>
        <v>4.5446006205217175</v>
      </c>
      <c r="V65" s="21">
        <f>DEGREES(ATAN2((SQRT(POWER(K65,2)+POWER(L65,2))),O65))</f>
        <v>-0.80537955314906851</v>
      </c>
      <c r="W65" s="21">
        <f>SQRT(POWER(K65,2)+POWER(L65,2)+POWER(O65,2))</f>
        <v>4.2188203090492467</v>
      </c>
      <c r="X65" s="21">
        <f>DEGREES(ATAN2((SQRT(POWER(K65,2)+POWER(L65,2))),Q65))</f>
        <v>-4.3785513511579257</v>
      </c>
      <c r="Y65" s="22">
        <f>SQRT(POWER(K65,2)+POWER(L65,2)+POWER(Q65,2))</f>
        <v>4.2307513883524734</v>
      </c>
    </row>
    <row r="66" spans="1:25" x14ac:dyDescent="0.2">
      <c r="A66" t="s">
        <v>49</v>
      </c>
      <c r="B66">
        <v>31</v>
      </c>
      <c r="C66">
        <f>B66-16</f>
        <v>15</v>
      </c>
      <c r="D66">
        <v>24</v>
      </c>
      <c r="E66" s="3">
        <v>2049.232</v>
      </c>
      <c r="F66" s="3">
        <v>3994.9520000000002</v>
      </c>
      <c r="G66">
        <v>1690.7</v>
      </c>
      <c r="H66" s="3">
        <v>2048.0733034655595</v>
      </c>
      <c r="I66" s="3">
        <v>3989.5232779274425</v>
      </c>
      <c r="K66" s="20">
        <f>H66/1000</f>
        <v>2.0480733034655594</v>
      </c>
      <c r="L66" s="21">
        <f>I66/1000</f>
        <v>3.9895232779274425</v>
      </c>
      <c r="M66" s="22">
        <f>G66/1000</f>
        <v>1.6907000000000001</v>
      </c>
      <c r="O66" s="31">
        <f>M66-$E$4</f>
        <v>-5.9299999999999908E-2</v>
      </c>
      <c r="P66" s="10"/>
      <c r="Q66" s="31">
        <f>M66-$S$7</f>
        <v>-0.32299999999999995</v>
      </c>
      <c r="S66" s="20">
        <f>DEGREES( ATAN2(L66,K66))</f>
        <v>27.174282601222639</v>
      </c>
      <c r="T66" s="21">
        <f>DEGREES(ATAN2((SQRT(POWER(K66,2)+POWER(L66,2))),M66))</f>
        <v>20.656854314257824</v>
      </c>
      <c r="U66" s="21">
        <f>SQRT(POWER(K66,2)+POWER(L66,2)+POWER(M66,2))</f>
        <v>4.7926367201670166</v>
      </c>
      <c r="V66" s="21">
        <f>DEGREES(ATAN2((SQRT(POWER(K66,2)+POWER(L66,2))),O66))</f>
        <v>-0.75759353337381263</v>
      </c>
      <c r="W66" s="21">
        <f>SQRT(POWER(K66,2)+POWER(L66,2)+POWER(O66,2))</f>
        <v>4.4849098911230376</v>
      </c>
      <c r="X66" s="21">
        <f>DEGREES(ATAN2((SQRT(POWER(K66,2)+POWER(L66,2))),Q66))</f>
        <v>-4.1196477900941169</v>
      </c>
      <c r="Y66" s="22">
        <f>SQRT(POWER(K66,2)+POWER(L66,2)+POWER(Q66,2))</f>
        <v>4.496134922518813</v>
      </c>
    </row>
    <row r="67" spans="1:25" x14ac:dyDescent="0.2">
      <c r="A67" t="s">
        <v>49</v>
      </c>
      <c r="B67">
        <v>33</v>
      </c>
      <c r="C67">
        <f>B67-16</f>
        <v>17</v>
      </c>
      <c r="D67">
        <v>25</v>
      </c>
      <c r="E67" s="3">
        <v>3651.5929999999998</v>
      </c>
      <c r="F67" s="3">
        <v>3500.3249999999998</v>
      </c>
      <c r="G67">
        <v>1690.7</v>
      </c>
      <c r="H67" s="3">
        <v>3649.5417006109956</v>
      </c>
      <c r="I67" s="3">
        <v>3495.1669216934333</v>
      </c>
      <c r="K67" s="20">
        <f>H67/1000</f>
        <v>3.6495417006109956</v>
      </c>
      <c r="L67" s="21">
        <f>I67/1000</f>
        <v>3.4951669216934333</v>
      </c>
      <c r="M67" s="22">
        <f>G67/1000</f>
        <v>1.6907000000000001</v>
      </c>
      <c r="O67" s="31">
        <f>M67-$E$4</f>
        <v>-5.9299999999999908E-2</v>
      </c>
      <c r="P67" s="10"/>
      <c r="Q67" s="31">
        <f>M67-$S$7</f>
        <v>-0.32299999999999995</v>
      </c>
      <c r="S67" s="20">
        <f>DEGREES( ATAN2(L67,K67))</f>
        <v>46.237789767953686</v>
      </c>
      <c r="T67" s="21">
        <f>DEGREES(ATAN2((SQRT(POWER(K67,2)+POWER(L67,2))),M67))</f>
        <v>18.499039879728343</v>
      </c>
      <c r="U67" s="21">
        <f>SQRT(POWER(K67,2)+POWER(L67,2)+POWER(M67,2))</f>
        <v>5.3285845142024861</v>
      </c>
      <c r="V67" s="21">
        <f>DEGREES(ATAN2((SQRT(POWER(K67,2)+POWER(L67,2))),O67))</f>
        <v>-0.67233622934833437</v>
      </c>
      <c r="W67" s="21">
        <f>SQRT(POWER(K67,2)+POWER(L67,2)+POWER(O67,2))</f>
        <v>5.0535990071431813</v>
      </c>
      <c r="X67" s="21">
        <f>DEGREES(ATAN2((SQRT(POWER(K67,2)+POWER(L67,2))),Q67))</f>
        <v>-3.6573275784143031</v>
      </c>
      <c r="Y67" s="22">
        <f>SQRT(POWER(K67,2)+POWER(L67,2)+POWER(Q67,2))</f>
        <v>5.063563511500428</v>
      </c>
    </row>
    <row r="68" spans="1:25" x14ac:dyDescent="0.2">
      <c r="A68" t="s">
        <v>49</v>
      </c>
      <c r="B68">
        <v>35</v>
      </c>
      <c r="C68">
        <f>B68-16</f>
        <v>19</v>
      </c>
      <c r="D68">
        <v>26</v>
      </c>
      <c r="E68" s="3">
        <v>5144.9170000000004</v>
      </c>
      <c r="F68" s="3">
        <v>2737.1729999999998</v>
      </c>
      <c r="G68">
        <v>1690.7</v>
      </c>
      <c r="H68" s="3">
        <v>5142.0310181506466</v>
      </c>
      <c r="I68" s="3">
        <v>2732.4311955159242</v>
      </c>
      <c r="K68" s="20">
        <f>H68/1000</f>
        <v>5.1420310181506466</v>
      </c>
      <c r="L68" s="21">
        <f>I68/1000</f>
        <v>2.7324311955159244</v>
      </c>
      <c r="M68" s="22">
        <f>G68/1000</f>
        <v>1.6907000000000001</v>
      </c>
      <c r="O68" s="31">
        <f>M68-$E$4</f>
        <v>-5.9299999999999908E-2</v>
      </c>
      <c r="P68" s="10"/>
      <c r="Q68" s="31">
        <f>M68-$S$7</f>
        <v>-0.32299999999999995</v>
      </c>
      <c r="S68" s="20">
        <f>DEGREES( ATAN2(L68,K68))</f>
        <v>62.014206415626006</v>
      </c>
      <c r="T68" s="21">
        <f>DEGREES(ATAN2((SQRT(POWER(K68,2)+POWER(L68,2))),M68))</f>
        <v>16.19073271223106</v>
      </c>
      <c r="U68" s="21">
        <f>SQRT(POWER(K68,2)+POWER(L68,2)+POWER(M68,2))</f>
        <v>6.0634255763431248</v>
      </c>
      <c r="V68" s="21">
        <f>DEGREES(ATAN2((SQRT(POWER(K68,2)+POWER(L68,2))),O68))</f>
        <v>-0.58347168653298509</v>
      </c>
      <c r="W68" s="21">
        <f>SQRT(POWER(K68,2)+POWER(L68,2)+POWER(O68,2))</f>
        <v>5.8232447758832846</v>
      </c>
      <c r="X68" s="21">
        <f>DEGREES(ATAN2((SQRT(POWER(K68,2)+POWER(L68,2))),Q68))</f>
        <v>-3.1749565589924145</v>
      </c>
      <c r="Y68" s="22">
        <f>SQRT(POWER(K68,2)+POWER(L68,2)+POWER(Q68,2))</f>
        <v>5.8318943946072928</v>
      </c>
    </row>
    <row r="69" spans="1:25" s="4" customFormat="1" x14ac:dyDescent="0.2">
      <c r="A69" s="4" t="s">
        <v>49</v>
      </c>
      <c r="B69" s="4">
        <v>38</v>
      </c>
      <c r="C69" s="4">
        <f>B69-16</f>
        <v>22</v>
      </c>
      <c r="D69" s="4">
        <v>27</v>
      </c>
      <c r="E69" s="49">
        <v>6520.87</v>
      </c>
      <c r="F69" s="49">
        <v>1696.779</v>
      </c>
      <c r="G69" s="4">
        <v>1690.7</v>
      </c>
      <c r="H69" s="49">
        <v>6517.5958492012523</v>
      </c>
      <c r="I69" s="49">
        <v>1692.2964184282873</v>
      </c>
      <c r="K69" s="23">
        <f>H69/1000</f>
        <v>6.5175958492012525</v>
      </c>
      <c r="L69" s="24">
        <f>I69/1000</f>
        <v>1.6922964184282874</v>
      </c>
      <c r="M69" s="25">
        <f>G69/1000</f>
        <v>1.6907000000000001</v>
      </c>
      <c r="O69" s="32">
        <f>M69-$E$4</f>
        <v>-5.9299999999999908E-2</v>
      </c>
      <c r="P69" s="26"/>
      <c r="Q69" s="32">
        <f>M69-$S$7</f>
        <v>-0.32299999999999995</v>
      </c>
      <c r="S69" s="23">
        <f>DEGREES( ATAN2(L69,K69))</f>
        <v>75.44454726885877</v>
      </c>
      <c r="T69" s="24">
        <f>DEGREES(ATAN2((SQRT(POWER(K69,2)+POWER(L69,2))),M69))</f>
        <v>14.094458060134764</v>
      </c>
      <c r="U69" s="24">
        <f>SQRT(POWER(K69,2)+POWER(L69,2)+POWER(M69,2))</f>
        <v>6.9427220390384781</v>
      </c>
      <c r="V69" s="24">
        <f>DEGREES(ATAN2((SQRT(POWER(K69,2)+POWER(L69,2))),O69))</f>
        <v>-0.50455828688097459</v>
      </c>
      <c r="W69" s="24">
        <f>SQRT(POWER(K69,2)+POWER(L69,2)+POWER(O69,2))</f>
        <v>6.7339764858032147</v>
      </c>
      <c r="X69" s="24">
        <f>DEGREES(ATAN2((SQRT(POWER(K69,2)+POWER(L69,2))),Q69))</f>
        <v>-2.7462346530811899</v>
      </c>
      <c r="Y69" s="25">
        <f>SQRT(POWER(K69,2)+POWER(L69,2)+POWER(Q69,2))</f>
        <v>6.7414576926174208</v>
      </c>
    </row>
    <row r="70" spans="1:25" x14ac:dyDescent="0.2">
      <c r="A70" s="19" t="s">
        <v>50</v>
      </c>
      <c r="B70" s="19">
        <v>18</v>
      </c>
      <c r="C70">
        <f>B70-16</f>
        <v>2</v>
      </c>
      <c r="D70" s="8">
        <v>28</v>
      </c>
      <c r="E70" s="3">
        <f>E61*-1</f>
        <v>5891.5060000000003</v>
      </c>
      <c r="F70" s="3">
        <f>F61*-1</f>
        <v>-2221.6060000000002</v>
      </c>
      <c r="G70">
        <v>1690.7</v>
      </c>
      <c r="H70" s="3">
        <v>5888.2318492012528</v>
      </c>
      <c r="I70" s="3">
        <v>-2217.1234184282876</v>
      </c>
      <c r="K70" s="20">
        <f>H70/1000</f>
        <v>5.8882318492012526</v>
      </c>
      <c r="L70" s="21">
        <f>I70/1000</f>
        <v>-2.2171234184282875</v>
      </c>
      <c r="M70" s="22">
        <f>G70/1000</f>
        <v>1.6907000000000001</v>
      </c>
      <c r="O70" s="31">
        <f>M70-$E$4</f>
        <v>-5.9299999999999908E-2</v>
      </c>
      <c r="P70" s="10"/>
      <c r="Q70" s="31">
        <f>M70-$S$7</f>
        <v>-0.32299999999999995</v>
      </c>
      <c r="S70" s="20">
        <f>DEGREES( ATAN2(L70,K70))</f>
        <v>110.63309556067915</v>
      </c>
      <c r="T70" s="21">
        <f>DEGREES(ATAN2((SQRT(POWER(K70,2)+POWER(L70,2))),M70))</f>
        <v>15.040892032043063</v>
      </c>
      <c r="U70" s="21">
        <f>SQRT(POWER(K70,2)+POWER(L70,2)+POWER(M70,2))</f>
        <v>6.5150116694055997</v>
      </c>
      <c r="V70" s="21">
        <f>DEGREES(ATAN2((SQRT(POWER(K70,2)+POWER(L70,2))),O70))</f>
        <v>-0.53999366131212634</v>
      </c>
      <c r="W70" s="21">
        <f>SQRT(POWER(K70,2)+POWER(L70,2)+POWER(O70,2))</f>
        <v>6.292092422437161</v>
      </c>
      <c r="X70" s="21">
        <f>DEGREES(ATAN2((SQRT(POWER(K70,2)+POWER(L70,2))),Q70))</f>
        <v>-2.9387880520458696</v>
      </c>
      <c r="Y70" s="22">
        <f>SQRT(POWER(K70,2)+POWER(L70,2)+POWER(Q70,2))</f>
        <v>6.3000983772073864</v>
      </c>
    </row>
    <row r="71" spans="1:25" x14ac:dyDescent="0.2">
      <c r="A71" s="19" t="s">
        <v>50</v>
      </c>
      <c r="B71" s="19">
        <v>21</v>
      </c>
      <c r="C71" s="6">
        <f>B71-16</f>
        <v>5</v>
      </c>
      <c r="D71" s="6">
        <v>29</v>
      </c>
      <c r="E71" s="51">
        <f>E62*-1</f>
        <v>4475.6149999999998</v>
      </c>
      <c r="F71" s="51">
        <f>F62*-1</f>
        <v>-3120.7249999999999</v>
      </c>
      <c r="G71" s="6">
        <v>1690.7</v>
      </c>
      <c r="H71" s="51">
        <v>4473.1376070532078</v>
      </c>
      <c r="I71" s="51">
        <v>-3115.7574930611841</v>
      </c>
      <c r="J71" s="6"/>
      <c r="K71" s="20">
        <f>H71/1000</f>
        <v>4.4731376070532081</v>
      </c>
      <c r="L71" s="21">
        <f>I71/1000</f>
        <v>-3.1157574930611842</v>
      </c>
      <c r="M71" s="22">
        <f>G71/1000</f>
        <v>1.6907000000000001</v>
      </c>
      <c r="N71" s="6"/>
      <c r="O71" s="31">
        <f>M71-$E$4</f>
        <v>-5.9299999999999908E-2</v>
      </c>
      <c r="P71" s="52"/>
      <c r="Q71" s="31">
        <f>M71-$S$7</f>
        <v>-0.32299999999999995</v>
      </c>
      <c r="R71" s="6"/>
      <c r="S71" s="20">
        <f>DEGREES( ATAN2(L71,K71))</f>
        <v>124.85908421926409</v>
      </c>
      <c r="T71" s="21">
        <f>DEGREES(ATAN2((SQRT(POWER(K71,2)+POWER(L71,2))),M71))</f>
        <v>17.231014707876284</v>
      </c>
      <c r="U71" s="21">
        <f>SQRT(POWER(K71,2)+POWER(L71,2)+POWER(M71,2))</f>
        <v>5.7074837973664554</v>
      </c>
      <c r="V71" s="21">
        <f>DEGREES(ATAN2((SQRT(POWER(K71,2)+POWER(L71,2))),O71))</f>
        <v>-0.62324443544919728</v>
      </c>
      <c r="W71" s="21">
        <f>SQRT(POWER(K71,2)+POWER(L71,2)+POWER(O71,2))</f>
        <v>5.4516439077768659</v>
      </c>
      <c r="X71" s="21">
        <f>DEGREES(ATAN2((SQRT(POWER(K71,2)+POWER(L71,2))),Q71))</f>
        <v>-3.3909072024217428</v>
      </c>
      <c r="Y71" s="22">
        <f>SQRT(POWER(K71,2)+POWER(L71,2)+POWER(Q71,2))</f>
        <v>5.4608821455146437</v>
      </c>
    </row>
    <row r="72" spans="1:25" x14ac:dyDescent="0.2">
      <c r="A72" s="19" t="s">
        <v>50</v>
      </c>
      <c r="B72" s="19">
        <v>23</v>
      </c>
      <c r="C72">
        <f>B72-16</f>
        <v>7</v>
      </c>
      <c r="D72">
        <v>30</v>
      </c>
      <c r="E72" s="3">
        <f>E63*-1</f>
        <v>2926.1869999999999</v>
      </c>
      <c r="F72" s="3">
        <f>F63*-1</f>
        <v>-3762.5889999999999</v>
      </c>
      <c r="G72">
        <v>1690.7</v>
      </c>
      <c r="H72" s="3">
        <v>2924.5763063212125</v>
      </c>
      <c r="I72" s="3">
        <v>-3757.2768190097554</v>
      </c>
      <c r="K72" s="20">
        <f>H72/1000</f>
        <v>2.9245763063212125</v>
      </c>
      <c r="L72" s="21">
        <f>I72/1000</f>
        <v>-3.7572768190097552</v>
      </c>
      <c r="M72" s="22">
        <f>G72/1000</f>
        <v>1.6907000000000001</v>
      </c>
      <c r="O72" s="31">
        <f>M72-$E$4</f>
        <v>-5.9299999999999908E-2</v>
      </c>
      <c r="P72" s="10"/>
      <c r="Q72" s="31">
        <f>M72-$S$7</f>
        <v>-0.32299999999999995</v>
      </c>
      <c r="S72" s="20">
        <f>DEGREES( ATAN2(L72,K72))</f>
        <v>142.10364525969706</v>
      </c>
      <c r="T72" s="21">
        <f>DEGREES(ATAN2((SQRT(POWER(K72,2)+POWER(L72,2))),M72))</f>
        <v>19.549429629941635</v>
      </c>
      <c r="U72" s="21">
        <f>SQRT(POWER(K72,2)+POWER(L72,2)+POWER(M72,2))</f>
        <v>5.0525975652295418</v>
      </c>
      <c r="V72" s="21">
        <f>DEGREES(ATAN2((SQRT(POWER(K72,2)+POWER(L72,2))),O72))</f>
        <v>-0.71355338645747979</v>
      </c>
      <c r="W72" s="21">
        <f>SQRT(POWER(K72,2)+POWER(L72,2)+POWER(O72,2))</f>
        <v>4.761700552970912</v>
      </c>
      <c r="X72" s="21">
        <f>DEGREES(ATAN2((SQRT(POWER(K72,2)+POWER(L72,2))),Q72))</f>
        <v>-3.8808947854382496</v>
      </c>
      <c r="Y72" s="22">
        <f>SQRT(POWER(K72,2)+POWER(L72,2)+POWER(Q72,2))</f>
        <v>4.7722745799213495</v>
      </c>
    </row>
    <row r="73" spans="1:25" x14ac:dyDescent="0.2">
      <c r="A73" s="19" t="s">
        <v>50</v>
      </c>
      <c r="B73" s="19">
        <v>26</v>
      </c>
      <c r="C73">
        <f>B73-16</f>
        <v>10</v>
      </c>
      <c r="D73">
        <v>31</v>
      </c>
      <c r="E73" s="3">
        <f>E64*-1</f>
        <v>1289.479</v>
      </c>
      <c r="F73" s="3">
        <f>F64*-1</f>
        <v>-4128.0770000000002</v>
      </c>
      <c r="G73">
        <v>1690.7</v>
      </c>
      <c r="H73" s="3">
        <v>1288.7804858284248</v>
      </c>
      <c r="I73" s="3">
        <v>-4122.648277927442</v>
      </c>
      <c r="K73" s="20">
        <f>H73/1000</f>
        <v>1.2887804858284249</v>
      </c>
      <c r="L73" s="21">
        <f>I73/1000</f>
        <v>-4.1226482779274418</v>
      </c>
      <c r="M73" s="22">
        <f>G73/1000</f>
        <v>1.6907000000000001</v>
      </c>
      <c r="O73" s="31">
        <f>M73-$E$4</f>
        <v>-5.9299999999999908E-2</v>
      </c>
      <c r="P73" s="10"/>
      <c r="Q73" s="31">
        <f>M73-$S$7</f>
        <v>-0.32299999999999995</v>
      </c>
      <c r="S73" s="20">
        <f>DEGREES( ATAN2(L73,K73))</f>
        <v>162.64024123092568</v>
      </c>
      <c r="T73" s="21">
        <f>DEGREES(ATAN2((SQRT(POWER(K73,2)+POWER(L73,2))),M73))</f>
        <v>21.376390611636417</v>
      </c>
      <c r="U73" s="21">
        <f>SQRT(POWER(K73,2)+POWER(L73,2)+POWER(M73,2))</f>
        <v>4.6384965726138301</v>
      </c>
      <c r="V73" s="21">
        <f>DEGREES(ATAN2((SQRT(POWER(K73,2)+POWER(L73,2))),O73))</f>
        <v>-0.78655119633682291</v>
      </c>
      <c r="W73" s="21">
        <f>SQRT(POWER(K73,2)+POWER(L73,2)+POWER(O73,2))</f>
        <v>4.3198032888258062</v>
      </c>
      <c r="X73" s="21">
        <f>DEGREES(ATAN2((SQRT(POWER(K73,2)+POWER(L73,2))),Q73))</f>
        <v>-4.2765598380915124</v>
      </c>
      <c r="Y73" s="22">
        <f>SQRT(POWER(K73,2)+POWER(L73,2)+POWER(Q73,2))</f>
        <v>4.3314562175035602</v>
      </c>
    </row>
    <row r="74" spans="1:25" x14ac:dyDescent="0.2">
      <c r="A74" s="19" t="s">
        <v>50</v>
      </c>
      <c r="B74" s="19">
        <v>28</v>
      </c>
      <c r="C74">
        <f>B74-16</f>
        <v>12</v>
      </c>
      <c r="D74">
        <v>32</v>
      </c>
      <c r="E74" s="3">
        <f>E65*-1</f>
        <v>-385.65899999999999</v>
      </c>
      <c r="F74" s="3">
        <f>F65*-1</f>
        <v>-4206.3050000000003</v>
      </c>
      <c r="G74">
        <v>1690.7</v>
      </c>
      <c r="H74" s="3">
        <v>-385.42561297257856</v>
      </c>
      <c r="I74" s="3">
        <v>-4200.7589084486972</v>
      </c>
      <c r="K74" s="20">
        <f>H74/1000</f>
        <v>-0.38542561297257855</v>
      </c>
      <c r="L74" s="21">
        <f>I74/1000</f>
        <v>-4.2007589084486971</v>
      </c>
      <c r="M74" s="22">
        <f>G74/1000</f>
        <v>1.6907000000000001</v>
      </c>
      <c r="O74" s="31">
        <f>M74-$E$4</f>
        <v>-5.9299999999999908E-2</v>
      </c>
      <c r="P74" s="10"/>
      <c r="Q74" s="31">
        <f>M74-$S$7</f>
        <v>-0.32299999999999995</v>
      </c>
      <c r="S74" s="20">
        <f>DEGREES( ATAN2(L74,K74))</f>
        <v>-174.75770818188354</v>
      </c>
      <c r="T74" s="21">
        <f>DEGREES(ATAN2((SQRT(POWER(K74,2)+POWER(L74,2))),M74))</f>
        <v>21.840490063843184</v>
      </c>
      <c r="U74" s="21">
        <f>SQRT(POWER(K74,2)+POWER(L74,2)+POWER(M74,2))</f>
        <v>4.5446006205217175</v>
      </c>
      <c r="V74" s="21">
        <f>DEGREES(ATAN2((SQRT(POWER(K74,2)+POWER(L74,2))),O74))</f>
        <v>-0.80537955314906851</v>
      </c>
      <c r="W74" s="21">
        <f>SQRT(POWER(K74,2)+POWER(L74,2)+POWER(O74,2))</f>
        <v>4.2188203090492467</v>
      </c>
      <c r="X74" s="21">
        <f>DEGREES(ATAN2((SQRT(POWER(K74,2)+POWER(L74,2))),Q74))</f>
        <v>-4.3785513511579257</v>
      </c>
      <c r="Y74" s="22">
        <f>SQRT(POWER(K74,2)+POWER(L74,2)+POWER(Q74,2))</f>
        <v>4.2307513883524734</v>
      </c>
    </row>
    <row r="75" spans="1:25" x14ac:dyDescent="0.2">
      <c r="A75" s="19" t="s">
        <v>50</v>
      </c>
      <c r="B75" s="19">
        <v>31</v>
      </c>
      <c r="C75">
        <f>B75-16</f>
        <v>15</v>
      </c>
      <c r="D75">
        <v>33</v>
      </c>
      <c r="E75" s="3">
        <f>E66*-1</f>
        <v>-2049.232</v>
      </c>
      <c r="F75" s="3">
        <f>F66*-1</f>
        <v>-3994.9520000000002</v>
      </c>
      <c r="G75">
        <v>1690.7</v>
      </c>
      <c r="H75" s="3">
        <v>-2048.0733034655595</v>
      </c>
      <c r="I75" s="3">
        <v>-3989.5232779274425</v>
      </c>
      <c r="K75" s="20">
        <f>H75/1000</f>
        <v>-2.0480733034655594</v>
      </c>
      <c r="L75" s="21">
        <f>I75/1000</f>
        <v>-3.9895232779274425</v>
      </c>
      <c r="M75" s="22">
        <f>G75/1000</f>
        <v>1.6907000000000001</v>
      </c>
      <c r="O75" s="31">
        <f>M75-$E$4</f>
        <v>-5.9299999999999908E-2</v>
      </c>
      <c r="P75" s="10"/>
      <c r="Q75" s="31">
        <f>M75-$S$7</f>
        <v>-0.32299999999999995</v>
      </c>
      <c r="S75" s="20">
        <f>DEGREES( ATAN2(L75,K75))</f>
        <v>-152.82571739877736</v>
      </c>
      <c r="T75" s="21">
        <f>DEGREES(ATAN2((SQRT(POWER(K75,2)+POWER(L75,2))),M75))</f>
        <v>20.656854314257824</v>
      </c>
      <c r="U75" s="21">
        <f>SQRT(POWER(K75,2)+POWER(L75,2)+POWER(M75,2))</f>
        <v>4.7926367201670166</v>
      </c>
      <c r="V75" s="21">
        <f>DEGREES(ATAN2((SQRT(POWER(K75,2)+POWER(L75,2))),O75))</f>
        <v>-0.75759353337381263</v>
      </c>
      <c r="W75" s="21">
        <f>SQRT(POWER(K75,2)+POWER(L75,2)+POWER(O75,2))</f>
        <v>4.4849098911230376</v>
      </c>
      <c r="X75" s="21">
        <f>DEGREES(ATAN2((SQRT(POWER(K75,2)+POWER(L75,2))),Q75))</f>
        <v>-4.1196477900941169</v>
      </c>
      <c r="Y75" s="22">
        <f>SQRT(POWER(K75,2)+POWER(L75,2)+POWER(Q75,2))</f>
        <v>4.496134922518813</v>
      </c>
    </row>
    <row r="76" spans="1:25" x14ac:dyDescent="0.2">
      <c r="A76" s="19" t="s">
        <v>50</v>
      </c>
      <c r="B76" s="19">
        <v>33</v>
      </c>
      <c r="C76">
        <f>B76-16</f>
        <v>17</v>
      </c>
      <c r="D76">
        <v>34</v>
      </c>
      <c r="E76" s="3">
        <f>E67*-1</f>
        <v>-3651.5929999999998</v>
      </c>
      <c r="F76" s="3">
        <f>F67*-1</f>
        <v>-3500.3249999999998</v>
      </c>
      <c r="G76">
        <v>1690.7</v>
      </c>
      <c r="H76" s="3">
        <v>-3649.5417006109956</v>
      </c>
      <c r="I76" s="3">
        <v>-3495.1669216934333</v>
      </c>
      <c r="K76" s="20">
        <f>H76/1000</f>
        <v>-3.6495417006109956</v>
      </c>
      <c r="L76" s="21">
        <f>I76/1000</f>
        <v>-3.4951669216934333</v>
      </c>
      <c r="M76" s="22">
        <f>G76/1000</f>
        <v>1.6907000000000001</v>
      </c>
      <c r="O76" s="31">
        <f>M76-$E$4</f>
        <v>-5.9299999999999908E-2</v>
      </c>
      <c r="P76" s="10"/>
      <c r="Q76" s="31">
        <f>M76-$S$7</f>
        <v>-0.32299999999999995</v>
      </c>
      <c r="S76" s="20">
        <f>DEGREES( ATAN2(L76,K76))</f>
        <v>-133.7622102320463</v>
      </c>
      <c r="T76" s="21">
        <f>DEGREES(ATAN2((SQRT(POWER(K76,2)+POWER(L76,2))),M76))</f>
        <v>18.499039879728343</v>
      </c>
      <c r="U76" s="21">
        <f>SQRT(POWER(K76,2)+POWER(L76,2)+POWER(M76,2))</f>
        <v>5.3285845142024861</v>
      </c>
      <c r="V76" s="21">
        <f>DEGREES(ATAN2((SQRT(POWER(K76,2)+POWER(L76,2))),O76))</f>
        <v>-0.67233622934833437</v>
      </c>
      <c r="W76" s="21">
        <f>SQRT(POWER(K76,2)+POWER(L76,2)+POWER(O76,2))</f>
        <v>5.0535990071431813</v>
      </c>
      <c r="X76" s="21">
        <f>DEGREES(ATAN2((SQRT(POWER(K76,2)+POWER(L76,2))),Q76))</f>
        <v>-3.6573275784143031</v>
      </c>
      <c r="Y76" s="22">
        <f>SQRT(POWER(K76,2)+POWER(L76,2)+POWER(Q76,2))</f>
        <v>5.063563511500428</v>
      </c>
    </row>
    <row r="77" spans="1:25" x14ac:dyDescent="0.2">
      <c r="A77" s="19" t="s">
        <v>50</v>
      </c>
      <c r="B77" s="19">
        <v>35</v>
      </c>
      <c r="C77">
        <f>B77-16</f>
        <v>19</v>
      </c>
      <c r="D77">
        <v>35</v>
      </c>
      <c r="E77" s="3">
        <f>E68*-1</f>
        <v>-5144.9170000000004</v>
      </c>
      <c r="F77" s="3">
        <f>F68*-1</f>
        <v>-2737.1729999999998</v>
      </c>
      <c r="G77">
        <v>1690.7</v>
      </c>
      <c r="H77" s="3">
        <v>-5142.0310181506466</v>
      </c>
      <c r="I77" s="3">
        <v>-2732.4311955159242</v>
      </c>
      <c r="K77" s="20">
        <f>H77/1000</f>
        <v>-5.1420310181506466</v>
      </c>
      <c r="L77" s="21">
        <f>I77/1000</f>
        <v>-2.7324311955159244</v>
      </c>
      <c r="M77" s="22">
        <f>G77/1000</f>
        <v>1.6907000000000001</v>
      </c>
      <c r="O77" s="31">
        <f>M77-$E$4</f>
        <v>-5.9299999999999908E-2</v>
      </c>
      <c r="P77" s="10"/>
      <c r="Q77" s="31">
        <f>M77-$S$7</f>
        <v>-0.32299999999999995</v>
      </c>
      <c r="S77" s="20">
        <f>DEGREES( ATAN2(L77,K77))</f>
        <v>-117.98579358437399</v>
      </c>
      <c r="T77" s="21">
        <f>DEGREES(ATAN2((SQRT(POWER(K77,2)+POWER(L77,2))),M77))</f>
        <v>16.19073271223106</v>
      </c>
      <c r="U77" s="21">
        <f>SQRT(POWER(K77,2)+POWER(L77,2)+POWER(M77,2))</f>
        <v>6.0634255763431248</v>
      </c>
      <c r="V77" s="21">
        <f>DEGREES(ATAN2((SQRT(POWER(K77,2)+POWER(L77,2))),O77))</f>
        <v>-0.58347168653298509</v>
      </c>
      <c r="W77" s="21">
        <f>SQRT(POWER(K77,2)+POWER(L77,2)+POWER(O77,2))</f>
        <v>5.8232447758832846</v>
      </c>
      <c r="X77" s="21">
        <f>DEGREES(ATAN2((SQRT(POWER(K77,2)+POWER(L77,2))),Q77))</f>
        <v>-3.1749565589924145</v>
      </c>
      <c r="Y77" s="22">
        <f>SQRT(POWER(K77,2)+POWER(L77,2)+POWER(Q77,2))</f>
        <v>5.8318943946072928</v>
      </c>
    </row>
    <row r="78" spans="1:25" s="4" customFormat="1" x14ac:dyDescent="0.2">
      <c r="A78" s="4" t="s">
        <v>50</v>
      </c>
      <c r="B78" s="4">
        <v>38</v>
      </c>
      <c r="C78" s="4">
        <f>B78-16</f>
        <v>22</v>
      </c>
      <c r="D78" s="4">
        <v>36</v>
      </c>
      <c r="E78" s="49">
        <f>E69*-1</f>
        <v>-6520.87</v>
      </c>
      <c r="F78" s="49">
        <f>F69*-1</f>
        <v>-1696.779</v>
      </c>
      <c r="G78" s="4">
        <v>1690.7</v>
      </c>
      <c r="H78" s="49">
        <v>-6517.5958492012523</v>
      </c>
      <c r="I78" s="49">
        <v>-1692.2964184282873</v>
      </c>
      <c r="K78" s="23">
        <f>H78/1000</f>
        <v>-6.5175958492012525</v>
      </c>
      <c r="L78" s="24">
        <f>I78/1000</f>
        <v>-1.6922964184282874</v>
      </c>
      <c r="M78" s="25">
        <f>G78/1000</f>
        <v>1.6907000000000001</v>
      </c>
      <c r="O78" s="32">
        <f>M78-$E$4</f>
        <v>-5.9299999999999908E-2</v>
      </c>
      <c r="P78" s="26"/>
      <c r="Q78" s="32">
        <f>M78-$S$7</f>
        <v>-0.32299999999999995</v>
      </c>
      <c r="S78" s="23">
        <f>DEGREES( ATAN2(L78,K78))</f>
        <v>-104.55545273114123</v>
      </c>
      <c r="T78" s="24">
        <f>DEGREES(ATAN2((SQRT(POWER(K78,2)+POWER(L78,2))),M78))</f>
        <v>14.094458060134764</v>
      </c>
      <c r="U78" s="24">
        <f>SQRT(POWER(K78,2)+POWER(L78,2)+POWER(M78,2))</f>
        <v>6.9427220390384781</v>
      </c>
      <c r="V78" s="24">
        <f>DEGREES(ATAN2((SQRT(POWER(K78,2)+POWER(L78,2))),O78))</f>
        <v>-0.50455828688097459</v>
      </c>
      <c r="W78" s="24">
        <f>SQRT(POWER(K78,2)+POWER(L78,2)+POWER(O78,2))</f>
        <v>6.7339764858032147</v>
      </c>
      <c r="X78" s="24">
        <f>DEGREES(ATAN2((SQRT(POWER(K78,2)+POWER(L78,2))),Q78))</f>
        <v>-2.7462346530811899</v>
      </c>
      <c r="Y78" s="25">
        <f>SQRT(POWER(K78,2)+POWER(L78,2)+POWER(Q78,2))</f>
        <v>6.7414576926174208</v>
      </c>
    </row>
    <row r="79" spans="1:25" x14ac:dyDescent="0.2">
      <c r="A79" t="s">
        <v>49</v>
      </c>
      <c r="B79">
        <v>19</v>
      </c>
      <c r="C79">
        <f>B79-16</f>
        <v>3</v>
      </c>
      <c r="D79">
        <v>37</v>
      </c>
      <c r="E79" s="3">
        <v>-5289.2809999999999</v>
      </c>
      <c r="F79" s="3">
        <v>2649.31</v>
      </c>
      <c r="G79">
        <v>3062.03</v>
      </c>
      <c r="H79" s="3">
        <f>E79-K8</f>
        <v>-5286.3950181506461</v>
      </c>
      <c r="I79" s="3">
        <f>F79-L8</f>
        <v>2644.5681955159243</v>
      </c>
      <c r="K79" s="20">
        <f>H79/1000</f>
        <v>-5.2863950181506461</v>
      </c>
      <c r="L79" s="21">
        <f>I79/1000</f>
        <v>2.6445681955159244</v>
      </c>
      <c r="M79" s="22">
        <f>G79/1000</f>
        <v>3.06203</v>
      </c>
      <c r="O79" s="31">
        <f>M79-$E$4</f>
        <v>1.31203</v>
      </c>
      <c r="P79" s="10"/>
      <c r="Q79" s="31">
        <f>M79-$S$7</f>
        <v>1.04833</v>
      </c>
      <c r="S79" s="20">
        <f>DEGREES( ATAN2(L79,K79))</f>
        <v>-63.423065276213393</v>
      </c>
      <c r="T79" s="21">
        <f>DEGREES(ATAN2((SQRT(POWER(K79,2)+POWER(L79,2))),M79))</f>
        <v>27.385235002966883</v>
      </c>
      <c r="U79" s="21">
        <f>SQRT(POWER(K79,2)+POWER(L79,2)+POWER(M79,2))</f>
        <v>6.6570069062276271</v>
      </c>
      <c r="V79" s="21">
        <f>DEGREES(ATAN2((SQRT(POWER(K79,2)+POWER(L79,2))),O79))</f>
        <v>12.514751523165046</v>
      </c>
      <c r="W79" s="21">
        <f>SQRT(POWER(K79,2)+POWER(L79,2)+POWER(O79,2))</f>
        <v>6.0548440070378629</v>
      </c>
      <c r="X79" s="21">
        <f>DEGREES(ATAN2((SQRT(POWER(K79,2)+POWER(L79,2))),Q79))</f>
        <v>10.056999542825952</v>
      </c>
      <c r="Y79" s="22">
        <f>SQRT(POWER(K79,2)+POWER(L79,2)+POWER(Q79,2))</f>
        <v>6.0032248848066923</v>
      </c>
    </row>
    <row r="80" spans="1:25" x14ac:dyDescent="0.2">
      <c r="A80" t="s">
        <v>49</v>
      </c>
      <c r="B80">
        <v>24</v>
      </c>
      <c r="C80">
        <f>B80-16</f>
        <v>8</v>
      </c>
      <c r="D80">
        <v>38</v>
      </c>
      <c r="E80" s="3">
        <v>-1896.6679999999999</v>
      </c>
      <c r="F80" s="3">
        <v>4027.5149999999999</v>
      </c>
      <c r="G80">
        <v>3062.03</v>
      </c>
      <c r="H80" s="3">
        <f>E80-K12</f>
        <v>-1895.5093034655597</v>
      </c>
      <c r="I80" s="3">
        <f>F80-L12</f>
        <v>4022.0862779274421</v>
      </c>
      <c r="K80" s="20">
        <f>H80/1000</f>
        <v>-1.8955093034655597</v>
      </c>
      <c r="L80" s="21">
        <f>I80/1000</f>
        <v>4.0220862779274418</v>
      </c>
      <c r="M80" s="22">
        <f>G80/1000</f>
        <v>3.06203</v>
      </c>
      <c r="O80" s="31">
        <f>M80-$E$4</f>
        <v>1.31203</v>
      </c>
      <c r="P80" s="10"/>
      <c r="Q80" s="31">
        <f>M80-$S$7</f>
        <v>1.04833</v>
      </c>
      <c r="S80" s="20">
        <f>DEGREES( ATAN2(L80,K80))</f>
        <v>-25.233336704771727</v>
      </c>
      <c r="T80" s="21">
        <f>DEGREES(ATAN2((SQRT(POWER(K80,2)+POWER(L80,2))),M80))</f>
        <v>34.553616538294953</v>
      </c>
      <c r="U80" s="21">
        <f>SQRT(POWER(K80,2)+POWER(L80,2)+POWER(M80,2))</f>
        <v>5.398718483817869</v>
      </c>
      <c r="V80" s="21">
        <f>DEGREES(ATAN2((SQRT(POWER(K80,2)+POWER(L80,2))),O80))</f>
        <v>16.440246799953421</v>
      </c>
      <c r="W80" s="21">
        <f>SQRT(POWER(K80,2)+POWER(L80,2)+POWER(O80,2))</f>
        <v>4.6358986472437804</v>
      </c>
      <c r="X80" s="21">
        <f>DEGREES(ATAN2((SQRT(POWER(K80,2)+POWER(L80,2))),Q80))</f>
        <v>13.26649045905646</v>
      </c>
      <c r="Y80" s="22">
        <f>SQRT(POWER(K80,2)+POWER(L80,2)+POWER(Q80,2))</f>
        <v>4.5682742185114842</v>
      </c>
    </row>
    <row r="81" spans="1:25" x14ac:dyDescent="0.2">
      <c r="A81" t="s">
        <v>49</v>
      </c>
      <c r="B81">
        <v>29</v>
      </c>
      <c r="C81">
        <f>B81-16</f>
        <v>13</v>
      </c>
      <c r="D81">
        <v>39</v>
      </c>
      <c r="E81" s="3">
        <v>1862.4390000000001</v>
      </c>
      <c r="F81" s="3">
        <v>4034.8209999999999</v>
      </c>
      <c r="G81">
        <v>3062.03</v>
      </c>
      <c r="H81" s="3">
        <f>E81-K17</f>
        <v>1861.2803034655599</v>
      </c>
      <c r="I81" s="3">
        <f>F81-N17</f>
        <v>4034.6122634598378</v>
      </c>
      <c r="K81" s="20">
        <f>H81/1000</f>
        <v>1.8612803034655598</v>
      </c>
      <c r="L81" s="21">
        <f>I81/1000</f>
        <v>4.034612263459838</v>
      </c>
      <c r="M81" s="22">
        <f>G81/1000</f>
        <v>3.06203</v>
      </c>
      <c r="O81" s="31">
        <f>M81-$E$4</f>
        <v>1.31203</v>
      </c>
      <c r="P81" s="10"/>
      <c r="Q81" s="31">
        <f>M81-$S$7</f>
        <v>1.04833</v>
      </c>
      <c r="S81" s="20">
        <f>DEGREES( ATAN2(L81,K81))</f>
        <v>24.765206978763871</v>
      </c>
      <c r="T81" s="21">
        <f>DEGREES(ATAN2((SQRT(POWER(K81,2)+POWER(L81,2))),M81))</f>
        <v>34.572363524646619</v>
      </c>
      <c r="U81" s="21">
        <f>SQRT(POWER(K81,2)+POWER(L81,2)+POWER(M81,2))</f>
        <v>5.3961549463881564</v>
      </c>
      <c r="V81" s="21">
        <f>DEGREES(ATAN2((SQRT(POWER(K81,2)+POWER(L81,2))),O81))</f>
        <v>16.451142441190825</v>
      </c>
      <c r="W81" s="21">
        <f>SQRT(POWER(K81,2)+POWER(L81,2)+POWER(O81,2))</f>
        <v>4.6329130366789064</v>
      </c>
      <c r="X81" s="21">
        <f>DEGREES(ATAN2((SQRT(POWER(K81,2)+POWER(L81,2))),Q81))</f>
        <v>13.275456050147248</v>
      </c>
      <c r="Y81" s="22">
        <f>SQRT(POWER(K81,2)+POWER(L81,2)+POWER(Q81,2))</f>
        <v>4.5652443826622653</v>
      </c>
    </row>
    <row r="82" spans="1:25" s="4" customFormat="1" x14ac:dyDescent="0.2">
      <c r="A82" s="4" t="s">
        <v>49</v>
      </c>
      <c r="B82" s="4">
        <v>36</v>
      </c>
      <c r="C82" s="4">
        <f>B82-16</f>
        <v>20</v>
      </c>
      <c r="D82" s="4">
        <v>40</v>
      </c>
      <c r="E82" s="49">
        <v>5308.9279999999999</v>
      </c>
      <c r="F82" s="49">
        <v>2637.3519999999999</v>
      </c>
      <c r="G82" s="4">
        <v>3062.03</v>
      </c>
      <c r="H82" s="49">
        <f>E82-K20</f>
        <v>5306.4506070532079</v>
      </c>
      <c r="I82" s="49">
        <f>F82-L20</f>
        <v>2632.384493061184</v>
      </c>
      <c r="K82" s="23">
        <f>H82/1000</f>
        <v>5.3064506070532076</v>
      </c>
      <c r="L82" s="24">
        <f>I82/1000</f>
        <v>2.6323844930611839</v>
      </c>
      <c r="M82" s="25">
        <f>G82/1000</f>
        <v>3.06203</v>
      </c>
      <c r="O82" s="32">
        <f>M82-$E$4</f>
        <v>1.31203</v>
      </c>
      <c r="P82" s="26"/>
      <c r="Q82" s="32">
        <f>M82-$S$7</f>
        <v>1.04833</v>
      </c>
      <c r="S82" s="23">
        <f>DEGREES( ATAN2(L82,K82))</f>
        <v>63.615252451855795</v>
      </c>
      <c r="T82" s="24">
        <f>DEGREES(ATAN2((SQRT(POWER(K82,2)+POWER(L82,2))),M82))</f>
        <v>27.335757209509374</v>
      </c>
      <c r="U82" s="24">
        <f>SQRT(POWER(K82,2)+POWER(L82,2)+POWER(M82,2))</f>
        <v>6.6681252151788772</v>
      </c>
      <c r="V82" s="24">
        <f>DEGREES(ATAN2((SQRT(POWER(K82,2)+POWER(L82,2))),O82))</f>
        <v>12.489133495552117</v>
      </c>
      <c r="W82" s="24">
        <f>SQRT(POWER(K82,2)+POWER(L82,2)+POWER(O82,2))</f>
        <v>6.0670659206328352</v>
      </c>
      <c r="X82" s="24">
        <f>DEGREES(ATAN2((SQRT(POWER(K82,2)+POWER(L82,2))),Q82))</f>
        <v>10.036177586498006</v>
      </c>
      <c r="Y82" s="25">
        <f>SQRT(POWER(K82,2)+POWER(L82,2)+POWER(Q82,2))</f>
        <v>6.0155516748926976</v>
      </c>
    </row>
    <row r="83" spans="1:25" x14ac:dyDescent="0.2">
      <c r="A83" s="19" t="s">
        <v>50</v>
      </c>
      <c r="B83" s="19">
        <v>19</v>
      </c>
      <c r="C83">
        <f>B83-16</f>
        <v>3</v>
      </c>
      <c r="D83">
        <v>41</v>
      </c>
      <c r="E83" s="3">
        <f>E79*-1</f>
        <v>5289.2809999999999</v>
      </c>
      <c r="F83" s="3">
        <f>F79*-1</f>
        <v>-2649.31</v>
      </c>
      <c r="G83">
        <v>3062.03</v>
      </c>
      <c r="H83" s="3">
        <f>H79*-1</f>
        <v>5286.3950181506461</v>
      </c>
      <c r="I83" s="3">
        <f>I79*-1</f>
        <v>-2644.5681955159243</v>
      </c>
      <c r="K83" s="20">
        <f>H83/1000</f>
        <v>5.2863950181506461</v>
      </c>
      <c r="L83" s="21">
        <f>I83/1000</f>
        <v>-2.6445681955159244</v>
      </c>
      <c r="M83" s="22">
        <f>G83/1000</f>
        <v>3.06203</v>
      </c>
      <c r="O83" s="31">
        <f>M83-$E$4</f>
        <v>1.31203</v>
      </c>
      <c r="P83" s="10"/>
      <c r="Q83" s="31">
        <f>M83-$S$7</f>
        <v>1.04833</v>
      </c>
      <c r="S83" s="20">
        <f>DEGREES( ATAN2(L83,K83))</f>
        <v>116.57693472378661</v>
      </c>
      <c r="T83" s="21">
        <f>DEGREES(ATAN2((SQRT(POWER(K83,2)+POWER(L83,2))),M83))</f>
        <v>27.385235002966883</v>
      </c>
      <c r="U83" s="21">
        <f>SQRT(POWER(K83,2)+POWER(L83,2)+POWER(M83,2))</f>
        <v>6.6570069062276271</v>
      </c>
      <c r="V83" s="21">
        <f>DEGREES(ATAN2((SQRT(POWER(K83,2)+POWER(L83,2))),O83))</f>
        <v>12.514751523165046</v>
      </c>
      <c r="W83" s="21">
        <f>SQRT(POWER(K83,2)+POWER(L83,2)+POWER(O83,2))</f>
        <v>6.0548440070378629</v>
      </c>
      <c r="X83" s="21">
        <f>DEGREES(ATAN2((SQRT(POWER(K83,2)+POWER(L83,2))),Q83))</f>
        <v>10.056999542825952</v>
      </c>
      <c r="Y83" s="22">
        <f>SQRT(POWER(K83,2)+POWER(L83,2)+POWER(Q83,2))</f>
        <v>6.0032248848066923</v>
      </c>
    </row>
    <row r="84" spans="1:25" x14ac:dyDescent="0.2">
      <c r="A84" s="19" t="s">
        <v>50</v>
      </c>
      <c r="B84" s="19">
        <v>24</v>
      </c>
      <c r="C84">
        <f>B84-16</f>
        <v>8</v>
      </c>
      <c r="D84">
        <v>42</v>
      </c>
      <c r="E84" s="3">
        <f>E80*-1</f>
        <v>1896.6679999999999</v>
      </c>
      <c r="F84" s="3">
        <f>F80*-1</f>
        <v>-4027.5149999999999</v>
      </c>
      <c r="G84">
        <v>3062.03</v>
      </c>
      <c r="H84" s="3">
        <f t="shared" ref="H84:I84" si="20">H80*-1</f>
        <v>1895.5093034655597</v>
      </c>
      <c r="I84" s="3">
        <f t="shared" si="20"/>
        <v>-4022.0862779274421</v>
      </c>
      <c r="K84" s="20">
        <f>H84/1000</f>
        <v>1.8955093034655597</v>
      </c>
      <c r="L84" s="21">
        <f>I84/1000</f>
        <v>-4.0220862779274418</v>
      </c>
      <c r="M84" s="22">
        <f>G84/1000</f>
        <v>3.06203</v>
      </c>
      <c r="O84" s="31">
        <f>M84-$E$4</f>
        <v>1.31203</v>
      </c>
      <c r="P84" s="10"/>
      <c r="Q84" s="31">
        <f>M84-$S$7</f>
        <v>1.04833</v>
      </c>
      <c r="S84" s="20">
        <f>DEGREES( ATAN2(L84,K84))</f>
        <v>154.76666329522828</v>
      </c>
      <c r="T84" s="21">
        <f>DEGREES(ATAN2((SQRT(POWER(K84,2)+POWER(L84,2))),M84))</f>
        <v>34.553616538294953</v>
      </c>
      <c r="U84" s="21">
        <f>SQRT(POWER(K84,2)+POWER(L84,2)+POWER(M84,2))</f>
        <v>5.398718483817869</v>
      </c>
      <c r="V84" s="21">
        <f>DEGREES(ATAN2((SQRT(POWER(K84,2)+POWER(L84,2))),O84))</f>
        <v>16.440246799953421</v>
      </c>
      <c r="W84" s="21">
        <f>SQRT(POWER(K84,2)+POWER(L84,2)+POWER(O84,2))</f>
        <v>4.6358986472437804</v>
      </c>
      <c r="X84" s="21">
        <f>DEGREES(ATAN2((SQRT(POWER(K84,2)+POWER(L84,2))),Q84))</f>
        <v>13.26649045905646</v>
      </c>
      <c r="Y84" s="22">
        <f>SQRT(POWER(K84,2)+POWER(L84,2)+POWER(Q84,2))</f>
        <v>4.5682742185114842</v>
      </c>
    </row>
    <row r="85" spans="1:25" x14ac:dyDescent="0.2">
      <c r="A85" s="19" t="s">
        <v>50</v>
      </c>
      <c r="B85" s="19">
        <v>29</v>
      </c>
      <c r="C85">
        <f>B85-16</f>
        <v>13</v>
      </c>
      <c r="D85">
        <v>43</v>
      </c>
      <c r="E85" s="3">
        <f>E81*-1</f>
        <v>-1862.4390000000001</v>
      </c>
      <c r="F85" s="3">
        <f>F81*-1</f>
        <v>-4034.8209999999999</v>
      </c>
      <c r="G85">
        <v>3062.03</v>
      </c>
      <c r="H85" s="3">
        <f t="shared" ref="H85:I85" si="21">H81*-1</f>
        <v>-1861.2803034655599</v>
      </c>
      <c r="I85" s="3">
        <f t="shared" si="21"/>
        <v>-4034.6122634598378</v>
      </c>
      <c r="K85" s="20">
        <f>H85/1000</f>
        <v>-1.8612803034655598</v>
      </c>
      <c r="L85" s="21">
        <f>I85/1000</f>
        <v>-4.034612263459838</v>
      </c>
      <c r="M85" s="22">
        <f>G85/1000</f>
        <v>3.06203</v>
      </c>
      <c r="O85" s="31">
        <f>M85-$E$4</f>
        <v>1.31203</v>
      </c>
      <c r="P85" s="10"/>
      <c r="Q85" s="31">
        <f>M85-$S$7</f>
        <v>1.04833</v>
      </c>
      <c r="S85" s="20">
        <f>DEGREES( ATAN2(L85,K85))</f>
        <v>-155.23479302123613</v>
      </c>
      <c r="T85" s="21">
        <f>DEGREES(ATAN2((SQRT(POWER(K85,2)+POWER(L85,2))),M85))</f>
        <v>34.572363524646619</v>
      </c>
      <c r="U85" s="21">
        <f>SQRT(POWER(K85,2)+POWER(L85,2)+POWER(M85,2))</f>
        <v>5.3961549463881564</v>
      </c>
      <c r="V85" s="21">
        <f>DEGREES(ATAN2((SQRT(POWER(K85,2)+POWER(L85,2))),O85))</f>
        <v>16.451142441190825</v>
      </c>
      <c r="W85" s="21">
        <f>SQRT(POWER(K85,2)+POWER(L85,2)+POWER(O85,2))</f>
        <v>4.6329130366789064</v>
      </c>
      <c r="X85" s="21">
        <f>DEGREES(ATAN2((SQRT(POWER(K85,2)+POWER(L85,2))),Q85))</f>
        <v>13.275456050147248</v>
      </c>
      <c r="Y85" s="22">
        <f>SQRT(POWER(K85,2)+POWER(L85,2)+POWER(Q85,2))</f>
        <v>4.5652443826622653</v>
      </c>
    </row>
    <row r="86" spans="1:25" s="4" customFormat="1" x14ac:dyDescent="0.2">
      <c r="A86" s="4" t="s">
        <v>50</v>
      </c>
      <c r="B86" s="4">
        <v>36</v>
      </c>
      <c r="C86" s="4">
        <f>B86-16</f>
        <v>20</v>
      </c>
      <c r="D86" s="4">
        <v>44</v>
      </c>
      <c r="E86" s="49">
        <f>E82*-1</f>
        <v>-5308.9279999999999</v>
      </c>
      <c r="F86" s="49">
        <f>F82*-1</f>
        <v>-2637.3519999999999</v>
      </c>
      <c r="G86" s="4">
        <v>3062.03</v>
      </c>
      <c r="H86" s="3">
        <f t="shared" ref="H86:I86" si="22">H82*-1</f>
        <v>-5306.4506070532079</v>
      </c>
      <c r="I86" s="3">
        <f t="shared" si="22"/>
        <v>-2632.384493061184</v>
      </c>
      <c r="K86" s="23">
        <f>H86/1000</f>
        <v>-5.3064506070532076</v>
      </c>
      <c r="L86" s="24">
        <f>I86/1000</f>
        <v>-2.6323844930611839</v>
      </c>
      <c r="M86" s="25">
        <f>G86/1000</f>
        <v>3.06203</v>
      </c>
      <c r="O86" s="32">
        <f>M86-$E$4</f>
        <v>1.31203</v>
      </c>
      <c r="P86" s="26"/>
      <c r="Q86" s="32">
        <f>M86-$S$7</f>
        <v>1.04833</v>
      </c>
      <c r="S86" s="23">
        <f>DEGREES( ATAN2(L86,K86))</f>
        <v>-116.3847475481442</v>
      </c>
      <c r="T86" s="24">
        <f>DEGREES(ATAN2((SQRT(POWER(K86,2)+POWER(L86,2))),M86))</f>
        <v>27.335757209509374</v>
      </c>
      <c r="U86" s="24">
        <f>SQRT(POWER(K86,2)+POWER(L86,2)+POWER(M86,2))</f>
        <v>6.6681252151788772</v>
      </c>
      <c r="V86" s="24">
        <f>DEGREES(ATAN2((SQRT(POWER(K86,2)+POWER(L86,2))),O86))</f>
        <v>12.489133495552117</v>
      </c>
      <c r="W86" s="24">
        <f>SQRT(POWER(K86,2)+POWER(L86,2)+POWER(O86,2))</f>
        <v>6.0670659206328352</v>
      </c>
      <c r="X86" s="24">
        <f>DEGREES(ATAN2((SQRT(POWER(K86,2)+POWER(L86,2))),Q86))</f>
        <v>10.036177586498006</v>
      </c>
      <c r="Y86" s="25">
        <f>SQRT(POWER(K86,2)+POWER(L86,2)+POWER(Q86,2))</f>
        <v>6.0155516748926976</v>
      </c>
    </row>
    <row r="87" spans="1:25" s="4" customFormat="1" x14ac:dyDescent="0.2">
      <c r="A87" s="4" t="s">
        <v>49</v>
      </c>
      <c r="B87" s="4">
        <v>99</v>
      </c>
      <c r="C87" s="4">
        <f>B87-16</f>
        <v>83</v>
      </c>
      <c r="D87" s="4">
        <v>45</v>
      </c>
      <c r="E87" s="49">
        <v>-300</v>
      </c>
      <c r="F87" s="49">
        <v>0</v>
      </c>
      <c r="G87" s="4">
        <v>3766.6840000000002</v>
      </c>
      <c r="H87" s="49">
        <v>-300</v>
      </c>
      <c r="I87" s="4">
        <v>0</v>
      </c>
      <c r="K87" s="20">
        <f>H87/1000</f>
        <v>-0.3</v>
      </c>
      <c r="L87" s="24">
        <f>I87/1000</f>
        <v>0</v>
      </c>
      <c r="M87" s="25">
        <f>G87/1000</f>
        <v>3.7666840000000001</v>
      </c>
      <c r="O87" s="32">
        <f>M87-$E$4</f>
        <v>2.0166840000000001</v>
      </c>
      <c r="P87" s="26"/>
      <c r="Q87" s="32">
        <f>M87-$S$7</f>
        <v>1.7529840000000001</v>
      </c>
      <c r="S87" s="23">
        <f>DEGREES( ATAN2(L87,K87))</f>
        <v>-90</v>
      </c>
      <c r="T87" s="24">
        <f>DEGREES(ATAN2((SQRT(POWER(K87,2)+POWER(L87,2))),M87))</f>
        <v>85.446252888002618</v>
      </c>
      <c r="U87" s="24">
        <f>SQRT(POWER(K87,2)+POWER(L87,2)+POWER(M87,2))</f>
        <v>3.7786119615350819</v>
      </c>
      <c r="V87" s="24">
        <f>DEGREES(ATAN2((SQRT(POWER(K87,2)+POWER(L87,2))),O87))</f>
        <v>81.538783529194319</v>
      </c>
      <c r="W87" s="24">
        <f>SQRT(POWER(K87,2)+POWER(L87,2)+POWER(O87,2))</f>
        <v>2.0388757578273378</v>
      </c>
      <c r="X87" s="24">
        <f>DEGREES(ATAN2((SQRT(POWER(K87,2)+POWER(L87,2))),Q87))</f>
        <v>80.28866454423698</v>
      </c>
      <c r="Y87" s="25">
        <f>SQRT(POWER(K87,2)+POWER(L87,2)+POWER(Q87,2))</f>
        <v>1.7784692587323516</v>
      </c>
    </row>
    <row r="88" spans="1:25" x14ac:dyDescent="0.2">
      <c r="D88" t="s">
        <v>5</v>
      </c>
      <c r="E88" s="3">
        <v>-2023.8050000000001</v>
      </c>
      <c r="F88" s="3">
        <v>4000.3789999999999</v>
      </c>
      <c r="G88" s="19">
        <v>323</v>
      </c>
      <c r="H88" s="3">
        <f>E88-K12</f>
        <v>-2022.6463034655599</v>
      </c>
      <c r="I88" s="3">
        <f>F88-L12</f>
        <v>3994.9502779274421</v>
      </c>
      <c r="K88" s="23">
        <f t="shared" ref="K60:L89" si="23">H88/1000</f>
        <v>-2.0226463034655597</v>
      </c>
      <c r="L88" s="24">
        <f t="shared" si="23"/>
        <v>3.9949502779274422</v>
      </c>
      <c r="M88" s="25">
        <f t="shared" ref="M44:M89" si="24">G88/1000</f>
        <v>0.32300000000000001</v>
      </c>
      <c r="O88" s="31">
        <f t="shared" ref="O44:O89" si="25">M88-$E$4</f>
        <v>-1.427</v>
      </c>
      <c r="P88" s="10"/>
      <c r="Q88" s="31">
        <f t="shared" ref="Q44:Q89" si="26">M88-$S$7</f>
        <v>-1.6907000000000001</v>
      </c>
      <c r="S88" s="20">
        <f t="shared" ref="S44:S89" si="27">DEGREES( ATAN2(L88,K88))</f>
        <v>-26.853127599364868</v>
      </c>
      <c r="T88" s="21">
        <f t="shared" ref="T44:T89" si="28">DEGREES(ATAN2((SQRT(POWER(K88,2)+POWER(L88,2))),M88))</f>
        <v>4.1258036033196159</v>
      </c>
      <c r="U88" s="21">
        <f t="shared" ref="U44:U89" si="29">SQRT(POWER(K88,2)+POWER(L88,2)+POWER(M88,2))</f>
        <v>4.4894381376777472</v>
      </c>
      <c r="V88" s="21">
        <f t="shared" ref="V44:V89" si="30">DEGREES(ATAN2((SQRT(POWER(K88,2)+POWER(L88,2))),O88))</f>
        <v>-17.676197195270404</v>
      </c>
      <c r="W88" s="21">
        <f t="shared" ref="W44:W89" si="31">SQRT(POWER(K88,2)+POWER(L88,2)+POWER(O88,2))</f>
        <v>4.6996866695595187</v>
      </c>
      <c r="X88" s="21">
        <f t="shared" ref="X44:X89" si="32">DEGREES(ATAN2((SQRT(POWER(K88,2)+POWER(L88,2))),Q88))</f>
        <v>-20.685207470353582</v>
      </c>
      <c r="Y88" s="22">
        <f t="shared" ref="Y44:Y89" si="33">SQRT(POWER(K88,2)+POWER(L88,2)+POWER(Q88,2))</f>
        <v>4.786354801102342</v>
      </c>
    </row>
    <row r="89" spans="1:25" x14ac:dyDescent="0.2">
      <c r="D89" t="s">
        <v>6</v>
      </c>
      <c r="E89" s="3">
        <f>E88*-1</f>
        <v>2023.8050000000001</v>
      </c>
      <c r="F89" s="3">
        <f>F88*-1</f>
        <v>-4000.3789999999999</v>
      </c>
      <c r="G89" s="19">
        <v>323</v>
      </c>
      <c r="H89" s="3">
        <f>H88*-1</f>
        <v>2022.6463034655599</v>
      </c>
      <c r="I89" s="3">
        <f>I88*-1</f>
        <v>-3994.9502779274421</v>
      </c>
      <c r="K89" s="23">
        <f t="shared" si="23"/>
        <v>2.0226463034655597</v>
      </c>
      <c r="L89" s="24">
        <f t="shared" si="23"/>
        <v>-3.9949502779274422</v>
      </c>
      <c r="M89" s="25">
        <f t="shared" si="24"/>
        <v>0.32300000000000001</v>
      </c>
      <c r="O89" s="32">
        <f t="shared" si="25"/>
        <v>-1.427</v>
      </c>
      <c r="P89" s="10"/>
      <c r="Q89" s="32">
        <f t="shared" si="26"/>
        <v>-1.6907000000000001</v>
      </c>
      <c r="S89" s="23">
        <f t="shared" si="27"/>
        <v>153.14687240063512</v>
      </c>
      <c r="T89" s="24">
        <f t="shared" si="28"/>
        <v>4.1258036033196159</v>
      </c>
      <c r="U89" s="24">
        <f t="shared" si="29"/>
        <v>4.4894381376777472</v>
      </c>
      <c r="V89" s="24">
        <f t="shared" si="30"/>
        <v>-17.676197195270404</v>
      </c>
      <c r="W89" s="24">
        <f t="shared" si="31"/>
        <v>4.6996866695595187</v>
      </c>
      <c r="X89" s="24">
        <f t="shared" si="32"/>
        <v>-20.685207470353582</v>
      </c>
      <c r="Y89" s="25">
        <f t="shared" si="33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7E19B-28C7-C243-BBC7-D408EB3076DB}">
  <dimension ref="A1:E33"/>
  <sheetViews>
    <sheetView workbookViewId="0">
      <selection activeCell="I22" sqref="I22"/>
    </sheetView>
  </sheetViews>
  <sheetFormatPr baseColWidth="10" defaultRowHeight="16" x14ac:dyDescent="0.2"/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s="10">
        <v>-6.078808933919456</v>
      </c>
      <c r="B2" s="10">
        <v>-5.352034764483049</v>
      </c>
      <c r="C2" s="10">
        <v>2.0779235561626548</v>
      </c>
      <c r="D2" s="10">
        <v>2.6087712806939196</v>
      </c>
      <c r="E2" s="10">
        <v>2.0137</v>
      </c>
    </row>
    <row r="3" spans="1:5" x14ac:dyDescent="0.2">
      <c r="A3" s="10">
        <v>-5.4222163904860725</v>
      </c>
      <c r="B3" s="10">
        <v>-4.6534136458152195</v>
      </c>
      <c r="C3" s="10">
        <v>2.5619033214915339</v>
      </c>
      <c r="D3" s="10">
        <v>3.0298160695403151</v>
      </c>
      <c r="E3" s="10">
        <v>2.0137</v>
      </c>
    </row>
    <row r="4" spans="1:5" x14ac:dyDescent="0.2">
      <c r="A4" s="10">
        <v>-4.7272848816825013</v>
      </c>
      <c r="B4" s="10">
        <v>-3.9218883324239155</v>
      </c>
      <c r="C4" s="10">
        <v>2.9890099808910522</v>
      </c>
      <c r="D4" s="10">
        <v>3.3906770052313164</v>
      </c>
      <c r="E4" s="10">
        <v>2.0137</v>
      </c>
    </row>
    <row r="5" spans="1:5" x14ac:dyDescent="0.2">
      <c r="A5" s="10">
        <v>-3.9989269241661862</v>
      </c>
      <c r="B5" s="10">
        <v>-3.1626324770558054</v>
      </c>
      <c r="C5" s="10">
        <v>3.3562213120641884</v>
      </c>
      <c r="D5" s="10">
        <v>3.6888045313226794</v>
      </c>
      <c r="E5" s="10">
        <v>2.0137</v>
      </c>
    </row>
    <row r="6" spans="1:5" x14ac:dyDescent="0.2">
      <c r="A6" s="10">
        <v>-3.2422930911545711</v>
      </c>
      <c r="B6" s="10">
        <v>-2.3810135214878545</v>
      </c>
      <c r="C6" s="10">
        <v>3.6609430609563591</v>
      </c>
      <c r="D6" s="10">
        <v>3.9220895770631516</v>
      </c>
      <c r="E6" s="10">
        <v>2.0137</v>
      </c>
    </row>
    <row r="7" spans="1:5" x14ac:dyDescent="0.2">
      <c r="A7" s="10">
        <v>-2.4627331629775404</v>
      </c>
      <c r="B7" s="10">
        <v>-1.5825584439535791</v>
      </c>
      <c r="C7" s="10">
        <v>3.9010193348544608</v>
      </c>
      <c r="D7" s="10">
        <v>4.0888822210004241</v>
      </c>
      <c r="E7" s="10">
        <v>2.0137</v>
      </c>
    </row>
    <row r="8" spans="1:5" x14ac:dyDescent="0.2">
      <c r="A8" s="10">
        <v>-1.665759476856429</v>
      </c>
      <c r="B8" s="10">
        <v>-0.77291349480042038</v>
      </c>
      <c r="C8" s="10">
        <v>4.0747520431086484</v>
      </c>
      <c r="D8" s="10">
        <v>4.1880042056771467</v>
      </c>
      <c r="E8" s="10">
        <v>2.0137</v>
      </c>
    </row>
    <row r="9" spans="1:5" x14ac:dyDescent="0.2">
      <c r="A9" s="10">
        <v>-0.85700770234138113</v>
      </c>
      <c r="B9" s="10">
        <v>4.2196476396223946E-2</v>
      </c>
      <c r="C9" s="10">
        <v>4.1809140449394828</v>
      </c>
      <c r="D9" s="10">
        <v>4.2187537719579096</v>
      </c>
      <c r="E9" s="10">
        <v>2.0137</v>
      </c>
    </row>
    <row r="10" spans="1:5" x14ac:dyDescent="0.2">
      <c r="A10" s="10">
        <v>-4.2196476396223946E-2</v>
      </c>
      <c r="B10" s="10">
        <v>0.85700770234138113</v>
      </c>
      <c r="C10" s="10">
        <v>4.2187537719579096</v>
      </c>
      <c r="D10" s="10">
        <v>4.1809140449394828</v>
      </c>
      <c r="E10" s="10">
        <v>2.0137</v>
      </c>
    </row>
    <row r="11" spans="1:5" x14ac:dyDescent="0.2">
      <c r="A11" s="10">
        <v>0.77291349480042038</v>
      </c>
      <c r="B11" s="10">
        <v>1.665759476856429</v>
      </c>
      <c r="C11" s="10">
        <v>4.1880042056771467</v>
      </c>
      <c r="D11" s="10">
        <v>4.0747520431086484</v>
      </c>
      <c r="E11" s="10">
        <v>2.0137</v>
      </c>
    </row>
    <row r="12" spans="1:5" x14ac:dyDescent="0.2">
      <c r="A12" s="10">
        <v>1.5825584439535791</v>
      </c>
      <c r="B12" s="10">
        <v>2.4627331629775404</v>
      </c>
      <c r="C12" s="10">
        <v>4.0888822210004241</v>
      </c>
      <c r="D12" s="10">
        <v>3.9010193348544608</v>
      </c>
      <c r="E12" s="10">
        <v>2.0137</v>
      </c>
    </row>
    <row r="13" spans="1:5" x14ac:dyDescent="0.2">
      <c r="A13" s="10">
        <v>2.3810135214878545</v>
      </c>
      <c r="B13" s="10">
        <v>3.2422930911545711</v>
      </c>
      <c r="C13" s="10">
        <v>3.9220895770631516</v>
      </c>
      <c r="D13" s="10">
        <v>3.6609430609563591</v>
      </c>
      <c r="E13" s="10">
        <v>2.0137</v>
      </c>
    </row>
    <row r="14" spans="1:5" x14ac:dyDescent="0.2">
      <c r="A14" s="10">
        <v>3.1626324770558054</v>
      </c>
      <c r="B14" s="10">
        <v>3.9989269241661862</v>
      </c>
      <c r="C14" s="10">
        <v>3.6888045313226794</v>
      </c>
      <c r="D14" s="10">
        <v>3.3562213120641884</v>
      </c>
      <c r="E14" s="10">
        <v>2.0137</v>
      </c>
    </row>
    <row r="15" spans="1:5" x14ac:dyDescent="0.2">
      <c r="A15" s="10">
        <v>3.9218883324239155</v>
      </c>
      <c r="B15" s="10">
        <v>4.7272848816825013</v>
      </c>
      <c r="C15" s="10">
        <v>3.3906770052313164</v>
      </c>
      <c r="D15" s="10">
        <v>2.9890099808910522</v>
      </c>
      <c r="E15" s="10">
        <v>2.0137</v>
      </c>
    </row>
    <row r="16" spans="1:5" x14ac:dyDescent="0.2">
      <c r="A16" s="10">
        <v>4.6534136458152195</v>
      </c>
      <c r="B16" s="10">
        <v>5.4222163904860725</v>
      </c>
      <c r="C16" s="10">
        <v>3.0298160695403151</v>
      </c>
      <c r="D16" s="10">
        <v>2.5619033214915339</v>
      </c>
      <c r="E16" s="10">
        <v>2.0137</v>
      </c>
    </row>
    <row r="17" spans="1:5" x14ac:dyDescent="0.2">
      <c r="A17" s="10">
        <v>5.352034764483049</v>
      </c>
      <c r="B17" s="10">
        <v>6.078808933919456</v>
      </c>
      <c r="C17" s="10">
        <v>2.6087712806939196</v>
      </c>
      <c r="D17" s="10">
        <v>2.0779235561626548</v>
      </c>
      <c r="E17" s="10">
        <v>2.0137</v>
      </c>
    </row>
    <row r="18" spans="1:5" x14ac:dyDescent="0.2">
      <c r="A18" s="10">
        <v>6.078808933919456</v>
      </c>
      <c r="B18" s="10">
        <v>5.352034764483049</v>
      </c>
      <c r="C18" s="10">
        <v>-2.0779235561626548</v>
      </c>
      <c r="D18" s="10">
        <v>-2.6087712806939196</v>
      </c>
      <c r="E18" s="10">
        <v>2.0137</v>
      </c>
    </row>
    <row r="19" spans="1:5" x14ac:dyDescent="0.2">
      <c r="A19" s="10">
        <v>5.4222163904860725</v>
      </c>
      <c r="B19" s="10">
        <v>4.6534136458152195</v>
      </c>
      <c r="C19" s="10">
        <v>-2.5619033214915339</v>
      </c>
      <c r="D19" s="10">
        <v>-3.0298160695403151</v>
      </c>
      <c r="E19" s="10">
        <v>2.0137</v>
      </c>
    </row>
    <row r="20" spans="1:5" x14ac:dyDescent="0.2">
      <c r="A20" s="10">
        <v>4.7272848816825013</v>
      </c>
      <c r="B20" s="10">
        <v>3.9218883324239155</v>
      </c>
      <c r="C20" s="10">
        <v>-2.9890099808910522</v>
      </c>
      <c r="D20" s="10">
        <v>-3.3906770052313164</v>
      </c>
      <c r="E20" s="10">
        <v>2.0137</v>
      </c>
    </row>
    <row r="21" spans="1:5" x14ac:dyDescent="0.2">
      <c r="A21" s="10">
        <v>3.9989269241661862</v>
      </c>
      <c r="B21" s="10">
        <v>3.1626324770558054</v>
      </c>
      <c r="C21" s="10">
        <v>-3.3562213120641884</v>
      </c>
      <c r="D21" s="10">
        <v>-3.6888045313226794</v>
      </c>
      <c r="E21" s="10">
        <v>2.0137</v>
      </c>
    </row>
    <row r="22" spans="1:5" x14ac:dyDescent="0.2">
      <c r="A22" s="10">
        <v>3.2422930911545711</v>
      </c>
      <c r="B22" s="10">
        <v>2.3810135214878545</v>
      </c>
      <c r="C22" s="10">
        <v>-3.6609430609563591</v>
      </c>
      <c r="D22" s="10">
        <v>-3.9220895770631516</v>
      </c>
      <c r="E22" s="10">
        <v>2.0137</v>
      </c>
    </row>
    <row r="23" spans="1:5" x14ac:dyDescent="0.2">
      <c r="A23" s="10">
        <v>2.4627331629775404</v>
      </c>
      <c r="B23" s="10">
        <v>1.5825584439535791</v>
      </c>
      <c r="C23" s="10">
        <v>-3.9010193348544608</v>
      </c>
      <c r="D23" s="10">
        <v>-4.0888822210004241</v>
      </c>
      <c r="E23" s="10">
        <v>2.0137</v>
      </c>
    </row>
    <row r="24" spans="1:5" x14ac:dyDescent="0.2">
      <c r="A24" s="10">
        <v>1.665759476856429</v>
      </c>
      <c r="B24" s="10">
        <v>0.77291349480042038</v>
      </c>
      <c r="C24" s="10">
        <v>-4.0747520431086484</v>
      </c>
      <c r="D24" s="10">
        <v>-4.1880042056771467</v>
      </c>
      <c r="E24" s="10">
        <v>2.0137</v>
      </c>
    </row>
    <row r="25" spans="1:5" x14ac:dyDescent="0.2">
      <c r="A25" s="10">
        <v>0.85700770234138113</v>
      </c>
      <c r="B25" s="10">
        <v>-4.2196476396223946E-2</v>
      </c>
      <c r="C25" s="10">
        <v>-4.1809140449394828</v>
      </c>
      <c r="D25" s="10">
        <v>-4.2187537719579096</v>
      </c>
      <c r="E25" s="10">
        <v>2.0137</v>
      </c>
    </row>
    <row r="26" spans="1:5" x14ac:dyDescent="0.2">
      <c r="A26" s="10">
        <v>4.2196476396223946E-2</v>
      </c>
      <c r="B26" s="10">
        <v>-0.85700770234138113</v>
      </c>
      <c r="C26" s="10">
        <v>-4.2187537719579096</v>
      </c>
      <c r="D26" s="10">
        <v>-4.1809140449394828</v>
      </c>
      <c r="E26" s="10">
        <v>2.0137</v>
      </c>
    </row>
    <row r="27" spans="1:5" x14ac:dyDescent="0.2">
      <c r="A27" s="10">
        <v>-0.77291349480042038</v>
      </c>
      <c r="B27" s="10">
        <v>-1.665759476856429</v>
      </c>
      <c r="C27" s="10">
        <v>-4.1880042056771467</v>
      </c>
      <c r="D27" s="10">
        <v>-4.0747520431086484</v>
      </c>
      <c r="E27" s="10">
        <v>2.0137</v>
      </c>
    </row>
    <row r="28" spans="1:5" x14ac:dyDescent="0.2">
      <c r="A28" s="10">
        <v>-1.5825584439535791</v>
      </c>
      <c r="B28" s="10">
        <v>-2.4627331629775404</v>
      </c>
      <c r="C28" s="10">
        <v>-4.0888822210004241</v>
      </c>
      <c r="D28" s="10">
        <v>-3.9010193348544608</v>
      </c>
      <c r="E28" s="10">
        <v>2.0137</v>
      </c>
    </row>
    <row r="29" spans="1:5" x14ac:dyDescent="0.2">
      <c r="A29" s="10">
        <v>-2.3810135214878545</v>
      </c>
      <c r="B29" s="10">
        <v>-3.2422930911545711</v>
      </c>
      <c r="C29" s="10">
        <v>-3.9220895770631516</v>
      </c>
      <c r="D29" s="10">
        <v>-3.6609430609563591</v>
      </c>
      <c r="E29" s="10">
        <v>2.0137</v>
      </c>
    </row>
    <row r="30" spans="1:5" x14ac:dyDescent="0.2">
      <c r="A30" s="10">
        <v>-3.1626324770558054</v>
      </c>
      <c r="B30" s="10">
        <v>-3.9989269241661862</v>
      </c>
      <c r="C30" s="10">
        <v>-3.6888045313226794</v>
      </c>
      <c r="D30" s="10">
        <v>-3.3562213120641884</v>
      </c>
      <c r="E30" s="10">
        <v>2.0137</v>
      </c>
    </row>
    <row r="31" spans="1:5" x14ac:dyDescent="0.2">
      <c r="A31" s="10">
        <v>-3.9218883324239155</v>
      </c>
      <c r="B31" s="10">
        <v>-4.7272848816825013</v>
      </c>
      <c r="C31" s="10">
        <v>-3.3906770052313164</v>
      </c>
      <c r="D31" s="10">
        <v>-2.9890099808910522</v>
      </c>
      <c r="E31" s="10">
        <v>2.0137</v>
      </c>
    </row>
    <row r="32" spans="1:5" x14ac:dyDescent="0.2">
      <c r="A32" s="10">
        <v>-4.6534136458152195</v>
      </c>
      <c r="B32" s="10">
        <v>-5.4222163904860725</v>
      </c>
      <c r="C32" s="10">
        <v>-3.0298160695403151</v>
      </c>
      <c r="D32" s="10">
        <v>-2.5619033214915339</v>
      </c>
      <c r="E32" s="10">
        <v>2.0137</v>
      </c>
    </row>
    <row r="33" spans="1:5" x14ac:dyDescent="0.2">
      <c r="A33" s="10">
        <v>-5.352034764483049</v>
      </c>
      <c r="B33" s="10">
        <v>-6.078808933919456</v>
      </c>
      <c r="C33" s="10">
        <v>-2.6087712806939196</v>
      </c>
      <c r="D33" s="10">
        <v>-2.0779235561626548</v>
      </c>
      <c r="E33" s="10">
        <v>2.0137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6B28-8A28-C048-8658-9F603F91CFBE}">
  <dimension ref="A2:V89"/>
  <sheetViews>
    <sheetView workbookViewId="0">
      <selection activeCell="AA58" sqref="A1:XFD1048576"/>
    </sheetView>
  </sheetViews>
  <sheetFormatPr baseColWidth="10" defaultRowHeight="16" x14ac:dyDescent="0.2"/>
  <cols>
    <col min="1" max="1" width="12.6640625" customWidth="1"/>
    <col min="2" max="2" width="14.6640625" customWidth="1"/>
    <col min="3" max="3" width="18.6640625" bestFit="1" customWidth="1"/>
    <col min="5" max="5" width="17.5" bestFit="1" customWidth="1"/>
    <col min="6" max="6" width="11.1640625" bestFit="1" customWidth="1"/>
    <col min="7" max="7" width="10.1640625" customWidth="1"/>
    <col min="8" max="8" width="8.1640625" customWidth="1"/>
    <col min="9" max="9" width="8.83203125" customWidth="1"/>
    <col min="10" max="11" width="9.83203125" bestFit="1" customWidth="1"/>
    <col min="16" max="16" width="13.83203125" customWidth="1"/>
    <col min="17" max="17" width="16" bestFit="1" customWidth="1"/>
    <col min="21" max="21" width="13.33203125" bestFit="1" customWidth="1"/>
  </cols>
  <sheetData>
    <row r="2" spans="1:20" x14ac:dyDescent="0.2">
      <c r="A2" t="s">
        <v>3</v>
      </c>
      <c r="B2">
        <v>5.5510000000000002</v>
      </c>
      <c r="C2" t="s">
        <v>25</v>
      </c>
      <c r="E2" t="s">
        <v>26</v>
      </c>
    </row>
    <row r="3" spans="1:20" x14ac:dyDescent="0.2">
      <c r="A3" t="s">
        <v>21</v>
      </c>
      <c r="B3">
        <v>450</v>
      </c>
      <c r="C3" t="s">
        <v>24</v>
      </c>
      <c r="E3" t="s">
        <v>27</v>
      </c>
    </row>
    <row r="4" spans="1:20" x14ac:dyDescent="0.2">
      <c r="A4" t="s">
        <v>22</v>
      </c>
      <c r="B4">
        <v>1.75</v>
      </c>
    </row>
    <row r="6" spans="1:20" x14ac:dyDescent="0.2">
      <c r="A6" s="1" t="s">
        <v>0</v>
      </c>
      <c r="B6" s="5" t="s">
        <v>9</v>
      </c>
      <c r="C6" s="5" t="s">
        <v>10</v>
      </c>
      <c r="D6" t="s">
        <v>11</v>
      </c>
      <c r="E6" s="11" t="s">
        <v>2</v>
      </c>
      <c r="F6" s="11" t="s">
        <v>7</v>
      </c>
      <c r="G6" s="11" t="s">
        <v>8</v>
      </c>
      <c r="H6" s="11" t="s">
        <v>42</v>
      </c>
      <c r="I6" s="11" t="s">
        <v>43</v>
      </c>
      <c r="J6" s="11" t="s">
        <v>12</v>
      </c>
      <c r="K6" s="11" t="s">
        <v>13</v>
      </c>
      <c r="L6" s="16" t="s">
        <v>14</v>
      </c>
      <c r="M6" s="17" t="s">
        <v>15</v>
      </c>
      <c r="N6" s="17" t="s">
        <v>16</v>
      </c>
      <c r="O6" s="17" t="s">
        <v>17</v>
      </c>
      <c r="P6" s="18" t="s">
        <v>18</v>
      </c>
      <c r="Q6" s="11" t="s">
        <v>23</v>
      </c>
      <c r="S6" s="16" t="s">
        <v>31</v>
      </c>
      <c r="T6" s="18" t="s">
        <v>32</v>
      </c>
    </row>
    <row r="7" spans="1:20" x14ac:dyDescent="0.2">
      <c r="A7">
        <v>1</v>
      </c>
      <c r="B7" s="2">
        <v>-6048.1670000000004</v>
      </c>
      <c r="C7" s="2">
        <v>2107.1790000000001</v>
      </c>
      <c r="D7">
        <v>2013.7</v>
      </c>
      <c r="E7" s="12">
        <f t="shared" ref="E7:E22" si="0">SQRT(POWER(B7-B8, 2)+POWER(C7-C8, 2))</f>
        <v>816.00010696567938</v>
      </c>
      <c r="F7" s="13">
        <f t="shared" ref="F7:F22" si="1">(C7-C8)</f>
        <v>-481.30200000000013</v>
      </c>
      <c r="G7" s="13">
        <f t="shared" ref="G7:G22" si="2">-(B7-B8)</f>
        <v>658.94200000000001</v>
      </c>
      <c r="H7" s="13">
        <f>F7*($B$2/SQRT(POWER(F7,2)+POWER(G7,2)))</f>
        <v>-3.2741507987478387</v>
      </c>
      <c r="I7" s="13">
        <f>G7*($B$2/SQRT(POWER(F7,2)+POWER(G7,2)))</f>
        <v>4.4825815717127657</v>
      </c>
      <c r="J7" s="13">
        <f>(B7-B8) / SQRT(POWER(B7-B8,2)+POWER(C7-C8,2))</f>
        <v>-0.80752685492933984</v>
      </c>
      <c r="K7" s="13">
        <f>(C7-C8) / SQRT(POWER(B7-B8,2)+POWER(C7-C8,2))</f>
        <v>-0.58983080503473939</v>
      </c>
      <c r="L7" s="20">
        <f>(((B7+B8)/2) -H7 + ($B$3*J7)) / 1000</f>
        <v>-6.078808933919456</v>
      </c>
      <c r="M7" s="21">
        <f>(((B7+B8)/2) -H7 - ($B$3*J7)) / 1000</f>
        <v>-5.352034764483049</v>
      </c>
      <c r="N7" s="21">
        <f>(((C7+C8)/2) -I7 + ($B$3*K7)) / 1000</f>
        <v>2.0779235561626548</v>
      </c>
      <c r="O7" s="21">
        <f>(((C7+C8)/2) -I7 - ($B$3*K7)) / 1000</f>
        <v>2.6087712806939196</v>
      </c>
      <c r="P7" s="22">
        <f>(D7)/1000</f>
        <v>2.0137</v>
      </c>
      <c r="Q7" s="15">
        <f>SQRT(POWER(L7-M7,2)+POWER(N7-O7,2))</f>
        <v>0.90000000000000036</v>
      </c>
      <c r="S7" s="20">
        <f>P7-$B$4</f>
        <v>0.26370000000000005</v>
      </c>
      <c r="T7" s="46">
        <v>0</v>
      </c>
    </row>
    <row r="8" spans="1:20" x14ac:dyDescent="0.2">
      <c r="A8">
        <v>2</v>
      </c>
      <c r="B8" s="2">
        <v>-5389.2250000000004</v>
      </c>
      <c r="C8" s="2">
        <v>2588.4810000000002</v>
      </c>
      <c r="D8">
        <v>2013.7</v>
      </c>
      <c r="E8" s="12">
        <f t="shared" si="0"/>
        <v>816.00020856921412</v>
      </c>
      <c r="F8" s="13">
        <f t="shared" si="1"/>
        <v>-424.24099999999999</v>
      </c>
      <c r="G8" s="13">
        <f t="shared" si="2"/>
        <v>697.04800000000068</v>
      </c>
      <c r="H8" s="13">
        <f t="shared" ref="H8:H39" si="3">F8*($B$2/SQRT(POWER(F8,2)+POWER(G8,2)))</f>
        <v>-2.885981849354208</v>
      </c>
      <c r="I8" s="13">
        <f t="shared" ref="I8:I39" si="4">G8*($B$2/SQRT(POWER(F8,2)+POWER(G8,2)))</f>
        <v>4.7418044840754527</v>
      </c>
      <c r="J8" s="13">
        <f t="shared" ref="J8:J22" si="5">(B8-B9) / SQRT(POWER(B8-B9,2)+POWER(C8-C9,2))</f>
        <v>-0.85422527185650377</v>
      </c>
      <c r="K8" s="13">
        <f t="shared" ref="K8:K22" si="6">(C8-C9) / SQRT(POWER(B8-B9,2)+POWER(C8-C9,2))</f>
        <v>-0.51990305338753517</v>
      </c>
      <c r="L8" s="20">
        <f t="shared" ref="L8:L39" si="7">(((B8+B9)/2) -H8 + ($B$3*J8)) / 1000</f>
        <v>-5.4222163904860725</v>
      </c>
      <c r="M8" s="21">
        <f t="shared" ref="M8:M39" si="8">(((B8+B9)/2) -H8 - ($B$3*J8)) / 1000</f>
        <v>-4.6534136458152195</v>
      </c>
      <c r="N8" s="21">
        <f t="shared" ref="N8:N39" si="9">(((C8+C9)/2) -I8 + ($B$3*K8)) / 1000</f>
        <v>2.5619033214915339</v>
      </c>
      <c r="O8" s="21">
        <f t="shared" ref="O8:O39" si="10">(((C8+C9)/2) -I8 - ($B$3*K8)) / 1000</f>
        <v>3.0298160695403151</v>
      </c>
      <c r="P8" s="22">
        <f t="shared" ref="P8:P39" si="11">(D8)/1000</f>
        <v>2.0137</v>
      </c>
      <c r="Q8" s="15">
        <f t="shared" ref="Q8:Q39" si="12">SQRT(POWER(L8-M8,2)+POWER(N8-O8,2))</f>
        <v>0.89999999999999947</v>
      </c>
      <c r="S8" s="20">
        <f t="shared" ref="S8:S39" si="13">P8-$B$4</f>
        <v>0.26370000000000005</v>
      </c>
      <c r="T8" s="46">
        <v>0</v>
      </c>
    </row>
    <row r="9" spans="1:20" x14ac:dyDescent="0.2">
      <c r="A9">
        <v>3</v>
      </c>
      <c r="B9" s="2">
        <v>-4692.1769999999997</v>
      </c>
      <c r="C9" s="2">
        <v>3012.7220000000002</v>
      </c>
      <c r="D9">
        <v>2013.7</v>
      </c>
      <c r="E9" s="12">
        <f t="shared" si="0"/>
        <v>815.99977129898718</v>
      </c>
      <c r="F9" s="13">
        <f t="shared" si="1"/>
        <v>-364.17799999999988</v>
      </c>
      <c r="G9" s="13">
        <f t="shared" si="2"/>
        <v>730.22599999999966</v>
      </c>
      <c r="H9" s="13">
        <f t="shared" si="3"/>
        <v>-2.4773929467920039</v>
      </c>
      <c r="I9" s="13">
        <f t="shared" si="4"/>
        <v>4.9675069388160127</v>
      </c>
      <c r="J9" s="13">
        <f t="shared" si="5"/>
        <v>-0.89488505473176228</v>
      </c>
      <c r="K9" s="13">
        <f t="shared" si="6"/>
        <v>-0.44629669371140412</v>
      </c>
      <c r="L9" s="20">
        <f t="shared" si="7"/>
        <v>-4.7272848816825013</v>
      </c>
      <c r="M9" s="21">
        <f t="shared" si="8"/>
        <v>-3.9218883324239155</v>
      </c>
      <c r="N9" s="21">
        <f t="shared" si="9"/>
        <v>2.9890099808910522</v>
      </c>
      <c r="O9" s="21">
        <f t="shared" si="10"/>
        <v>3.3906770052313164</v>
      </c>
      <c r="P9" s="22">
        <f t="shared" si="11"/>
        <v>2.0137</v>
      </c>
      <c r="Q9" s="15">
        <f t="shared" si="12"/>
        <v>0.89999999999999991</v>
      </c>
      <c r="S9" s="20">
        <f t="shared" si="13"/>
        <v>0.26370000000000005</v>
      </c>
      <c r="T9" s="46">
        <v>0</v>
      </c>
    </row>
    <row r="10" spans="1:20" x14ac:dyDescent="0.2">
      <c r="A10">
        <v>4</v>
      </c>
      <c r="B10" s="2">
        <v>-3961.951</v>
      </c>
      <c r="C10" s="2">
        <v>3376.9</v>
      </c>
      <c r="D10">
        <v>2013.7</v>
      </c>
      <c r="E10" s="12">
        <f t="shared" si="0"/>
        <v>815.99967853179965</v>
      </c>
      <c r="F10" s="13">
        <f t="shared" si="1"/>
        <v>-301.54199999999992</v>
      </c>
      <c r="G10" s="13">
        <f t="shared" si="2"/>
        <v>758.24000000000024</v>
      </c>
      <c r="H10" s="13">
        <f t="shared" si="3"/>
        <v>-2.051299389004317</v>
      </c>
      <c r="I10" s="13">
        <f t="shared" si="4"/>
        <v>5.1580783065663631</v>
      </c>
      <c r="J10" s="13">
        <f t="shared" si="5"/>
        <v>-0.92921605234486804</v>
      </c>
      <c r="K10" s="13">
        <f t="shared" si="6"/>
        <v>-0.36953691028721253</v>
      </c>
      <c r="L10" s="20">
        <f t="shared" si="7"/>
        <v>-3.9989269241661862</v>
      </c>
      <c r="M10" s="21">
        <f t="shared" si="8"/>
        <v>-3.1626324770558054</v>
      </c>
      <c r="N10" s="21">
        <f t="shared" si="9"/>
        <v>3.3562213120641884</v>
      </c>
      <c r="O10" s="21">
        <f t="shared" si="10"/>
        <v>3.6888045313226794</v>
      </c>
      <c r="P10" s="22">
        <f t="shared" si="11"/>
        <v>2.0137</v>
      </c>
      <c r="Q10" s="15">
        <f t="shared" si="12"/>
        <v>0.89999999999999947</v>
      </c>
      <c r="S10" s="20">
        <f t="shared" si="13"/>
        <v>0.26370000000000005</v>
      </c>
      <c r="T10" s="46">
        <v>0</v>
      </c>
    </row>
    <row r="11" spans="1:20" x14ac:dyDescent="0.2">
      <c r="A11">
        <v>5</v>
      </c>
      <c r="B11" s="2">
        <v>-3203.7109999999998</v>
      </c>
      <c r="C11" s="2">
        <v>3678.442</v>
      </c>
      <c r="D11">
        <v>2013.7</v>
      </c>
      <c r="E11" s="12">
        <f t="shared" si="0"/>
        <v>816.00054703719388</v>
      </c>
      <c r="F11" s="13">
        <f t="shared" si="1"/>
        <v>-236.77300000000014</v>
      </c>
      <c r="G11" s="13">
        <f t="shared" si="2"/>
        <v>780.89399999999978</v>
      </c>
      <c r="H11" s="13">
        <f t="shared" si="3"/>
        <v>-1.6106936787875619</v>
      </c>
      <c r="I11" s="13">
        <f t="shared" si="4"/>
        <v>5.3121809902443831</v>
      </c>
      <c r="J11" s="13">
        <f t="shared" si="5"/>
        <v>-0.95697729962968525</v>
      </c>
      <c r="K11" s="13">
        <f t="shared" si="6"/>
        <v>-0.29016279567421399</v>
      </c>
      <c r="L11" s="20">
        <f t="shared" si="7"/>
        <v>-3.2422930911545711</v>
      </c>
      <c r="M11" s="21">
        <f t="shared" si="8"/>
        <v>-2.3810135214878545</v>
      </c>
      <c r="N11" s="21">
        <f t="shared" si="9"/>
        <v>3.6609430609563591</v>
      </c>
      <c r="O11" s="21">
        <f t="shared" si="10"/>
        <v>3.9220895770631516</v>
      </c>
      <c r="P11" s="22">
        <f t="shared" si="11"/>
        <v>2.0137</v>
      </c>
      <c r="Q11" s="15">
        <f t="shared" si="12"/>
        <v>0.89999999999999991</v>
      </c>
      <c r="S11" s="20">
        <f t="shared" si="13"/>
        <v>0.26370000000000005</v>
      </c>
      <c r="T11" s="46">
        <v>0</v>
      </c>
    </row>
    <row r="12" spans="1:20" x14ac:dyDescent="0.2">
      <c r="A12">
        <v>6</v>
      </c>
      <c r="B12" s="2">
        <v>-2422.817</v>
      </c>
      <c r="C12" s="2">
        <v>3915.2150000000001</v>
      </c>
      <c r="D12">
        <v>2013.7</v>
      </c>
      <c r="E12" s="12">
        <f t="shared" si="0"/>
        <v>815.9999196482803</v>
      </c>
      <c r="F12" s="13">
        <f t="shared" si="1"/>
        <v>-170.32899999999972</v>
      </c>
      <c r="G12" s="13">
        <f t="shared" si="2"/>
        <v>798.02500000000009</v>
      </c>
      <c r="H12" s="13">
        <f t="shared" si="3"/>
        <v>-1.1586965344402667</v>
      </c>
      <c r="I12" s="13">
        <f t="shared" si="4"/>
        <v>5.4287220725577878</v>
      </c>
      <c r="J12" s="13">
        <f t="shared" si="5"/>
        <v>-0.97797191002662365</v>
      </c>
      <c r="K12" s="13">
        <f t="shared" si="6"/>
        <v>-0.20873654016218099</v>
      </c>
      <c r="L12" s="20">
        <f t="shared" si="7"/>
        <v>-2.4627331629775404</v>
      </c>
      <c r="M12" s="21">
        <f t="shared" si="8"/>
        <v>-1.5825584439535791</v>
      </c>
      <c r="N12" s="21">
        <f t="shared" si="9"/>
        <v>3.9010193348544608</v>
      </c>
      <c r="O12" s="21">
        <f t="shared" si="10"/>
        <v>4.0888822210004241</v>
      </c>
      <c r="P12" s="22">
        <f t="shared" si="11"/>
        <v>2.0137</v>
      </c>
      <c r="Q12" s="15">
        <f t="shared" si="12"/>
        <v>0.90000000000000013</v>
      </c>
      <c r="S12" s="20">
        <f t="shared" si="13"/>
        <v>0.26370000000000005</v>
      </c>
      <c r="T12" s="46">
        <v>0</v>
      </c>
    </row>
    <row r="13" spans="1:20" x14ac:dyDescent="0.2">
      <c r="A13">
        <v>7</v>
      </c>
      <c r="B13" s="2">
        <v>-1624.7919999999999</v>
      </c>
      <c r="C13" s="2">
        <v>4085.5439999999999</v>
      </c>
      <c r="D13">
        <v>2013.7</v>
      </c>
      <c r="E13" s="12">
        <f t="shared" si="0"/>
        <v>816.00031208327357</v>
      </c>
      <c r="F13" s="13">
        <f t="shared" si="1"/>
        <v>-102.68199999999979</v>
      </c>
      <c r="G13" s="13">
        <f t="shared" si="2"/>
        <v>809.5139999999999</v>
      </c>
      <c r="H13" s="13">
        <f t="shared" si="3"/>
        <v>-0.69851417157525686</v>
      </c>
      <c r="I13" s="13">
        <f t="shared" si="4"/>
        <v>5.5068756071032263</v>
      </c>
      <c r="J13" s="13">
        <f t="shared" si="5"/>
        <v>-0.99205109117334289</v>
      </c>
      <c r="K13" s="13">
        <f t="shared" si="6"/>
        <v>-0.12583573618721974</v>
      </c>
      <c r="L13" s="20">
        <f t="shared" si="7"/>
        <v>-1.665759476856429</v>
      </c>
      <c r="M13" s="21">
        <f t="shared" si="8"/>
        <v>-0.77291349480042038</v>
      </c>
      <c r="N13" s="21">
        <f t="shared" si="9"/>
        <v>4.0747520431086484</v>
      </c>
      <c r="O13" s="21">
        <f t="shared" si="10"/>
        <v>4.1880042056771467</v>
      </c>
      <c r="P13" s="22">
        <f t="shared" si="11"/>
        <v>2.0137</v>
      </c>
      <c r="Q13" s="15">
        <f t="shared" si="12"/>
        <v>0.9</v>
      </c>
      <c r="S13" s="20">
        <f t="shared" si="13"/>
        <v>0.26370000000000005</v>
      </c>
      <c r="T13" s="46">
        <v>0</v>
      </c>
    </row>
    <row r="14" spans="1:20" x14ac:dyDescent="0.2">
      <c r="A14">
        <v>8</v>
      </c>
      <c r="B14" s="2">
        <v>-815.27800000000002</v>
      </c>
      <c r="C14" s="2">
        <v>4188.2259999999997</v>
      </c>
      <c r="D14">
        <v>2013.7</v>
      </c>
      <c r="E14" s="12">
        <f t="shared" si="0"/>
        <v>815.99954420820609</v>
      </c>
      <c r="F14" s="13">
        <f t="shared" si="1"/>
        <v>-34.307999999999993</v>
      </c>
      <c r="G14" s="13">
        <f t="shared" si="2"/>
        <v>815.27800000000002</v>
      </c>
      <c r="H14" s="13">
        <f t="shared" si="3"/>
        <v>-0.23338702742143611</v>
      </c>
      <c r="I14" s="13">
        <f t="shared" si="4"/>
        <v>5.5460915513027178</v>
      </c>
      <c r="J14" s="13">
        <f t="shared" si="5"/>
        <v>-0.99911575415289455</v>
      </c>
      <c r="K14" s="13">
        <f t="shared" si="6"/>
        <v>-4.2044141131586402E-2</v>
      </c>
      <c r="L14" s="20">
        <f t="shared" si="7"/>
        <v>-0.85700770234138113</v>
      </c>
      <c r="M14" s="21">
        <f t="shared" si="8"/>
        <v>4.2196476396223946E-2</v>
      </c>
      <c r="N14" s="21">
        <f t="shared" si="9"/>
        <v>4.1809140449394828</v>
      </c>
      <c r="O14" s="21">
        <f t="shared" si="10"/>
        <v>4.2187537719579096</v>
      </c>
      <c r="P14" s="22">
        <f t="shared" si="11"/>
        <v>2.0137</v>
      </c>
      <c r="Q14" s="15">
        <f t="shared" si="12"/>
        <v>0.89999999999999991</v>
      </c>
      <c r="S14" s="20">
        <f t="shared" si="13"/>
        <v>0.26370000000000005</v>
      </c>
      <c r="T14" s="46">
        <v>0</v>
      </c>
    </row>
    <row r="15" spans="1:20" x14ac:dyDescent="0.2">
      <c r="A15">
        <v>9</v>
      </c>
      <c r="B15" s="2">
        <v>0</v>
      </c>
      <c r="C15" s="2">
        <v>4222.5339999999997</v>
      </c>
      <c r="D15">
        <v>2013.7</v>
      </c>
      <c r="E15" s="12">
        <f t="shared" si="0"/>
        <v>815.99954420820609</v>
      </c>
      <c r="F15" s="13">
        <f t="shared" si="1"/>
        <v>34.307999999999993</v>
      </c>
      <c r="G15" s="13">
        <f t="shared" si="2"/>
        <v>815.27800000000002</v>
      </c>
      <c r="H15" s="13">
        <f t="shared" si="3"/>
        <v>0.23338702742143611</v>
      </c>
      <c r="I15" s="13">
        <f t="shared" si="4"/>
        <v>5.5460915513027178</v>
      </c>
      <c r="J15" s="13">
        <f t="shared" si="5"/>
        <v>-0.99911575415289455</v>
      </c>
      <c r="K15" s="13">
        <f t="shared" si="6"/>
        <v>4.2044141131586402E-2</v>
      </c>
      <c r="L15" s="20">
        <f t="shared" si="7"/>
        <v>-4.2196476396223946E-2</v>
      </c>
      <c r="M15" s="21">
        <f t="shared" si="8"/>
        <v>0.85700770234138113</v>
      </c>
      <c r="N15" s="21">
        <f t="shared" si="9"/>
        <v>4.2187537719579096</v>
      </c>
      <c r="O15" s="21">
        <f t="shared" si="10"/>
        <v>4.1809140449394828</v>
      </c>
      <c r="P15" s="22">
        <f t="shared" si="11"/>
        <v>2.0137</v>
      </c>
      <c r="Q15" s="15">
        <f t="shared" si="12"/>
        <v>0.89999999999999991</v>
      </c>
      <c r="S15" s="20">
        <f t="shared" si="13"/>
        <v>0.26370000000000005</v>
      </c>
      <c r="T15" s="46">
        <v>0</v>
      </c>
    </row>
    <row r="16" spans="1:20" x14ac:dyDescent="0.2">
      <c r="A16">
        <v>10</v>
      </c>
      <c r="B16" s="2">
        <v>815.27800000000002</v>
      </c>
      <c r="C16" s="2">
        <v>4188.2259999999997</v>
      </c>
      <c r="D16">
        <v>2013.7</v>
      </c>
      <c r="E16" s="12">
        <f t="shared" si="0"/>
        <v>816.00031208327357</v>
      </c>
      <c r="F16" s="13">
        <f t="shared" si="1"/>
        <v>102.68199999999979</v>
      </c>
      <c r="G16" s="13">
        <f t="shared" si="2"/>
        <v>809.5139999999999</v>
      </c>
      <c r="H16" s="13">
        <f t="shared" si="3"/>
        <v>0.69851417157525686</v>
      </c>
      <c r="I16" s="13">
        <f t="shared" si="4"/>
        <v>5.5068756071032263</v>
      </c>
      <c r="J16" s="13">
        <f t="shared" si="5"/>
        <v>-0.99205109117334289</v>
      </c>
      <c r="K16" s="13">
        <f t="shared" si="6"/>
        <v>0.12583573618721974</v>
      </c>
      <c r="L16" s="20">
        <f t="shared" si="7"/>
        <v>0.77291349480042038</v>
      </c>
      <c r="M16" s="21">
        <f t="shared" si="8"/>
        <v>1.665759476856429</v>
      </c>
      <c r="N16" s="21">
        <f t="shared" si="9"/>
        <v>4.1880042056771467</v>
      </c>
      <c r="O16" s="21">
        <f t="shared" si="10"/>
        <v>4.0747520431086484</v>
      </c>
      <c r="P16" s="22">
        <f t="shared" si="11"/>
        <v>2.0137</v>
      </c>
      <c r="Q16" s="15">
        <f t="shared" si="12"/>
        <v>0.9</v>
      </c>
      <c r="S16" s="20">
        <f t="shared" si="13"/>
        <v>0.26370000000000005</v>
      </c>
      <c r="T16" s="46">
        <v>0</v>
      </c>
    </row>
    <row r="17" spans="1:20" x14ac:dyDescent="0.2">
      <c r="A17">
        <v>11</v>
      </c>
      <c r="B17" s="2">
        <v>1624.7919999999999</v>
      </c>
      <c r="C17" s="2">
        <v>4085.5439999999999</v>
      </c>
      <c r="D17">
        <v>2013.7</v>
      </c>
      <c r="E17" s="12">
        <f t="shared" si="0"/>
        <v>815.9999196482803</v>
      </c>
      <c r="F17" s="13">
        <f t="shared" si="1"/>
        <v>170.32899999999972</v>
      </c>
      <c r="G17" s="13">
        <f t="shared" si="2"/>
        <v>798.02500000000009</v>
      </c>
      <c r="H17" s="13">
        <f t="shared" si="3"/>
        <v>1.1586965344402667</v>
      </c>
      <c r="I17" s="13">
        <f t="shared" si="4"/>
        <v>5.4287220725577878</v>
      </c>
      <c r="J17" s="13">
        <f t="shared" si="5"/>
        <v>-0.97797191002662365</v>
      </c>
      <c r="K17" s="13">
        <f t="shared" si="6"/>
        <v>0.20873654016218099</v>
      </c>
      <c r="L17" s="20">
        <f t="shared" si="7"/>
        <v>1.5825584439535791</v>
      </c>
      <c r="M17" s="21">
        <f t="shared" si="8"/>
        <v>2.4627331629775404</v>
      </c>
      <c r="N17" s="21">
        <f t="shared" si="9"/>
        <v>4.0888822210004241</v>
      </c>
      <c r="O17" s="21">
        <f t="shared" si="10"/>
        <v>3.9010193348544608</v>
      </c>
      <c r="P17" s="22">
        <f t="shared" si="11"/>
        <v>2.0137</v>
      </c>
      <c r="Q17" s="15">
        <f t="shared" si="12"/>
        <v>0.90000000000000013</v>
      </c>
      <c r="S17" s="20">
        <f t="shared" si="13"/>
        <v>0.26370000000000005</v>
      </c>
      <c r="T17" s="46">
        <v>0</v>
      </c>
    </row>
    <row r="18" spans="1:20" s="6" customFormat="1" x14ac:dyDescent="0.2">
      <c r="A18" s="6">
        <v>12</v>
      </c>
      <c r="B18" s="7">
        <v>2422.817</v>
      </c>
      <c r="C18" s="7">
        <v>3915.2150000000001</v>
      </c>
      <c r="D18">
        <v>2013.7</v>
      </c>
      <c r="E18" s="14">
        <f t="shared" si="0"/>
        <v>816.00054703719388</v>
      </c>
      <c r="F18" s="13">
        <f t="shared" si="1"/>
        <v>236.77300000000014</v>
      </c>
      <c r="G18" s="13">
        <f t="shared" si="2"/>
        <v>780.89399999999978</v>
      </c>
      <c r="H18" s="13">
        <f t="shared" si="3"/>
        <v>1.6106936787875619</v>
      </c>
      <c r="I18" s="13">
        <f t="shared" si="4"/>
        <v>5.3121809902443831</v>
      </c>
      <c r="J18" s="13">
        <f t="shared" si="5"/>
        <v>-0.95697729962968525</v>
      </c>
      <c r="K18" s="13">
        <f t="shared" si="6"/>
        <v>0.29016279567421399</v>
      </c>
      <c r="L18" s="20">
        <f t="shared" si="7"/>
        <v>2.3810135214878545</v>
      </c>
      <c r="M18" s="21">
        <f t="shared" si="8"/>
        <v>3.2422930911545711</v>
      </c>
      <c r="N18" s="21">
        <f t="shared" si="9"/>
        <v>3.9220895770631516</v>
      </c>
      <c r="O18" s="21">
        <f t="shared" si="10"/>
        <v>3.6609430609563591</v>
      </c>
      <c r="P18" s="22">
        <f t="shared" si="11"/>
        <v>2.0137</v>
      </c>
      <c r="Q18" s="15">
        <f t="shared" si="12"/>
        <v>0.89999999999999991</v>
      </c>
      <c r="S18" s="20">
        <f t="shared" si="13"/>
        <v>0.26370000000000005</v>
      </c>
      <c r="T18" s="46">
        <v>0</v>
      </c>
    </row>
    <row r="19" spans="1:20" x14ac:dyDescent="0.2">
      <c r="A19">
        <v>13</v>
      </c>
      <c r="B19" s="2">
        <v>3203.7109999999998</v>
      </c>
      <c r="C19" s="2">
        <v>3678.442</v>
      </c>
      <c r="D19">
        <v>2013.7</v>
      </c>
      <c r="E19" s="12">
        <f t="shared" si="0"/>
        <v>815.99967853179965</v>
      </c>
      <c r="F19" s="13">
        <f t="shared" si="1"/>
        <v>301.54199999999992</v>
      </c>
      <c r="G19" s="13">
        <f t="shared" si="2"/>
        <v>758.24000000000024</v>
      </c>
      <c r="H19" s="13">
        <f t="shared" si="3"/>
        <v>2.051299389004317</v>
      </c>
      <c r="I19" s="13">
        <f t="shared" si="4"/>
        <v>5.1580783065663631</v>
      </c>
      <c r="J19" s="13">
        <f t="shared" si="5"/>
        <v>-0.92921605234486804</v>
      </c>
      <c r="K19" s="13">
        <f t="shared" si="6"/>
        <v>0.36953691028721253</v>
      </c>
      <c r="L19" s="20">
        <f t="shared" si="7"/>
        <v>3.1626324770558054</v>
      </c>
      <c r="M19" s="21">
        <f t="shared" si="8"/>
        <v>3.9989269241661862</v>
      </c>
      <c r="N19" s="21">
        <f t="shared" si="9"/>
        <v>3.6888045313226794</v>
      </c>
      <c r="O19" s="21">
        <f t="shared" si="10"/>
        <v>3.3562213120641884</v>
      </c>
      <c r="P19" s="22">
        <f t="shared" si="11"/>
        <v>2.0137</v>
      </c>
      <c r="Q19" s="15">
        <f t="shared" si="12"/>
        <v>0.89999999999999947</v>
      </c>
      <c r="S19" s="20">
        <f t="shared" si="13"/>
        <v>0.26370000000000005</v>
      </c>
      <c r="T19" s="46">
        <v>0</v>
      </c>
    </row>
    <row r="20" spans="1:20" x14ac:dyDescent="0.2">
      <c r="A20">
        <v>14</v>
      </c>
      <c r="B20" s="2">
        <v>3961.951</v>
      </c>
      <c r="C20" s="2">
        <v>3376.9</v>
      </c>
      <c r="D20">
        <v>2013.7</v>
      </c>
      <c r="E20" s="12">
        <f t="shared" si="0"/>
        <v>815.99977129898718</v>
      </c>
      <c r="F20" s="13">
        <f t="shared" si="1"/>
        <v>364.17799999999988</v>
      </c>
      <c r="G20" s="13">
        <f t="shared" si="2"/>
        <v>730.22599999999966</v>
      </c>
      <c r="H20" s="13">
        <f t="shared" si="3"/>
        <v>2.4773929467920039</v>
      </c>
      <c r="I20" s="13">
        <f t="shared" si="4"/>
        <v>4.9675069388160127</v>
      </c>
      <c r="J20" s="13">
        <f t="shared" si="5"/>
        <v>-0.89488505473176228</v>
      </c>
      <c r="K20" s="13">
        <f t="shared" si="6"/>
        <v>0.44629669371140412</v>
      </c>
      <c r="L20" s="20">
        <f t="shared" si="7"/>
        <v>3.9218883324239155</v>
      </c>
      <c r="M20" s="21">
        <f t="shared" si="8"/>
        <v>4.7272848816825013</v>
      </c>
      <c r="N20" s="21">
        <f t="shared" si="9"/>
        <v>3.3906770052313164</v>
      </c>
      <c r="O20" s="21">
        <f t="shared" si="10"/>
        <v>2.9890099808910522</v>
      </c>
      <c r="P20" s="22">
        <f t="shared" si="11"/>
        <v>2.0137</v>
      </c>
      <c r="Q20" s="15">
        <f t="shared" si="12"/>
        <v>0.89999999999999991</v>
      </c>
      <c r="S20" s="20">
        <f t="shared" si="13"/>
        <v>0.26370000000000005</v>
      </c>
      <c r="T20" s="46">
        <v>0</v>
      </c>
    </row>
    <row r="21" spans="1:20" x14ac:dyDescent="0.2">
      <c r="A21">
        <v>15</v>
      </c>
      <c r="B21" s="2">
        <v>4692.1769999999997</v>
      </c>
      <c r="C21" s="2">
        <v>3012.7220000000002</v>
      </c>
      <c r="D21">
        <v>2013.7</v>
      </c>
      <c r="E21" s="12">
        <f t="shared" si="0"/>
        <v>816.00020856921412</v>
      </c>
      <c r="F21" s="13">
        <f t="shared" si="1"/>
        <v>424.24099999999999</v>
      </c>
      <c r="G21" s="13">
        <f t="shared" si="2"/>
        <v>697.04800000000068</v>
      </c>
      <c r="H21" s="13">
        <f t="shared" si="3"/>
        <v>2.885981849354208</v>
      </c>
      <c r="I21" s="13">
        <f t="shared" si="4"/>
        <v>4.7418044840754527</v>
      </c>
      <c r="J21" s="13">
        <f t="shared" si="5"/>
        <v>-0.85422527185650377</v>
      </c>
      <c r="K21" s="13">
        <f t="shared" si="6"/>
        <v>0.51990305338753517</v>
      </c>
      <c r="L21" s="20">
        <f t="shared" si="7"/>
        <v>4.6534136458152195</v>
      </c>
      <c r="M21" s="21">
        <f t="shared" si="8"/>
        <v>5.4222163904860725</v>
      </c>
      <c r="N21" s="21">
        <f t="shared" si="9"/>
        <v>3.0298160695403151</v>
      </c>
      <c r="O21" s="21">
        <f t="shared" si="10"/>
        <v>2.5619033214915339</v>
      </c>
      <c r="P21" s="22">
        <f t="shared" si="11"/>
        <v>2.0137</v>
      </c>
      <c r="Q21" s="15">
        <f t="shared" si="12"/>
        <v>0.89999999999999947</v>
      </c>
      <c r="S21" s="20">
        <f t="shared" si="13"/>
        <v>0.26370000000000005</v>
      </c>
      <c r="T21" s="46">
        <v>0</v>
      </c>
    </row>
    <row r="22" spans="1:20" x14ac:dyDescent="0.2">
      <c r="A22">
        <v>16</v>
      </c>
      <c r="B22" s="2">
        <v>5389.2250000000004</v>
      </c>
      <c r="C22" s="2">
        <v>2588.4810000000002</v>
      </c>
      <c r="D22">
        <v>2013.7</v>
      </c>
      <c r="E22" s="12">
        <f t="shared" si="0"/>
        <v>816.00010696567938</v>
      </c>
      <c r="F22" s="13">
        <f t="shared" si="1"/>
        <v>481.30200000000013</v>
      </c>
      <c r="G22" s="13">
        <f t="shared" si="2"/>
        <v>658.94200000000001</v>
      </c>
      <c r="H22" s="13">
        <f t="shared" si="3"/>
        <v>3.2741507987478387</v>
      </c>
      <c r="I22" s="13">
        <f t="shared" si="4"/>
        <v>4.4825815717127657</v>
      </c>
      <c r="J22" s="13">
        <f t="shared" si="5"/>
        <v>-0.80752685492933984</v>
      </c>
      <c r="K22" s="13">
        <f t="shared" si="6"/>
        <v>0.58983080503473939</v>
      </c>
      <c r="L22" s="20">
        <f t="shared" si="7"/>
        <v>5.352034764483049</v>
      </c>
      <c r="M22" s="21">
        <f t="shared" si="8"/>
        <v>6.078808933919456</v>
      </c>
      <c r="N22" s="21">
        <f t="shared" si="9"/>
        <v>2.6087712806939196</v>
      </c>
      <c r="O22" s="21">
        <f t="shared" si="10"/>
        <v>2.0779235561626548</v>
      </c>
      <c r="P22" s="22">
        <f t="shared" si="11"/>
        <v>2.0137</v>
      </c>
      <c r="Q22" s="15">
        <f t="shared" si="12"/>
        <v>0.90000000000000036</v>
      </c>
      <c r="S22" s="20">
        <f t="shared" si="13"/>
        <v>0.26370000000000005</v>
      </c>
      <c r="T22" s="46">
        <v>0</v>
      </c>
    </row>
    <row r="23" spans="1:20" s="9" customFormat="1" x14ac:dyDescent="0.2">
      <c r="A23" s="9" t="s">
        <v>1</v>
      </c>
      <c r="B23" s="33">
        <v>6048.1670000000004</v>
      </c>
      <c r="C23" s="33">
        <v>2107.1790000000001</v>
      </c>
      <c r="E23" s="34"/>
      <c r="F23" s="35"/>
      <c r="G23" s="35"/>
      <c r="H23" s="35"/>
      <c r="I23" s="35"/>
      <c r="J23" s="35"/>
      <c r="K23" s="35"/>
      <c r="L23" s="36"/>
      <c r="M23" s="37"/>
      <c r="N23" s="37"/>
      <c r="O23" s="37"/>
      <c r="P23" s="38"/>
      <c r="Q23" s="39"/>
      <c r="S23" s="36"/>
      <c r="T23" s="47"/>
    </row>
    <row r="24" spans="1:20" x14ac:dyDescent="0.2">
      <c r="A24">
        <v>17</v>
      </c>
      <c r="B24" s="5">
        <f>B7*-1</f>
        <v>6048.1670000000004</v>
      </c>
      <c r="C24" s="5">
        <f>C7*-1</f>
        <v>-2107.1790000000001</v>
      </c>
      <c r="D24">
        <v>2013.7</v>
      </c>
      <c r="E24" s="12">
        <f t="shared" ref="E24:E39" si="14">SQRT(POWER(B24-B25, 2)+POWER(C24-C25, 2))</f>
        <v>816.00010696567938</v>
      </c>
      <c r="F24" s="13">
        <f t="shared" ref="F24:F39" si="15">(C24-C25)</f>
        <v>481.30200000000013</v>
      </c>
      <c r="G24" s="13">
        <f t="shared" ref="G24:G39" si="16">-(B24-B25)</f>
        <v>-658.94200000000001</v>
      </c>
      <c r="H24" s="13">
        <f t="shared" si="3"/>
        <v>3.2741507987478387</v>
      </c>
      <c r="I24" s="13">
        <f t="shared" si="4"/>
        <v>-4.4825815717127657</v>
      </c>
      <c r="J24" s="13">
        <f>(B24-B25) / SQRT(POWER(B24-B25,2)+POWER(C24-C25,2))</f>
        <v>0.80752685492933984</v>
      </c>
      <c r="K24" s="13">
        <f>(C24-C25) / SQRT(POWER(B24-B25,2)+POWER(C24-C25,2))</f>
        <v>0.58983080503473939</v>
      </c>
      <c r="L24" s="20">
        <f t="shared" si="7"/>
        <v>6.078808933919456</v>
      </c>
      <c r="M24" s="21">
        <f t="shared" si="8"/>
        <v>5.352034764483049</v>
      </c>
      <c r="N24" s="21">
        <f t="shared" si="9"/>
        <v>-2.0779235561626548</v>
      </c>
      <c r="O24" s="21">
        <f t="shared" si="10"/>
        <v>-2.6087712806939196</v>
      </c>
      <c r="P24" s="22">
        <f t="shared" si="11"/>
        <v>2.0137</v>
      </c>
      <c r="Q24" s="15">
        <f t="shared" si="12"/>
        <v>0.90000000000000036</v>
      </c>
      <c r="S24" s="20">
        <f t="shared" si="13"/>
        <v>0.26370000000000005</v>
      </c>
      <c r="T24" s="46">
        <v>0</v>
      </c>
    </row>
    <row r="25" spans="1:20" x14ac:dyDescent="0.2">
      <c r="A25">
        <v>18</v>
      </c>
      <c r="B25" s="5">
        <f t="shared" ref="B25:C40" si="17">B8*-1</f>
        <v>5389.2250000000004</v>
      </c>
      <c r="C25" s="5">
        <f t="shared" si="17"/>
        <v>-2588.4810000000002</v>
      </c>
      <c r="D25">
        <v>2013.7</v>
      </c>
      <c r="E25" s="12">
        <f t="shared" si="14"/>
        <v>816.00020856921412</v>
      </c>
      <c r="F25" s="13">
        <f t="shared" si="15"/>
        <v>424.24099999999999</v>
      </c>
      <c r="G25" s="13">
        <f t="shared" si="16"/>
        <v>-697.04800000000068</v>
      </c>
      <c r="H25" s="13">
        <f t="shared" si="3"/>
        <v>2.885981849354208</v>
      </c>
      <c r="I25" s="13">
        <f t="shared" si="4"/>
        <v>-4.7418044840754527</v>
      </c>
      <c r="J25" s="13">
        <f t="shared" ref="J25:J39" si="18">(B25-B26) / SQRT(POWER(B25-B26,2)+POWER(C25-C26,2))</f>
        <v>0.85422527185650377</v>
      </c>
      <c r="K25" s="13">
        <f t="shared" ref="K25:K39" si="19">(C25-C26) / SQRT(POWER(B25-B26,2)+POWER(C25-C26,2))</f>
        <v>0.51990305338753517</v>
      </c>
      <c r="L25" s="20">
        <f t="shared" si="7"/>
        <v>5.4222163904860725</v>
      </c>
      <c r="M25" s="21">
        <f t="shared" si="8"/>
        <v>4.6534136458152195</v>
      </c>
      <c r="N25" s="21">
        <f t="shared" si="9"/>
        <v>-2.5619033214915339</v>
      </c>
      <c r="O25" s="21">
        <f t="shared" si="10"/>
        <v>-3.0298160695403151</v>
      </c>
      <c r="P25" s="22">
        <f t="shared" si="11"/>
        <v>2.0137</v>
      </c>
      <c r="Q25" s="15">
        <f t="shared" si="12"/>
        <v>0.89999999999999947</v>
      </c>
      <c r="S25" s="20">
        <f t="shared" si="13"/>
        <v>0.26370000000000005</v>
      </c>
      <c r="T25" s="46">
        <v>0</v>
      </c>
    </row>
    <row r="26" spans="1:20" x14ac:dyDescent="0.2">
      <c r="A26">
        <v>19</v>
      </c>
      <c r="B26" s="5">
        <f t="shared" si="17"/>
        <v>4692.1769999999997</v>
      </c>
      <c r="C26" s="5">
        <f t="shared" si="17"/>
        <v>-3012.7220000000002</v>
      </c>
      <c r="D26">
        <v>2013.7</v>
      </c>
      <c r="E26" s="12">
        <f t="shared" si="14"/>
        <v>815.99977129898718</v>
      </c>
      <c r="F26" s="13">
        <f t="shared" si="15"/>
        <v>364.17799999999988</v>
      </c>
      <c r="G26" s="13">
        <f t="shared" si="16"/>
        <v>-730.22599999999966</v>
      </c>
      <c r="H26" s="13">
        <f t="shared" si="3"/>
        <v>2.4773929467920039</v>
      </c>
      <c r="I26" s="13">
        <f t="shared" si="4"/>
        <v>-4.9675069388160127</v>
      </c>
      <c r="J26" s="13">
        <f t="shared" si="18"/>
        <v>0.89488505473176228</v>
      </c>
      <c r="K26" s="13">
        <f t="shared" si="19"/>
        <v>0.44629669371140412</v>
      </c>
      <c r="L26" s="20">
        <f t="shared" si="7"/>
        <v>4.7272848816825013</v>
      </c>
      <c r="M26" s="21">
        <f t="shared" si="8"/>
        <v>3.9218883324239155</v>
      </c>
      <c r="N26" s="21">
        <f t="shared" si="9"/>
        <v>-2.9890099808910522</v>
      </c>
      <c r="O26" s="21">
        <f t="shared" si="10"/>
        <v>-3.3906770052313164</v>
      </c>
      <c r="P26" s="22">
        <f t="shared" si="11"/>
        <v>2.0137</v>
      </c>
      <c r="Q26" s="15">
        <f t="shared" si="12"/>
        <v>0.89999999999999991</v>
      </c>
      <c r="S26" s="20">
        <f t="shared" si="13"/>
        <v>0.26370000000000005</v>
      </c>
      <c r="T26" s="46">
        <v>0</v>
      </c>
    </row>
    <row r="27" spans="1:20" x14ac:dyDescent="0.2">
      <c r="A27">
        <v>20</v>
      </c>
      <c r="B27" s="5">
        <f t="shared" si="17"/>
        <v>3961.951</v>
      </c>
      <c r="C27" s="5">
        <f t="shared" si="17"/>
        <v>-3376.9</v>
      </c>
      <c r="D27">
        <v>2013.7</v>
      </c>
      <c r="E27" s="12">
        <f t="shared" si="14"/>
        <v>815.99967853179965</v>
      </c>
      <c r="F27" s="13">
        <f t="shared" si="15"/>
        <v>301.54199999999992</v>
      </c>
      <c r="G27" s="13">
        <f t="shared" si="16"/>
        <v>-758.24000000000024</v>
      </c>
      <c r="H27" s="13">
        <f t="shared" si="3"/>
        <v>2.051299389004317</v>
      </c>
      <c r="I27" s="13">
        <f t="shared" si="4"/>
        <v>-5.1580783065663631</v>
      </c>
      <c r="J27" s="13">
        <f t="shared" si="18"/>
        <v>0.92921605234486804</v>
      </c>
      <c r="K27" s="13">
        <f t="shared" si="19"/>
        <v>0.36953691028721253</v>
      </c>
      <c r="L27" s="20">
        <f t="shared" si="7"/>
        <v>3.9989269241661862</v>
      </c>
      <c r="M27" s="21">
        <f t="shared" si="8"/>
        <v>3.1626324770558054</v>
      </c>
      <c r="N27" s="21">
        <f t="shared" si="9"/>
        <v>-3.3562213120641884</v>
      </c>
      <c r="O27" s="21">
        <f t="shared" si="10"/>
        <v>-3.6888045313226794</v>
      </c>
      <c r="P27" s="22">
        <f t="shared" si="11"/>
        <v>2.0137</v>
      </c>
      <c r="Q27" s="15">
        <f t="shared" si="12"/>
        <v>0.89999999999999947</v>
      </c>
      <c r="S27" s="20">
        <f t="shared" si="13"/>
        <v>0.26370000000000005</v>
      </c>
      <c r="T27" s="46">
        <v>0</v>
      </c>
    </row>
    <row r="28" spans="1:20" x14ac:dyDescent="0.2">
      <c r="A28">
        <v>21</v>
      </c>
      <c r="B28" s="5">
        <f t="shared" si="17"/>
        <v>3203.7109999999998</v>
      </c>
      <c r="C28" s="5">
        <f t="shared" si="17"/>
        <v>-3678.442</v>
      </c>
      <c r="D28">
        <v>2013.7</v>
      </c>
      <c r="E28" s="12">
        <f t="shared" si="14"/>
        <v>816.00054703719388</v>
      </c>
      <c r="F28" s="13">
        <f t="shared" si="15"/>
        <v>236.77300000000014</v>
      </c>
      <c r="G28" s="13">
        <f t="shared" si="16"/>
        <v>-780.89399999999978</v>
      </c>
      <c r="H28" s="13">
        <f t="shared" si="3"/>
        <v>1.6106936787875619</v>
      </c>
      <c r="I28" s="13">
        <f t="shared" si="4"/>
        <v>-5.3121809902443831</v>
      </c>
      <c r="J28" s="13">
        <f t="shared" si="18"/>
        <v>0.95697729962968525</v>
      </c>
      <c r="K28" s="13">
        <f t="shared" si="19"/>
        <v>0.29016279567421399</v>
      </c>
      <c r="L28" s="20">
        <f t="shared" si="7"/>
        <v>3.2422930911545711</v>
      </c>
      <c r="M28" s="21">
        <f t="shared" si="8"/>
        <v>2.3810135214878545</v>
      </c>
      <c r="N28" s="21">
        <f t="shared" si="9"/>
        <v>-3.6609430609563591</v>
      </c>
      <c r="O28" s="21">
        <f t="shared" si="10"/>
        <v>-3.9220895770631516</v>
      </c>
      <c r="P28" s="22">
        <f t="shared" si="11"/>
        <v>2.0137</v>
      </c>
      <c r="Q28" s="15">
        <f t="shared" si="12"/>
        <v>0.89999999999999991</v>
      </c>
      <c r="S28" s="20">
        <f t="shared" si="13"/>
        <v>0.26370000000000005</v>
      </c>
      <c r="T28" s="46">
        <v>0</v>
      </c>
    </row>
    <row r="29" spans="1:20" x14ac:dyDescent="0.2">
      <c r="A29">
        <v>22</v>
      </c>
      <c r="B29" s="5">
        <f t="shared" si="17"/>
        <v>2422.817</v>
      </c>
      <c r="C29" s="5">
        <f t="shared" si="17"/>
        <v>-3915.2150000000001</v>
      </c>
      <c r="D29">
        <v>2013.7</v>
      </c>
      <c r="E29" s="12">
        <f t="shared" si="14"/>
        <v>815.9999196482803</v>
      </c>
      <c r="F29" s="13">
        <f t="shared" si="15"/>
        <v>170.32899999999972</v>
      </c>
      <c r="G29" s="13">
        <f t="shared" si="16"/>
        <v>-798.02500000000009</v>
      </c>
      <c r="H29" s="13">
        <f t="shared" si="3"/>
        <v>1.1586965344402667</v>
      </c>
      <c r="I29" s="13">
        <f t="shared" si="4"/>
        <v>-5.4287220725577878</v>
      </c>
      <c r="J29" s="13">
        <f t="shared" si="18"/>
        <v>0.97797191002662365</v>
      </c>
      <c r="K29" s="13">
        <f t="shared" si="19"/>
        <v>0.20873654016218099</v>
      </c>
      <c r="L29" s="20">
        <f t="shared" si="7"/>
        <v>2.4627331629775404</v>
      </c>
      <c r="M29" s="21">
        <f t="shared" si="8"/>
        <v>1.5825584439535791</v>
      </c>
      <c r="N29" s="21">
        <f t="shared" si="9"/>
        <v>-3.9010193348544608</v>
      </c>
      <c r="O29" s="21">
        <f t="shared" si="10"/>
        <v>-4.0888822210004241</v>
      </c>
      <c r="P29" s="22">
        <f t="shared" si="11"/>
        <v>2.0137</v>
      </c>
      <c r="Q29" s="15">
        <f t="shared" si="12"/>
        <v>0.90000000000000013</v>
      </c>
      <c r="S29" s="20">
        <f t="shared" si="13"/>
        <v>0.26370000000000005</v>
      </c>
      <c r="T29" s="46">
        <v>0</v>
      </c>
    </row>
    <row r="30" spans="1:20" x14ac:dyDescent="0.2">
      <c r="A30">
        <v>23</v>
      </c>
      <c r="B30" s="5">
        <f t="shared" si="17"/>
        <v>1624.7919999999999</v>
      </c>
      <c r="C30" s="5">
        <f t="shared" si="17"/>
        <v>-4085.5439999999999</v>
      </c>
      <c r="D30">
        <v>2013.7</v>
      </c>
      <c r="E30" s="12">
        <f t="shared" si="14"/>
        <v>816.00031208327357</v>
      </c>
      <c r="F30" s="13">
        <f t="shared" si="15"/>
        <v>102.68199999999979</v>
      </c>
      <c r="G30" s="13">
        <f t="shared" si="16"/>
        <v>-809.5139999999999</v>
      </c>
      <c r="H30" s="13">
        <f t="shared" si="3"/>
        <v>0.69851417157525686</v>
      </c>
      <c r="I30" s="13">
        <f t="shared" si="4"/>
        <v>-5.5068756071032263</v>
      </c>
      <c r="J30" s="13">
        <f t="shared" si="18"/>
        <v>0.99205109117334289</v>
      </c>
      <c r="K30" s="13">
        <f t="shared" si="19"/>
        <v>0.12583573618721974</v>
      </c>
      <c r="L30" s="20">
        <f t="shared" si="7"/>
        <v>1.665759476856429</v>
      </c>
      <c r="M30" s="21">
        <f t="shared" si="8"/>
        <v>0.77291349480042038</v>
      </c>
      <c r="N30" s="21">
        <f t="shared" si="9"/>
        <v>-4.0747520431086484</v>
      </c>
      <c r="O30" s="21">
        <f t="shared" si="10"/>
        <v>-4.1880042056771467</v>
      </c>
      <c r="P30" s="22">
        <f t="shared" si="11"/>
        <v>2.0137</v>
      </c>
      <c r="Q30" s="15">
        <f t="shared" si="12"/>
        <v>0.9</v>
      </c>
      <c r="S30" s="20">
        <f t="shared" si="13"/>
        <v>0.26370000000000005</v>
      </c>
      <c r="T30" s="46">
        <v>0</v>
      </c>
    </row>
    <row r="31" spans="1:20" x14ac:dyDescent="0.2">
      <c r="A31">
        <v>24</v>
      </c>
      <c r="B31" s="5">
        <f t="shared" si="17"/>
        <v>815.27800000000002</v>
      </c>
      <c r="C31" s="5">
        <f t="shared" si="17"/>
        <v>-4188.2259999999997</v>
      </c>
      <c r="D31">
        <v>2013.7</v>
      </c>
      <c r="E31" s="12">
        <f t="shared" si="14"/>
        <v>815.99954420820609</v>
      </c>
      <c r="F31" s="13">
        <f t="shared" si="15"/>
        <v>34.307999999999993</v>
      </c>
      <c r="G31" s="13">
        <f t="shared" si="16"/>
        <v>-815.27800000000002</v>
      </c>
      <c r="H31" s="13">
        <f t="shared" si="3"/>
        <v>0.23338702742143611</v>
      </c>
      <c r="I31" s="13">
        <f t="shared" si="4"/>
        <v>-5.5460915513027178</v>
      </c>
      <c r="J31" s="13">
        <f t="shared" si="18"/>
        <v>0.99911575415289455</v>
      </c>
      <c r="K31" s="13">
        <f t="shared" si="19"/>
        <v>4.2044141131586402E-2</v>
      </c>
      <c r="L31" s="20">
        <f t="shared" si="7"/>
        <v>0.85700770234138113</v>
      </c>
      <c r="M31" s="21">
        <f t="shared" si="8"/>
        <v>-4.2196476396223946E-2</v>
      </c>
      <c r="N31" s="21">
        <f t="shared" si="9"/>
        <v>-4.1809140449394828</v>
      </c>
      <c r="O31" s="21">
        <f t="shared" si="10"/>
        <v>-4.2187537719579096</v>
      </c>
      <c r="P31" s="22">
        <f t="shared" si="11"/>
        <v>2.0137</v>
      </c>
      <c r="Q31" s="15">
        <f t="shared" si="12"/>
        <v>0.89999999999999991</v>
      </c>
      <c r="S31" s="20">
        <f t="shared" si="13"/>
        <v>0.26370000000000005</v>
      </c>
      <c r="T31" s="46">
        <v>0</v>
      </c>
    </row>
    <row r="32" spans="1:20" x14ac:dyDescent="0.2">
      <c r="A32">
        <v>25</v>
      </c>
      <c r="B32" s="5">
        <f t="shared" si="17"/>
        <v>0</v>
      </c>
      <c r="C32" s="5">
        <f t="shared" si="17"/>
        <v>-4222.5339999999997</v>
      </c>
      <c r="D32">
        <v>2013.7</v>
      </c>
      <c r="E32" s="12">
        <f t="shared" si="14"/>
        <v>815.99954420820609</v>
      </c>
      <c r="F32" s="13">
        <f t="shared" si="15"/>
        <v>-34.307999999999993</v>
      </c>
      <c r="G32" s="13">
        <f t="shared" si="16"/>
        <v>-815.27800000000002</v>
      </c>
      <c r="H32" s="13">
        <f t="shared" si="3"/>
        <v>-0.23338702742143611</v>
      </c>
      <c r="I32" s="13">
        <f t="shared" si="4"/>
        <v>-5.5460915513027178</v>
      </c>
      <c r="J32" s="13">
        <f t="shared" si="18"/>
        <v>0.99911575415289455</v>
      </c>
      <c r="K32" s="13">
        <f t="shared" si="19"/>
        <v>-4.2044141131586402E-2</v>
      </c>
      <c r="L32" s="20">
        <f t="shared" si="7"/>
        <v>4.2196476396223946E-2</v>
      </c>
      <c r="M32" s="21">
        <f t="shared" si="8"/>
        <v>-0.85700770234138113</v>
      </c>
      <c r="N32" s="21">
        <f t="shared" si="9"/>
        <v>-4.2187537719579096</v>
      </c>
      <c r="O32" s="21">
        <f t="shared" si="10"/>
        <v>-4.1809140449394828</v>
      </c>
      <c r="P32" s="22">
        <f t="shared" si="11"/>
        <v>2.0137</v>
      </c>
      <c r="Q32" s="15">
        <f t="shared" si="12"/>
        <v>0.89999999999999991</v>
      </c>
      <c r="S32" s="20">
        <f t="shared" si="13"/>
        <v>0.26370000000000005</v>
      </c>
      <c r="T32" s="46">
        <v>0</v>
      </c>
    </row>
    <row r="33" spans="1:22" x14ac:dyDescent="0.2">
      <c r="A33">
        <v>26</v>
      </c>
      <c r="B33" s="5">
        <f t="shared" si="17"/>
        <v>-815.27800000000002</v>
      </c>
      <c r="C33" s="5">
        <f t="shared" si="17"/>
        <v>-4188.2259999999997</v>
      </c>
      <c r="D33">
        <v>2013.7</v>
      </c>
      <c r="E33" s="12">
        <f t="shared" si="14"/>
        <v>816.00031208327357</v>
      </c>
      <c r="F33" s="13">
        <f t="shared" si="15"/>
        <v>-102.68199999999979</v>
      </c>
      <c r="G33" s="13">
        <f t="shared" si="16"/>
        <v>-809.5139999999999</v>
      </c>
      <c r="H33" s="13">
        <f t="shared" si="3"/>
        <v>-0.69851417157525686</v>
      </c>
      <c r="I33" s="13">
        <f t="shared" si="4"/>
        <v>-5.5068756071032263</v>
      </c>
      <c r="J33" s="13">
        <f t="shared" si="18"/>
        <v>0.99205109117334289</v>
      </c>
      <c r="K33" s="13">
        <f t="shared" si="19"/>
        <v>-0.12583573618721974</v>
      </c>
      <c r="L33" s="20">
        <f t="shared" si="7"/>
        <v>-0.77291349480042038</v>
      </c>
      <c r="M33" s="21">
        <f t="shared" si="8"/>
        <v>-1.665759476856429</v>
      </c>
      <c r="N33" s="21">
        <f t="shared" si="9"/>
        <v>-4.1880042056771467</v>
      </c>
      <c r="O33" s="21">
        <f t="shared" si="10"/>
        <v>-4.0747520431086484</v>
      </c>
      <c r="P33" s="22">
        <f t="shared" si="11"/>
        <v>2.0137</v>
      </c>
      <c r="Q33" s="15">
        <f t="shared" si="12"/>
        <v>0.9</v>
      </c>
      <c r="S33" s="20">
        <f t="shared" si="13"/>
        <v>0.26370000000000005</v>
      </c>
      <c r="T33" s="46">
        <v>0</v>
      </c>
    </row>
    <row r="34" spans="1:22" x14ac:dyDescent="0.2">
      <c r="A34">
        <v>27</v>
      </c>
      <c r="B34" s="5">
        <f t="shared" si="17"/>
        <v>-1624.7919999999999</v>
      </c>
      <c r="C34" s="5">
        <f t="shared" si="17"/>
        <v>-4085.5439999999999</v>
      </c>
      <c r="D34">
        <v>2013.7</v>
      </c>
      <c r="E34" s="12">
        <f t="shared" si="14"/>
        <v>815.9999196482803</v>
      </c>
      <c r="F34" s="13">
        <f t="shared" si="15"/>
        <v>-170.32899999999972</v>
      </c>
      <c r="G34" s="13">
        <f t="shared" si="16"/>
        <v>-798.02500000000009</v>
      </c>
      <c r="H34" s="13">
        <f t="shared" si="3"/>
        <v>-1.1586965344402667</v>
      </c>
      <c r="I34" s="13">
        <f t="shared" si="4"/>
        <v>-5.4287220725577878</v>
      </c>
      <c r="J34" s="13">
        <f t="shared" si="18"/>
        <v>0.97797191002662365</v>
      </c>
      <c r="K34" s="13">
        <f t="shared" si="19"/>
        <v>-0.20873654016218099</v>
      </c>
      <c r="L34" s="20">
        <f t="shared" si="7"/>
        <v>-1.5825584439535791</v>
      </c>
      <c r="M34" s="21">
        <f t="shared" si="8"/>
        <v>-2.4627331629775404</v>
      </c>
      <c r="N34" s="21">
        <f t="shared" si="9"/>
        <v>-4.0888822210004241</v>
      </c>
      <c r="O34" s="21">
        <f t="shared" si="10"/>
        <v>-3.9010193348544608</v>
      </c>
      <c r="P34" s="22">
        <f t="shared" si="11"/>
        <v>2.0137</v>
      </c>
      <c r="Q34" s="15">
        <f t="shared" si="12"/>
        <v>0.90000000000000013</v>
      </c>
      <c r="S34" s="20">
        <f t="shared" si="13"/>
        <v>0.26370000000000005</v>
      </c>
      <c r="T34" s="46">
        <v>0</v>
      </c>
    </row>
    <row r="35" spans="1:22" x14ac:dyDescent="0.2">
      <c r="A35">
        <v>28</v>
      </c>
      <c r="B35" s="5">
        <f t="shared" si="17"/>
        <v>-2422.817</v>
      </c>
      <c r="C35" s="5">
        <f t="shared" si="17"/>
        <v>-3915.2150000000001</v>
      </c>
      <c r="D35">
        <v>2013.7</v>
      </c>
      <c r="E35" s="12">
        <f t="shared" si="14"/>
        <v>816.00054703719388</v>
      </c>
      <c r="F35" s="13">
        <f t="shared" si="15"/>
        <v>-236.77300000000014</v>
      </c>
      <c r="G35" s="13">
        <f t="shared" si="16"/>
        <v>-780.89399999999978</v>
      </c>
      <c r="H35" s="13">
        <f t="shared" si="3"/>
        <v>-1.6106936787875619</v>
      </c>
      <c r="I35" s="13">
        <f t="shared" si="4"/>
        <v>-5.3121809902443831</v>
      </c>
      <c r="J35" s="13">
        <f t="shared" si="18"/>
        <v>0.95697729962968525</v>
      </c>
      <c r="K35" s="13">
        <f t="shared" si="19"/>
        <v>-0.29016279567421399</v>
      </c>
      <c r="L35" s="20">
        <f t="shared" si="7"/>
        <v>-2.3810135214878545</v>
      </c>
      <c r="M35" s="21">
        <f t="shared" si="8"/>
        <v>-3.2422930911545711</v>
      </c>
      <c r="N35" s="21">
        <f t="shared" si="9"/>
        <v>-3.9220895770631516</v>
      </c>
      <c r="O35" s="21">
        <f t="shared" si="10"/>
        <v>-3.6609430609563591</v>
      </c>
      <c r="P35" s="22">
        <f t="shared" si="11"/>
        <v>2.0137</v>
      </c>
      <c r="Q35" s="15">
        <f t="shared" si="12"/>
        <v>0.89999999999999991</v>
      </c>
      <c r="S35" s="20">
        <f t="shared" si="13"/>
        <v>0.26370000000000005</v>
      </c>
      <c r="T35" s="46">
        <v>0</v>
      </c>
    </row>
    <row r="36" spans="1:22" x14ac:dyDescent="0.2">
      <c r="A36">
        <v>29</v>
      </c>
      <c r="B36" s="5">
        <f t="shared" si="17"/>
        <v>-3203.7109999999998</v>
      </c>
      <c r="C36" s="5">
        <f t="shared" si="17"/>
        <v>-3678.442</v>
      </c>
      <c r="D36">
        <v>2013.7</v>
      </c>
      <c r="E36" s="12">
        <f t="shared" si="14"/>
        <v>815.99967853179965</v>
      </c>
      <c r="F36" s="13">
        <f t="shared" si="15"/>
        <v>-301.54199999999992</v>
      </c>
      <c r="G36" s="13">
        <f t="shared" si="16"/>
        <v>-758.24000000000024</v>
      </c>
      <c r="H36" s="13">
        <f t="shared" si="3"/>
        <v>-2.051299389004317</v>
      </c>
      <c r="I36" s="13">
        <f t="shared" si="4"/>
        <v>-5.1580783065663631</v>
      </c>
      <c r="J36" s="13">
        <f t="shared" si="18"/>
        <v>0.92921605234486804</v>
      </c>
      <c r="K36" s="13">
        <f t="shared" si="19"/>
        <v>-0.36953691028721253</v>
      </c>
      <c r="L36" s="20">
        <f t="shared" si="7"/>
        <v>-3.1626324770558054</v>
      </c>
      <c r="M36" s="21">
        <f t="shared" si="8"/>
        <v>-3.9989269241661862</v>
      </c>
      <c r="N36" s="21">
        <f t="shared" si="9"/>
        <v>-3.6888045313226794</v>
      </c>
      <c r="O36" s="21">
        <f t="shared" si="10"/>
        <v>-3.3562213120641884</v>
      </c>
      <c r="P36" s="22">
        <f t="shared" si="11"/>
        <v>2.0137</v>
      </c>
      <c r="Q36" s="15">
        <f t="shared" si="12"/>
        <v>0.89999999999999947</v>
      </c>
      <c r="S36" s="20">
        <f t="shared" si="13"/>
        <v>0.26370000000000005</v>
      </c>
      <c r="T36" s="46">
        <v>0</v>
      </c>
    </row>
    <row r="37" spans="1:22" x14ac:dyDescent="0.2">
      <c r="A37">
        <v>30</v>
      </c>
      <c r="B37" s="5">
        <f t="shared" si="17"/>
        <v>-3961.951</v>
      </c>
      <c r="C37" s="5">
        <f t="shared" si="17"/>
        <v>-3376.9</v>
      </c>
      <c r="D37">
        <v>2013.7</v>
      </c>
      <c r="E37" s="12">
        <f t="shared" si="14"/>
        <v>815.99977129898718</v>
      </c>
      <c r="F37" s="13">
        <f t="shared" si="15"/>
        <v>-364.17799999999988</v>
      </c>
      <c r="G37" s="13">
        <f t="shared" si="16"/>
        <v>-730.22599999999966</v>
      </c>
      <c r="H37" s="13">
        <f t="shared" si="3"/>
        <v>-2.4773929467920039</v>
      </c>
      <c r="I37" s="13">
        <f t="shared" si="4"/>
        <v>-4.9675069388160127</v>
      </c>
      <c r="J37" s="13">
        <f t="shared" si="18"/>
        <v>0.89488505473176228</v>
      </c>
      <c r="K37" s="13">
        <f t="shared" si="19"/>
        <v>-0.44629669371140412</v>
      </c>
      <c r="L37" s="20">
        <f t="shared" si="7"/>
        <v>-3.9218883324239155</v>
      </c>
      <c r="M37" s="21">
        <f t="shared" si="8"/>
        <v>-4.7272848816825013</v>
      </c>
      <c r="N37" s="21">
        <f t="shared" si="9"/>
        <v>-3.3906770052313164</v>
      </c>
      <c r="O37" s="21">
        <f t="shared" si="10"/>
        <v>-2.9890099808910522</v>
      </c>
      <c r="P37" s="22">
        <f t="shared" si="11"/>
        <v>2.0137</v>
      </c>
      <c r="Q37" s="15">
        <f t="shared" si="12"/>
        <v>0.89999999999999991</v>
      </c>
      <c r="S37" s="20">
        <f t="shared" si="13"/>
        <v>0.26370000000000005</v>
      </c>
      <c r="T37" s="46">
        <v>0</v>
      </c>
    </row>
    <row r="38" spans="1:22" x14ac:dyDescent="0.2">
      <c r="A38">
        <v>31</v>
      </c>
      <c r="B38" s="5">
        <f t="shared" si="17"/>
        <v>-4692.1769999999997</v>
      </c>
      <c r="C38" s="5">
        <f t="shared" si="17"/>
        <v>-3012.7220000000002</v>
      </c>
      <c r="D38">
        <v>2013.7</v>
      </c>
      <c r="E38" s="12">
        <f t="shared" si="14"/>
        <v>816.00020856921412</v>
      </c>
      <c r="F38" s="13">
        <f t="shared" si="15"/>
        <v>-424.24099999999999</v>
      </c>
      <c r="G38" s="13">
        <f t="shared" si="16"/>
        <v>-697.04800000000068</v>
      </c>
      <c r="H38" s="13">
        <f t="shared" si="3"/>
        <v>-2.885981849354208</v>
      </c>
      <c r="I38" s="13">
        <f t="shared" si="4"/>
        <v>-4.7418044840754527</v>
      </c>
      <c r="J38" s="13">
        <f t="shared" si="18"/>
        <v>0.85422527185650377</v>
      </c>
      <c r="K38" s="13">
        <f t="shared" si="19"/>
        <v>-0.51990305338753517</v>
      </c>
      <c r="L38" s="20">
        <f t="shared" si="7"/>
        <v>-4.6534136458152195</v>
      </c>
      <c r="M38" s="21">
        <f t="shared" si="8"/>
        <v>-5.4222163904860725</v>
      </c>
      <c r="N38" s="21">
        <f t="shared" si="9"/>
        <v>-3.0298160695403151</v>
      </c>
      <c r="O38" s="21">
        <f t="shared" si="10"/>
        <v>-2.5619033214915339</v>
      </c>
      <c r="P38" s="22">
        <f t="shared" si="11"/>
        <v>2.0137</v>
      </c>
      <c r="Q38" s="15">
        <f t="shared" si="12"/>
        <v>0.89999999999999947</v>
      </c>
      <c r="S38" s="20">
        <f t="shared" si="13"/>
        <v>0.26370000000000005</v>
      </c>
      <c r="T38" s="46">
        <v>0</v>
      </c>
    </row>
    <row r="39" spans="1:22" x14ac:dyDescent="0.2">
      <c r="A39">
        <v>32</v>
      </c>
      <c r="B39" s="5">
        <f t="shared" si="17"/>
        <v>-5389.2250000000004</v>
      </c>
      <c r="C39" s="5">
        <f t="shared" si="17"/>
        <v>-2588.4810000000002</v>
      </c>
      <c r="D39">
        <v>2013.7</v>
      </c>
      <c r="E39" s="12">
        <f t="shared" si="14"/>
        <v>816.00010696567938</v>
      </c>
      <c r="F39" s="13">
        <f t="shared" si="15"/>
        <v>-481.30200000000013</v>
      </c>
      <c r="G39" s="13">
        <f t="shared" si="16"/>
        <v>-658.94200000000001</v>
      </c>
      <c r="H39" s="13">
        <f t="shared" si="3"/>
        <v>-3.2741507987478387</v>
      </c>
      <c r="I39" s="13">
        <f t="shared" si="4"/>
        <v>-4.4825815717127657</v>
      </c>
      <c r="J39" s="13">
        <f t="shared" si="18"/>
        <v>0.80752685492933984</v>
      </c>
      <c r="K39" s="13">
        <f t="shared" si="19"/>
        <v>-0.58983080503473939</v>
      </c>
      <c r="L39" s="20">
        <f t="shared" si="7"/>
        <v>-5.352034764483049</v>
      </c>
      <c r="M39" s="21">
        <f t="shared" si="8"/>
        <v>-6.078808933919456</v>
      </c>
      <c r="N39" s="21">
        <f t="shared" si="9"/>
        <v>-2.6087712806939196</v>
      </c>
      <c r="O39" s="21">
        <f t="shared" si="10"/>
        <v>-2.0779235561626548</v>
      </c>
      <c r="P39" s="22">
        <f t="shared" si="11"/>
        <v>2.0137</v>
      </c>
      <c r="Q39" s="15">
        <f t="shared" si="12"/>
        <v>0.90000000000000036</v>
      </c>
      <c r="S39" s="23">
        <f t="shared" si="13"/>
        <v>0.26370000000000005</v>
      </c>
      <c r="T39" s="48">
        <v>0</v>
      </c>
    </row>
    <row r="40" spans="1:22" s="40" customFormat="1" x14ac:dyDescent="0.2">
      <c r="A40" s="40" t="s">
        <v>1</v>
      </c>
      <c r="B40" s="41">
        <f t="shared" si="17"/>
        <v>-6048.1670000000004</v>
      </c>
      <c r="C40" s="41">
        <f t="shared" si="17"/>
        <v>-2107.1790000000001</v>
      </c>
      <c r="E40" s="42"/>
      <c r="F40" s="43"/>
      <c r="G40" s="44"/>
      <c r="H40" s="44"/>
      <c r="I40" s="44"/>
      <c r="J40" s="45"/>
    </row>
    <row r="41" spans="1:22" x14ac:dyDescent="0.2">
      <c r="B41" s="5"/>
      <c r="C41" s="5"/>
      <c r="P41" t="s">
        <v>40</v>
      </c>
    </row>
    <row r="42" spans="1:22" x14ac:dyDescent="0.2">
      <c r="A42" s="1" t="s">
        <v>4</v>
      </c>
      <c r="B42" s="5" t="s">
        <v>9</v>
      </c>
      <c r="C42" s="5" t="s">
        <v>10</v>
      </c>
      <c r="D42" t="s">
        <v>11</v>
      </c>
      <c r="E42" t="s">
        <v>19</v>
      </c>
      <c r="F42" t="s">
        <v>20</v>
      </c>
      <c r="H42" s="16" t="s">
        <v>28</v>
      </c>
      <c r="I42" s="17" t="s">
        <v>29</v>
      </c>
      <c r="J42" s="18" t="s">
        <v>18</v>
      </c>
      <c r="L42" s="30" t="s">
        <v>30</v>
      </c>
      <c r="N42" s="30" t="s">
        <v>37</v>
      </c>
      <c r="P42" s="27" t="s">
        <v>39</v>
      </c>
      <c r="Q42" s="28" t="s">
        <v>41</v>
      </c>
      <c r="R42" s="28" t="s">
        <v>38</v>
      </c>
      <c r="S42" s="28" t="s">
        <v>33</v>
      </c>
      <c r="T42" s="28" t="s">
        <v>34</v>
      </c>
      <c r="U42" s="28" t="s">
        <v>35</v>
      </c>
      <c r="V42" s="29" t="s">
        <v>36</v>
      </c>
    </row>
    <row r="43" spans="1:22" x14ac:dyDescent="0.2">
      <c r="A43" s="8">
        <v>1</v>
      </c>
      <c r="B43" s="3">
        <v>-5891.5060000000003</v>
      </c>
      <c r="C43" s="3">
        <v>2221.6060000000002</v>
      </c>
      <c r="D43">
        <v>999.7</v>
      </c>
      <c r="E43" s="3">
        <f>B43-H7</f>
        <v>-5888.2318492012528</v>
      </c>
      <c r="F43" s="3">
        <f>C43-I7</f>
        <v>2217.1234184282876</v>
      </c>
      <c r="H43" s="20">
        <f>E43/1000</f>
        <v>-5.8882318492012526</v>
      </c>
      <c r="I43" s="21">
        <f>F43/1000</f>
        <v>2.2171234184282875</v>
      </c>
      <c r="J43" s="22">
        <f>D43/1000</f>
        <v>0.99970000000000003</v>
      </c>
      <c r="L43" s="31">
        <f>J43-$B$4</f>
        <v>-0.75029999999999997</v>
      </c>
      <c r="M43" s="10"/>
      <c r="N43" s="31">
        <f>J43-$P$7</f>
        <v>-1.014</v>
      </c>
      <c r="P43" s="20">
        <f>DEGREES( ATAN2(I43,H43))</f>
        <v>-69.366904439320834</v>
      </c>
      <c r="Q43" s="21">
        <f>DEGREES(ATAN2((SQRT(POWER(H43,2)+POWER(I43,2))),J43))</f>
        <v>9.0282006154422199</v>
      </c>
      <c r="R43" s="21">
        <f>SQRT(POWER(H43,2)+POWER(I43,2)+POWER(J43,2))</f>
        <v>6.3707386269169088</v>
      </c>
      <c r="S43" s="21">
        <f>DEGREES(ATAN2((SQRT(POWER(H43,2)+POWER(I43,2))),L43))</f>
        <v>-6.8004195298063834</v>
      </c>
      <c r="T43" s="21">
        <f>SQRT(POWER(H43,2)+POWER(I43,2)+POWER(L43,2))</f>
        <v>6.3363917691767719</v>
      </c>
      <c r="U43" s="21">
        <f>DEGREES(ATAN2((SQRT(POWER(H43,2)+POWER(I43,2))),N43))</f>
        <v>-9.1551706518664009</v>
      </c>
      <c r="V43" s="22">
        <f>SQRT(POWER(H43,2)+POWER(I43,2)+POWER(N43,2))</f>
        <v>6.3729982396428717</v>
      </c>
    </row>
    <row r="44" spans="1:22" x14ac:dyDescent="0.2">
      <c r="A44">
        <v>2</v>
      </c>
      <c r="B44" s="3">
        <v>-4475.6149999999998</v>
      </c>
      <c r="C44" s="3">
        <v>3120.7249999999999</v>
      </c>
      <c r="D44">
        <v>999.7</v>
      </c>
      <c r="E44" s="3">
        <f>B44-H9</f>
        <v>-4473.1376070532078</v>
      </c>
      <c r="F44" s="3">
        <f>C44-I9</f>
        <v>3115.7574930611841</v>
      </c>
      <c r="H44" s="20">
        <f t="shared" ref="H44:I59" si="20">E44/1000</f>
        <v>-4.4731376070532081</v>
      </c>
      <c r="I44" s="21">
        <f t="shared" si="20"/>
        <v>3.1157574930611842</v>
      </c>
      <c r="J44" s="22">
        <f t="shared" ref="J44:J89" si="21">D44/1000</f>
        <v>0.99970000000000003</v>
      </c>
      <c r="L44" s="31">
        <f t="shared" ref="L44:L89" si="22">J44-$B$4</f>
        <v>-0.75029999999999997</v>
      </c>
      <c r="M44" s="10"/>
      <c r="N44" s="31">
        <f t="shared" ref="N44:N89" si="23">J44-$P$7</f>
        <v>-1.014</v>
      </c>
      <c r="P44" s="20">
        <f t="shared" ref="P44:P89" si="24">DEGREES( ATAN2(I44,H44))</f>
        <v>-55.140915780735916</v>
      </c>
      <c r="Q44" s="21">
        <f t="shared" ref="Q44:Q89" si="25">DEGREES(ATAN2((SQRT(POWER(H44,2)+POWER(I44,2))),J44))</f>
        <v>10.391817680761241</v>
      </c>
      <c r="R44" s="21">
        <f t="shared" ref="R44:R89" si="26">SQRT(POWER(H44,2)+POWER(I44,2)+POWER(J44,2))</f>
        <v>5.5422292353529201</v>
      </c>
      <c r="S44" s="21">
        <f t="shared" ref="S44:S89" si="27">DEGREES(ATAN2((SQRT(POWER(H44,2)+POWER(I44,2))),L44))</f>
        <v>-7.8367439186346948</v>
      </c>
      <c r="T44" s="21">
        <f t="shared" ref="T44:T89" si="28">SQRT(POWER(H44,2)+POWER(I44,2)+POWER(L44,2))</f>
        <v>5.5027134122358774</v>
      </c>
      <c r="U44" s="21">
        <f t="shared" ref="U44:U89" si="29">DEGREES(ATAN2((SQRT(POWER(H44,2)+POWER(I44,2))),N44))</f>
        <v>-10.537158792071354</v>
      </c>
      <c r="V44" s="22">
        <f t="shared" ref="V44:V89" si="30">SQRT(POWER(H44,2)+POWER(I44,2)+POWER(N44,2))</f>
        <v>5.5448264902700624</v>
      </c>
    </row>
    <row r="45" spans="1:22" x14ac:dyDescent="0.2">
      <c r="A45">
        <v>3</v>
      </c>
      <c r="B45" s="3">
        <v>-2926.1869999999999</v>
      </c>
      <c r="C45" s="3">
        <v>3762.5889999999999</v>
      </c>
      <c r="D45">
        <v>999.7</v>
      </c>
      <c r="E45" s="3">
        <f>B45-H11</f>
        <v>-2924.5763063212125</v>
      </c>
      <c r="F45" s="3">
        <f>C45-I11</f>
        <v>3757.2768190097554</v>
      </c>
      <c r="H45" s="20">
        <f t="shared" si="20"/>
        <v>-2.9245763063212125</v>
      </c>
      <c r="I45" s="21">
        <f t="shared" si="20"/>
        <v>3.7572768190097552</v>
      </c>
      <c r="J45" s="22">
        <f t="shared" si="21"/>
        <v>0.99970000000000003</v>
      </c>
      <c r="L45" s="31">
        <f t="shared" si="22"/>
        <v>-0.75029999999999997</v>
      </c>
      <c r="M45" s="10"/>
      <c r="N45" s="31">
        <f t="shared" si="23"/>
        <v>-1.014</v>
      </c>
      <c r="P45" s="20">
        <f t="shared" si="24"/>
        <v>-37.896354740302939</v>
      </c>
      <c r="Q45" s="21">
        <f t="shared" si="25"/>
        <v>11.857709493933276</v>
      </c>
      <c r="R45" s="21">
        <f t="shared" si="26"/>
        <v>4.8651490990681356</v>
      </c>
      <c r="S45" s="21">
        <f t="shared" si="27"/>
        <v>-8.9551418644697254</v>
      </c>
      <c r="T45" s="21">
        <f t="shared" si="28"/>
        <v>4.8200856585919185</v>
      </c>
      <c r="U45" s="21">
        <f t="shared" si="29"/>
        <v>-12.02242380905775</v>
      </c>
      <c r="V45" s="22">
        <f t="shared" si="30"/>
        <v>4.8681076062638029</v>
      </c>
    </row>
    <row r="46" spans="1:22" x14ac:dyDescent="0.2">
      <c r="A46">
        <v>4</v>
      </c>
      <c r="B46" s="3">
        <v>-1289.479</v>
      </c>
      <c r="C46" s="3">
        <v>4128.0770000000002</v>
      </c>
      <c r="D46">
        <v>999.7</v>
      </c>
      <c r="E46" s="3">
        <f>B46-H13</f>
        <v>-1288.7804858284248</v>
      </c>
      <c r="F46" s="3">
        <f>C46-I12</f>
        <v>4122.648277927442</v>
      </c>
      <c r="H46" s="20">
        <f t="shared" si="20"/>
        <v>-1.2887804858284249</v>
      </c>
      <c r="I46" s="21">
        <f t="shared" si="20"/>
        <v>4.1226482779274418</v>
      </c>
      <c r="J46" s="22">
        <f t="shared" si="21"/>
        <v>0.99970000000000003</v>
      </c>
      <c r="L46" s="31">
        <f t="shared" si="22"/>
        <v>-0.75029999999999997</v>
      </c>
      <c r="M46" s="10"/>
      <c r="N46" s="31">
        <f t="shared" si="23"/>
        <v>-1.014</v>
      </c>
      <c r="P46" s="20">
        <f t="shared" si="24"/>
        <v>-17.359758769074336</v>
      </c>
      <c r="Q46" s="21">
        <f t="shared" si="25"/>
        <v>13.031338827122806</v>
      </c>
      <c r="R46" s="21">
        <f t="shared" si="26"/>
        <v>4.4335746361316906</v>
      </c>
      <c r="S46" s="21">
        <f t="shared" si="27"/>
        <v>-9.8542271259887713</v>
      </c>
      <c r="T46" s="21">
        <f t="shared" si="28"/>
        <v>4.3840773321361759</v>
      </c>
      <c r="U46" s="21">
        <f t="shared" si="29"/>
        <v>-13.211249325077995</v>
      </c>
      <c r="V46" s="22">
        <f t="shared" si="30"/>
        <v>4.4368209299170784</v>
      </c>
    </row>
    <row r="47" spans="1:22" x14ac:dyDescent="0.2">
      <c r="A47">
        <v>5</v>
      </c>
      <c r="B47" s="3">
        <v>385.65899999999999</v>
      </c>
      <c r="C47" s="3">
        <v>4206.3050000000003</v>
      </c>
      <c r="D47">
        <v>999.7</v>
      </c>
      <c r="E47" s="3">
        <f>B47-H15</f>
        <v>385.42561297257856</v>
      </c>
      <c r="F47" s="3">
        <f>C47-I15</f>
        <v>4200.7589084486972</v>
      </c>
      <c r="H47" s="20">
        <f t="shared" si="20"/>
        <v>0.38542561297257855</v>
      </c>
      <c r="I47" s="21">
        <f t="shared" si="20"/>
        <v>4.2007589084486971</v>
      </c>
      <c r="J47" s="22">
        <f t="shared" si="21"/>
        <v>0.99970000000000003</v>
      </c>
      <c r="L47" s="31">
        <f t="shared" si="22"/>
        <v>-0.75029999999999997</v>
      </c>
      <c r="M47" s="10"/>
      <c r="N47" s="31">
        <f t="shared" si="23"/>
        <v>-1.014</v>
      </c>
      <c r="P47" s="20">
        <f t="shared" si="24"/>
        <v>5.2422918181164526</v>
      </c>
      <c r="Q47" s="21">
        <f t="shared" si="25"/>
        <v>13.332304509064471</v>
      </c>
      <c r="R47" s="21">
        <f t="shared" si="26"/>
        <v>4.335242599906767</v>
      </c>
      <c r="S47" s="21">
        <f t="shared" si="27"/>
        <v>-10.085358760880604</v>
      </c>
      <c r="T47" s="21">
        <f t="shared" si="28"/>
        <v>4.2846094804598449</v>
      </c>
      <c r="U47" s="21">
        <f t="shared" si="29"/>
        <v>-13.516063363591293</v>
      </c>
      <c r="V47" s="22">
        <f t="shared" si="30"/>
        <v>4.3385624704556669</v>
      </c>
    </row>
    <row r="48" spans="1:22" x14ac:dyDescent="0.2">
      <c r="A48">
        <v>6</v>
      </c>
      <c r="B48" s="3">
        <v>2049.232</v>
      </c>
      <c r="C48" s="3">
        <v>3994.9520000000002</v>
      </c>
      <c r="D48">
        <v>999.7</v>
      </c>
      <c r="E48" s="3">
        <f>B48-H17</f>
        <v>2048.0733034655595</v>
      </c>
      <c r="F48" s="3">
        <f>C48-I17</f>
        <v>3989.5232779274425</v>
      </c>
      <c r="H48" s="20">
        <f t="shared" si="20"/>
        <v>2.0480733034655594</v>
      </c>
      <c r="I48" s="21">
        <f t="shared" si="20"/>
        <v>3.9895232779274425</v>
      </c>
      <c r="J48" s="22">
        <f t="shared" si="21"/>
        <v>0.99970000000000003</v>
      </c>
      <c r="L48" s="31">
        <f t="shared" si="22"/>
        <v>-0.75029999999999997</v>
      </c>
      <c r="M48" s="10"/>
      <c r="N48" s="31">
        <f t="shared" si="23"/>
        <v>-1.014</v>
      </c>
      <c r="P48" s="20">
        <f t="shared" si="24"/>
        <v>27.174282601222639</v>
      </c>
      <c r="Q48" s="21">
        <f t="shared" si="25"/>
        <v>12.56703773496713</v>
      </c>
      <c r="R48" s="21">
        <f t="shared" si="26"/>
        <v>4.5945946863127389</v>
      </c>
      <c r="S48" s="21">
        <f t="shared" si="27"/>
        <v>-9.4981243640186612</v>
      </c>
      <c r="T48" s="21">
        <f t="shared" si="28"/>
        <v>4.5468505948066138</v>
      </c>
      <c r="U48" s="21">
        <f t="shared" si="29"/>
        <v>-12.740971812728684</v>
      </c>
      <c r="V48" s="22">
        <f t="shared" si="30"/>
        <v>4.5977272909007176</v>
      </c>
    </row>
    <row r="49" spans="1:22" x14ac:dyDescent="0.2">
      <c r="A49">
        <v>7</v>
      </c>
      <c r="B49" s="3">
        <v>3651.5929999999998</v>
      </c>
      <c r="C49" s="3">
        <v>3500.3249999999998</v>
      </c>
      <c r="D49">
        <v>999.7</v>
      </c>
      <c r="E49" s="3">
        <f>B49-H19</f>
        <v>3649.5417006109956</v>
      </c>
      <c r="F49" s="3">
        <f>C49-I19</f>
        <v>3495.1669216934333</v>
      </c>
      <c r="H49" s="20">
        <f t="shared" si="20"/>
        <v>3.6495417006109956</v>
      </c>
      <c r="I49" s="21">
        <f t="shared" si="20"/>
        <v>3.4951669216934333</v>
      </c>
      <c r="J49" s="22">
        <f t="shared" si="21"/>
        <v>0.99970000000000003</v>
      </c>
      <c r="L49" s="31">
        <f t="shared" si="22"/>
        <v>-0.75029999999999997</v>
      </c>
      <c r="M49" s="10"/>
      <c r="N49" s="31">
        <f t="shared" si="23"/>
        <v>-1.014</v>
      </c>
      <c r="P49" s="20">
        <f t="shared" si="24"/>
        <v>46.237789767953686</v>
      </c>
      <c r="Q49" s="21">
        <f t="shared" si="25"/>
        <v>11.19050026689353</v>
      </c>
      <c r="R49" s="21">
        <f t="shared" si="26"/>
        <v>5.1511888457907027</v>
      </c>
      <c r="S49" s="21">
        <f t="shared" si="27"/>
        <v>-8.4454989406620768</v>
      </c>
      <c r="T49" s="21">
        <f t="shared" si="28"/>
        <v>5.1086491878967912</v>
      </c>
      <c r="U49" s="21">
        <f t="shared" si="29"/>
        <v>-11.346448197505596</v>
      </c>
      <c r="V49" s="22">
        <f t="shared" si="30"/>
        <v>5.1539831620794558</v>
      </c>
    </row>
    <row r="50" spans="1:22" x14ac:dyDescent="0.2">
      <c r="A50">
        <v>8</v>
      </c>
      <c r="B50" s="3">
        <v>5144.9170000000004</v>
      </c>
      <c r="C50" s="3">
        <v>2737.1729999999998</v>
      </c>
      <c r="D50">
        <v>999.7</v>
      </c>
      <c r="E50" s="3">
        <f>B50-H21</f>
        <v>5142.0310181506466</v>
      </c>
      <c r="F50" s="3">
        <f>C50-I21</f>
        <v>2732.4311955159242</v>
      </c>
      <c r="H50" s="20">
        <f t="shared" si="20"/>
        <v>5.1420310181506466</v>
      </c>
      <c r="I50" s="21">
        <f t="shared" si="20"/>
        <v>2.7324311955159244</v>
      </c>
      <c r="J50" s="22">
        <f t="shared" si="21"/>
        <v>0.99970000000000003</v>
      </c>
      <c r="L50" s="31">
        <f t="shared" si="22"/>
        <v>-0.75029999999999997</v>
      </c>
      <c r="M50" s="10"/>
      <c r="N50" s="31">
        <f t="shared" si="23"/>
        <v>-1.014</v>
      </c>
      <c r="P50" s="20">
        <f t="shared" si="24"/>
        <v>62.014206415626006</v>
      </c>
      <c r="Q50" s="21">
        <f t="shared" si="25"/>
        <v>9.7417366465724218</v>
      </c>
      <c r="R50" s="21">
        <f t="shared" si="26"/>
        <v>5.9081353505020484</v>
      </c>
      <c r="S50" s="21">
        <f t="shared" si="27"/>
        <v>-7.3422412447084895</v>
      </c>
      <c r="T50" s="21">
        <f t="shared" si="28"/>
        <v>5.8710828064209721</v>
      </c>
      <c r="U50" s="21">
        <f t="shared" si="29"/>
        <v>-9.8783589719401519</v>
      </c>
      <c r="V50" s="22">
        <f t="shared" si="30"/>
        <v>5.9105718191941428</v>
      </c>
    </row>
    <row r="51" spans="1:22" s="4" customFormat="1" x14ac:dyDescent="0.2">
      <c r="A51" s="4">
        <v>9</v>
      </c>
      <c r="B51" s="49">
        <v>6520.87</v>
      </c>
      <c r="C51" s="49">
        <v>1696.779</v>
      </c>
      <c r="D51" s="4">
        <v>999.7</v>
      </c>
      <c r="E51" s="49">
        <f>B51-H22</f>
        <v>6517.5958492012523</v>
      </c>
      <c r="F51" s="49">
        <f>C51-I22</f>
        <v>1692.2964184282873</v>
      </c>
      <c r="H51" s="23">
        <f t="shared" si="20"/>
        <v>6.5175958492012525</v>
      </c>
      <c r="I51" s="24">
        <f t="shared" si="20"/>
        <v>1.6922964184282874</v>
      </c>
      <c r="J51" s="25">
        <f t="shared" si="21"/>
        <v>0.99970000000000003</v>
      </c>
      <c r="L51" s="32">
        <f t="shared" si="22"/>
        <v>-0.75029999999999997</v>
      </c>
      <c r="M51" s="26"/>
      <c r="N51" s="32">
        <f t="shared" si="23"/>
        <v>-1.014</v>
      </c>
      <c r="P51" s="23">
        <f t="shared" si="24"/>
        <v>75.44454726885877</v>
      </c>
      <c r="Q51" s="24">
        <f t="shared" si="25"/>
        <v>8.4445573083844039</v>
      </c>
      <c r="R51" s="24">
        <f t="shared" si="26"/>
        <v>6.8075195858220345</v>
      </c>
      <c r="S51" s="24">
        <f t="shared" si="27"/>
        <v>-6.3579207153954114</v>
      </c>
      <c r="T51" s="24">
        <f t="shared" si="28"/>
        <v>6.7753872886611139</v>
      </c>
      <c r="U51" s="24">
        <f t="shared" si="29"/>
        <v>-8.5635721303178229</v>
      </c>
      <c r="V51" s="25">
        <f t="shared" si="30"/>
        <v>6.809634264874334</v>
      </c>
    </row>
    <row r="52" spans="1:22" x14ac:dyDescent="0.2">
      <c r="A52" s="8">
        <v>10</v>
      </c>
      <c r="B52" s="3">
        <f>B43*-1</f>
        <v>5891.5060000000003</v>
      </c>
      <c r="C52" s="3">
        <f>C43*-1</f>
        <v>-2221.6060000000002</v>
      </c>
      <c r="D52">
        <v>999.7</v>
      </c>
      <c r="E52" s="3">
        <f t="shared" ref="E52:F60" si="31">E43*-1</f>
        <v>5888.2318492012528</v>
      </c>
      <c r="F52" s="3">
        <f t="shared" si="31"/>
        <v>-2217.1234184282876</v>
      </c>
      <c r="H52" s="20">
        <f t="shared" si="20"/>
        <v>5.8882318492012526</v>
      </c>
      <c r="I52" s="21">
        <f t="shared" si="20"/>
        <v>-2.2171234184282875</v>
      </c>
      <c r="J52" s="22">
        <f t="shared" si="21"/>
        <v>0.99970000000000003</v>
      </c>
      <c r="L52" s="31">
        <f t="shared" si="22"/>
        <v>-0.75029999999999997</v>
      </c>
      <c r="M52" s="10"/>
      <c r="N52" s="31">
        <f t="shared" si="23"/>
        <v>-1.014</v>
      </c>
      <c r="P52" s="20">
        <f t="shared" si="24"/>
        <v>110.63309556067915</v>
      </c>
      <c r="Q52" s="21">
        <f t="shared" si="25"/>
        <v>9.0282006154422199</v>
      </c>
      <c r="R52" s="21">
        <f t="shared" si="26"/>
        <v>6.3707386269169088</v>
      </c>
      <c r="S52" s="21">
        <f t="shared" si="27"/>
        <v>-6.8004195298063834</v>
      </c>
      <c r="T52" s="21">
        <f t="shared" si="28"/>
        <v>6.3363917691767719</v>
      </c>
      <c r="U52" s="21">
        <f t="shared" si="29"/>
        <v>-9.1551706518664009</v>
      </c>
      <c r="V52" s="22">
        <f t="shared" si="30"/>
        <v>6.3729982396428717</v>
      </c>
    </row>
    <row r="53" spans="1:22" x14ac:dyDescent="0.2">
      <c r="A53">
        <v>11</v>
      </c>
      <c r="B53" s="3">
        <f t="shared" ref="B53:C60" si="32">B44*-1</f>
        <v>4475.6149999999998</v>
      </c>
      <c r="C53" s="3">
        <f t="shared" si="32"/>
        <v>-3120.7249999999999</v>
      </c>
      <c r="D53">
        <v>999.7</v>
      </c>
      <c r="E53" s="3">
        <f t="shared" si="31"/>
        <v>4473.1376070532078</v>
      </c>
      <c r="F53" s="3">
        <f t="shared" si="31"/>
        <v>-3115.7574930611841</v>
      </c>
      <c r="H53" s="20">
        <f t="shared" si="20"/>
        <v>4.4731376070532081</v>
      </c>
      <c r="I53" s="21">
        <f t="shared" si="20"/>
        <v>-3.1157574930611842</v>
      </c>
      <c r="J53" s="22">
        <f t="shared" si="21"/>
        <v>0.99970000000000003</v>
      </c>
      <c r="L53" s="31">
        <f t="shared" si="22"/>
        <v>-0.75029999999999997</v>
      </c>
      <c r="M53" s="10"/>
      <c r="N53" s="31">
        <f t="shared" si="23"/>
        <v>-1.014</v>
      </c>
      <c r="P53" s="20">
        <f t="shared" si="24"/>
        <v>124.85908421926409</v>
      </c>
      <c r="Q53" s="21">
        <f t="shared" si="25"/>
        <v>10.391817680761241</v>
      </c>
      <c r="R53" s="21">
        <f t="shared" si="26"/>
        <v>5.5422292353529201</v>
      </c>
      <c r="S53" s="21">
        <f t="shared" si="27"/>
        <v>-7.8367439186346948</v>
      </c>
      <c r="T53" s="21">
        <f t="shared" si="28"/>
        <v>5.5027134122358774</v>
      </c>
      <c r="U53" s="21">
        <f t="shared" si="29"/>
        <v>-10.537158792071354</v>
      </c>
      <c r="V53" s="22">
        <f t="shared" si="30"/>
        <v>5.5448264902700624</v>
      </c>
    </row>
    <row r="54" spans="1:22" x14ac:dyDescent="0.2">
      <c r="A54">
        <v>12</v>
      </c>
      <c r="B54" s="3">
        <f t="shared" si="32"/>
        <v>2926.1869999999999</v>
      </c>
      <c r="C54" s="3">
        <f t="shared" si="32"/>
        <v>-3762.5889999999999</v>
      </c>
      <c r="D54">
        <v>999.7</v>
      </c>
      <c r="E54" s="3">
        <f t="shared" si="31"/>
        <v>2924.5763063212125</v>
      </c>
      <c r="F54" s="3">
        <f t="shared" si="31"/>
        <v>-3757.2768190097554</v>
      </c>
      <c r="H54" s="20">
        <f t="shared" si="20"/>
        <v>2.9245763063212125</v>
      </c>
      <c r="I54" s="21">
        <f t="shared" si="20"/>
        <v>-3.7572768190097552</v>
      </c>
      <c r="J54" s="22">
        <f t="shared" si="21"/>
        <v>0.99970000000000003</v>
      </c>
      <c r="L54" s="31">
        <f t="shared" si="22"/>
        <v>-0.75029999999999997</v>
      </c>
      <c r="M54" s="10"/>
      <c r="N54" s="31">
        <f t="shared" si="23"/>
        <v>-1.014</v>
      </c>
      <c r="P54" s="20">
        <f t="shared" si="24"/>
        <v>142.10364525969706</v>
      </c>
      <c r="Q54" s="21">
        <f t="shared" si="25"/>
        <v>11.857709493933276</v>
      </c>
      <c r="R54" s="21">
        <f t="shared" si="26"/>
        <v>4.8651490990681356</v>
      </c>
      <c r="S54" s="21">
        <f t="shared" si="27"/>
        <v>-8.9551418644697254</v>
      </c>
      <c r="T54" s="21">
        <f t="shared" si="28"/>
        <v>4.8200856585919185</v>
      </c>
      <c r="U54" s="21">
        <f t="shared" si="29"/>
        <v>-12.02242380905775</v>
      </c>
      <c r="V54" s="22">
        <f t="shared" si="30"/>
        <v>4.8681076062638029</v>
      </c>
    </row>
    <row r="55" spans="1:22" x14ac:dyDescent="0.2">
      <c r="A55">
        <v>13</v>
      </c>
      <c r="B55" s="3">
        <f t="shared" si="32"/>
        <v>1289.479</v>
      </c>
      <c r="C55" s="3">
        <f t="shared" si="32"/>
        <v>-4128.0770000000002</v>
      </c>
      <c r="D55">
        <v>999.7</v>
      </c>
      <c r="E55" s="3">
        <f t="shared" si="31"/>
        <v>1288.7804858284248</v>
      </c>
      <c r="F55" s="3">
        <f t="shared" si="31"/>
        <v>-4122.648277927442</v>
      </c>
      <c r="H55" s="20">
        <f t="shared" si="20"/>
        <v>1.2887804858284249</v>
      </c>
      <c r="I55" s="21">
        <f t="shared" si="20"/>
        <v>-4.1226482779274418</v>
      </c>
      <c r="J55" s="22">
        <f t="shared" si="21"/>
        <v>0.99970000000000003</v>
      </c>
      <c r="L55" s="31">
        <f t="shared" si="22"/>
        <v>-0.75029999999999997</v>
      </c>
      <c r="M55" s="10"/>
      <c r="N55" s="31">
        <f t="shared" si="23"/>
        <v>-1.014</v>
      </c>
      <c r="P55" s="20">
        <f t="shared" si="24"/>
        <v>162.64024123092568</v>
      </c>
      <c r="Q55" s="21">
        <f t="shared" si="25"/>
        <v>13.031338827122806</v>
      </c>
      <c r="R55" s="21">
        <f t="shared" si="26"/>
        <v>4.4335746361316906</v>
      </c>
      <c r="S55" s="21">
        <f t="shared" si="27"/>
        <v>-9.8542271259887713</v>
      </c>
      <c r="T55" s="21">
        <f t="shared" si="28"/>
        <v>4.3840773321361759</v>
      </c>
      <c r="U55" s="21">
        <f t="shared" si="29"/>
        <v>-13.211249325077995</v>
      </c>
      <c r="V55" s="22">
        <f t="shared" si="30"/>
        <v>4.4368209299170784</v>
      </c>
    </row>
    <row r="56" spans="1:22" x14ac:dyDescent="0.2">
      <c r="A56">
        <v>14</v>
      </c>
      <c r="B56" s="3">
        <f t="shared" si="32"/>
        <v>-385.65899999999999</v>
      </c>
      <c r="C56" s="3">
        <f t="shared" si="32"/>
        <v>-4206.3050000000003</v>
      </c>
      <c r="D56">
        <v>999.7</v>
      </c>
      <c r="E56" s="3">
        <f t="shared" si="31"/>
        <v>-385.42561297257856</v>
      </c>
      <c r="F56" s="3">
        <f t="shared" si="31"/>
        <v>-4200.7589084486972</v>
      </c>
      <c r="H56" s="20">
        <f t="shared" si="20"/>
        <v>-0.38542561297257855</v>
      </c>
      <c r="I56" s="21">
        <f t="shared" si="20"/>
        <v>-4.2007589084486971</v>
      </c>
      <c r="J56" s="22">
        <f t="shared" si="21"/>
        <v>0.99970000000000003</v>
      </c>
      <c r="L56" s="31">
        <f t="shared" si="22"/>
        <v>-0.75029999999999997</v>
      </c>
      <c r="M56" s="10"/>
      <c r="N56" s="31">
        <f t="shared" si="23"/>
        <v>-1.014</v>
      </c>
      <c r="P56" s="20">
        <f t="shared" si="24"/>
        <v>-174.75770818188354</v>
      </c>
      <c r="Q56" s="21">
        <f t="shared" si="25"/>
        <v>13.332304509064471</v>
      </c>
      <c r="R56" s="21">
        <f t="shared" si="26"/>
        <v>4.335242599906767</v>
      </c>
      <c r="S56" s="21">
        <f t="shared" si="27"/>
        <v>-10.085358760880604</v>
      </c>
      <c r="T56" s="21">
        <f t="shared" si="28"/>
        <v>4.2846094804598449</v>
      </c>
      <c r="U56" s="21">
        <f t="shared" si="29"/>
        <v>-13.516063363591293</v>
      </c>
      <c r="V56" s="22">
        <f t="shared" si="30"/>
        <v>4.3385624704556669</v>
      </c>
    </row>
    <row r="57" spans="1:22" x14ac:dyDescent="0.2">
      <c r="A57">
        <v>15</v>
      </c>
      <c r="B57" s="3">
        <f t="shared" si="32"/>
        <v>-2049.232</v>
      </c>
      <c r="C57" s="3">
        <f t="shared" si="32"/>
        <v>-3994.9520000000002</v>
      </c>
      <c r="D57">
        <v>999.7</v>
      </c>
      <c r="E57" s="3">
        <f t="shared" si="31"/>
        <v>-2048.0733034655595</v>
      </c>
      <c r="F57" s="3">
        <f t="shared" si="31"/>
        <v>-3989.5232779274425</v>
      </c>
      <c r="H57" s="20">
        <f t="shared" si="20"/>
        <v>-2.0480733034655594</v>
      </c>
      <c r="I57" s="21">
        <f t="shared" si="20"/>
        <v>-3.9895232779274425</v>
      </c>
      <c r="J57" s="22">
        <f t="shared" si="21"/>
        <v>0.99970000000000003</v>
      </c>
      <c r="L57" s="31">
        <f t="shared" si="22"/>
        <v>-0.75029999999999997</v>
      </c>
      <c r="M57" s="10"/>
      <c r="N57" s="31">
        <f t="shared" si="23"/>
        <v>-1.014</v>
      </c>
      <c r="P57" s="20">
        <f t="shared" si="24"/>
        <v>-152.82571739877736</v>
      </c>
      <c r="Q57" s="21">
        <f t="shared" si="25"/>
        <v>12.56703773496713</v>
      </c>
      <c r="R57" s="21">
        <f t="shared" si="26"/>
        <v>4.5945946863127389</v>
      </c>
      <c r="S57" s="21">
        <f t="shared" si="27"/>
        <v>-9.4981243640186612</v>
      </c>
      <c r="T57" s="21">
        <f t="shared" si="28"/>
        <v>4.5468505948066138</v>
      </c>
      <c r="U57" s="21">
        <f t="shared" si="29"/>
        <v>-12.740971812728684</v>
      </c>
      <c r="V57" s="22">
        <f t="shared" si="30"/>
        <v>4.5977272909007176</v>
      </c>
    </row>
    <row r="58" spans="1:22" x14ac:dyDescent="0.2">
      <c r="A58">
        <v>16</v>
      </c>
      <c r="B58" s="3">
        <f t="shared" si="32"/>
        <v>-3651.5929999999998</v>
      </c>
      <c r="C58" s="3">
        <f t="shared" si="32"/>
        <v>-3500.3249999999998</v>
      </c>
      <c r="D58">
        <v>999.7</v>
      </c>
      <c r="E58" s="3">
        <f t="shared" si="31"/>
        <v>-3649.5417006109956</v>
      </c>
      <c r="F58" s="3">
        <f t="shared" si="31"/>
        <v>-3495.1669216934333</v>
      </c>
      <c r="H58" s="20">
        <f t="shared" si="20"/>
        <v>-3.6495417006109956</v>
      </c>
      <c r="I58" s="21">
        <f t="shared" si="20"/>
        <v>-3.4951669216934333</v>
      </c>
      <c r="J58" s="22">
        <f t="shared" si="21"/>
        <v>0.99970000000000003</v>
      </c>
      <c r="L58" s="31">
        <f t="shared" si="22"/>
        <v>-0.75029999999999997</v>
      </c>
      <c r="M58" s="10"/>
      <c r="N58" s="31">
        <f t="shared" si="23"/>
        <v>-1.014</v>
      </c>
      <c r="P58" s="20">
        <f t="shared" si="24"/>
        <v>-133.7622102320463</v>
      </c>
      <c r="Q58" s="21">
        <f t="shared" si="25"/>
        <v>11.19050026689353</v>
      </c>
      <c r="R58" s="21">
        <f t="shared" si="26"/>
        <v>5.1511888457907027</v>
      </c>
      <c r="S58" s="21">
        <f t="shared" si="27"/>
        <v>-8.4454989406620768</v>
      </c>
      <c r="T58" s="21">
        <f t="shared" si="28"/>
        <v>5.1086491878967912</v>
      </c>
      <c r="U58" s="21">
        <f t="shared" si="29"/>
        <v>-11.346448197505596</v>
      </c>
      <c r="V58" s="22">
        <f t="shared" si="30"/>
        <v>5.1539831620794558</v>
      </c>
    </row>
    <row r="59" spans="1:22" x14ac:dyDescent="0.2">
      <c r="A59">
        <v>17</v>
      </c>
      <c r="B59" s="3">
        <f t="shared" si="32"/>
        <v>-5144.9170000000004</v>
      </c>
      <c r="C59" s="3">
        <f t="shared" si="32"/>
        <v>-2737.1729999999998</v>
      </c>
      <c r="D59">
        <v>999.7</v>
      </c>
      <c r="E59" s="3">
        <f t="shared" si="31"/>
        <v>-5142.0310181506466</v>
      </c>
      <c r="F59" s="3">
        <f t="shared" si="31"/>
        <v>-2732.4311955159242</v>
      </c>
      <c r="H59" s="20">
        <f t="shared" si="20"/>
        <v>-5.1420310181506466</v>
      </c>
      <c r="I59" s="21">
        <f t="shared" si="20"/>
        <v>-2.7324311955159244</v>
      </c>
      <c r="J59" s="22">
        <f t="shared" si="21"/>
        <v>0.99970000000000003</v>
      </c>
      <c r="L59" s="31">
        <f t="shared" si="22"/>
        <v>-0.75029999999999997</v>
      </c>
      <c r="M59" s="10"/>
      <c r="N59" s="31">
        <f t="shared" si="23"/>
        <v>-1.014</v>
      </c>
      <c r="P59" s="20">
        <f t="shared" si="24"/>
        <v>-117.98579358437399</v>
      </c>
      <c r="Q59" s="21">
        <f t="shared" si="25"/>
        <v>9.7417366465724218</v>
      </c>
      <c r="R59" s="21">
        <f t="shared" si="26"/>
        <v>5.9081353505020484</v>
      </c>
      <c r="S59" s="21">
        <f t="shared" si="27"/>
        <v>-7.3422412447084895</v>
      </c>
      <c r="T59" s="21">
        <f t="shared" si="28"/>
        <v>5.8710828064209721</v>
      </c>
      <c r="U59" s="21">
        <f t="shared" si="29"/>
        <v>-9.8783589719401519</v>
      </c>
      <c r="V59" s="22">
        <f t="shared" si="30"/>
        <v>5.9105718191941428</v>
      </c>
    </row>
    <row r="60" spans="1:22" s="4" customFormat="1" x14ac:dyDescent="0.2">
      <c r="A60" s="4">
        <v>18</v>
      </c>
      <c r="B60" s="49">
        <f t="shared" si="32"/>
        <v>-6520.87</v>
      </c>
      <c r="C60" s="49">
        <f t="shared" si="32"/>
        <v>-1696.779</v>
      </c>
      <c r="D60" s="4">
        <v>999.7</v>
      </c>
      <c r="E60" s="49">
        <f t="shared" si="31"/>
        <v>-6517.5958492012523</v>
      </c>
      <c r="F60" s="49">
        <f t="shared" si="31"/>
        <v>-1692.2964184282873</v>
      </c>
      <c r="H60" s="23">
        <f t="shared" ref="H60:I89" si="33">E60/1000</f>
        <v>-6.5175958492012525</v>
      </c>
      <c r="I60" s="24">
        <f t="shared" si="33"/>
        <v>-1.6922964184282874</v>
      </c>
      <c r="J60" s="25">
        <f t="shared" si="21"/>
        <v>0.99970000000000003</v>
      </c>
      <c r="L60" s="32">
        <f t="shared" si="22"/>
        <v>-0.75029999999999997</v>
      </c>
      <c r="M60" s="26"/>
      <c r="N60" s="32">
        <f t="shared" si="23"/>
        <v>-1.014</v>
      </c>
      <c r="P60" s="23">
        <f t="shared" si="24"/>
        <v>-104.55545273114123</v>
      </c>
      <c r="Q60" s="24">
        <f t="shared" si="25"/>
        <v>8.4445573083844039</v>
      </c>
      <c r="R60" s="24">
        <f t="shared" si="26"/>
        <v>6.8075195858220345</v>
      </c>
      <c r="S60" s="24">
        <f t="shared" si="27"/>
        <v>-6.3579207153954114</v>
      </c>
      <c r="T60" s="24">
        <f t="shared" si="28"/>
        <v>6.7753872886611139</v>
      </c>
      <c r="U60" s="24">
        <f t="shared" si="29"/>
        <v>-8.5635721303178229</v>
      </c>
      <c r="V60" s="25">
        <f t="shared" si="30"/>
        <v>6.809634264874334</v>
      </c>
    </row>
    <row r="61" spans="1:22" x14ac:dyDescent="0.2">
      <c r="A61" s="8">
        <v>19</v>
      </c>
      <c r="B61" s="3">
        <v>-5891.5060000000003</v>
      </c>
      <c r="C61" s="3">
        <v>2221.6060000000002</v>
      </c>
      <c r="D61">
        <v>1690.7</v>
      </c>
      <c r="E61" s="3">
        <v>-5888.2318492012528</v>
      </c>
      <c r="F61" s="3">
        <v>2217.1234184282876</v>
      </c>
      <c r="H61" s="20">
        <f t="shared" si="33"/>
        <v>-5.8882318492012526</v>
      </c>
      <c r="I61" s="21">
        <f t="shared" si="33"/>
        <v>2.2171234184282875</v>
      </c>
      <c r="J61" s="22">
        <f t="shared" si="21"/>
        <v>1.6907000000000001</v>
      </c>
      <c r="L61" s="31">
        <f t="shared" si="22"/>
        <v>-5.9299999999999908E-2</v>
      </c>
      <c r="M61" s="10"/>
      <c r="N61" s="31">
        <f t="shared" si="23"/>
        <v>-0.32299999999999995</v>
      </c>
      <c r="P61" s="20">
        <f t="shared" si="24"/>
        <v>-69.366904439320834</v>
      </c>
      <c r="Q61" s="21">
        <f t="shared" si="25"/>
        <v>15.040892032043063</v>
      </c>
      <c r="R61" s="21">
        <f t="shared" si="26"/>
        <v>6.5150116694055997</v>
      </c>
      <c r="S61" s="21">
        <f t="shared" si="27"/>
        <v>-0.53999366131212634</v>
      </c>
      <c r="T61" s="21">
        <f t="shared" si="28"/>
        <v>6.292092422437161</v>
      </c>
      <c r="U61" s="21">
        <f t="shared" si="29"/>
        <v>-2.9387880520458696</v>
      </c>
      <c r="V61" s="22">
        <f t="shared" si="30"/>
        <v>6.3000983772073864</v>
      </c>
    </row>
    <row r="62" spans="1:22" x14ac:dyDescent="0.2">
      <c r="A62">
        <v>20</v>
      </c>
      <c r="B62" s="3">
        <v>-4475.6149999999998</v>
      </c>
      <c r="C62" s="3">
        <v>3120.7249999999999</v>
      </c>
      <c r="D62">
        <v>1690.7</v>
      </c>
      <c r="E62" s="3">
        <v>-4473.1376070532078</v>
      </c>
      <c r="F62" s="3">
        <v>3115.7574930611841</v>
      </c>
      <c r="H62" s="20">
        <f t="shared" si="33"/>
        <v>-4.4731376070532081</v>
      </c>
      <c r="I62" s="21">
        <f t="shared" si="33"/>
        <v>3.1157574930611842</v>
      </c>
      <c r="J62" s="22">
        <f t="shared" si="21"/>
        <v>1.6907000000000001</v>
      </c>
      <c r="L62" s="31">
        <f t="shared" si="22"/>
        <v>-5.9299999999999908E-2</v>
      </c>
      <c r="M62" s="10"/>
      <c r="N62" s="31">
        <f t="shared" si="23"/>
        <v>-0.32299999999999995</v>
      </c>
      <c r="P62" s="20">
        <f t="shared" si="24"/>
        <v>-55.140915780735916</v>
      </c>
      <c r="Q62" s="21">
        <f t="shared" si="25"/>
        <v>17.231014707876284</v>
      </c>
      <c r="R62" s="21">
        <f t="shared" si="26"/>
        <v>5.7074837973664554</v>
      </c>
      <c r="S62" s="21">
        <f t="shared" si="27"/>
        <v>-0.62324443544919728</v>
      </c>
      <c r="T62" s="21">
        <f t="shared" si="28"/>
        <v>5.4516439077768659</v>
      </c>
      <c r="U62" s="21">
        <f t="shared" si="29"/>
        <v>-3.3909072024217428</v>
      </c>
      <c r="V62" s="22">
        <f t="shared" si="30"/>
        <v>5.4608821455146437</v>
      </c>
    </row>
    <row r="63" spans="1:22" x14ac:dyDescent="0.2">
      <c r="A63">
        <v>21</v>
      </c>
      <c r="B63" s="3">
        <v>-2926.1869999999999</v>
      </c>
      <c r="C63" s="3">
        <v>3762.5889999999999</v>
      </c>
      <c r="D63">
        <v>1690.7</v>
      </c>
      <c r="E63" s="3">
        <v>-2924.5763063212125</v>
      </c>
      <c r="F63" s="3">
        <v>3757.2768190097554</v>
      </c>
      <c r="H63" s="20">
        <f t="shared" si="33"/>
        <v>-2.9245763063212125</v>
      </c>
      <c r="I63" s="21">
        <f t="shared" si="33"/>
        <v>3.7572768190097552</v>
      </c>
      <c r="J63" s="22">
        <f t="shared" si="21"/>
        <v>1.6907000000000001</v>
      </c>
      <c r="L63" s="31">
        <f t="shared" si="22"/>
        <v>-5.9299999999999908E-2</v>
      </c>
      <c r="M63" s="10"/>
      <c r="N63" s="31">
        <f t="shared" si="23"/>
        <v>-0.32299999999999995</v>
      </c>
      <c r="P63" s="20">
        <f t="shared" si="24"/>
        <v>-37.896354740302939</v>
      </c>
      <c r="Q63" s="21">
        <f t="shared" si="25"/>
        <v>19.549429629941635</v>
      </c>
      <c r="R63" s="21">
        <f t="shared" si="26"/>
        <v>5.0525975652295418</v>
      </c>
      <c r="S63" s="21">
        <f t="shared" si="27"/>
        <v>-0.71355338645747979</v>
      </c>
      <c r="T63" s="21">
        <f t="shared" si="28"/>
        <v>4.761700552970912</v>
      </c>
      <c r="U63" s="21">
        <f t="shared" si="29"/>
        <v>-3.8808947854382496</v>
      </c>
      <c r="V63" s="22">
        <f t="shared" si="30"/>
        <v>4.7722745799213495</v>
      </c>
    </row>
    <row r="64" spans="1:22" x14ac:dyDescent="0.2">
      <c r="A64">
        <v>22</v>
      </c>
      <c r="B64" s="3">
        <v>-1289.479</v>
      </c>
      <c r="C64" s="3">
        <v>4128.0770000000002</v>
      </c>
      <c r="D64">
        <v>1690.7</v>
      </c>
      <c r="E64" s="3">
        <v>-1288.7804858284248</v>
      </c>
      <c r="F64" s="3">
        <v>4122.648277927442</v>
      </c>
      <c r="H64" s="20">
        <f t="shared" si="33"/>
        <v>-1.2887804858284249</v>
      </c>
      <c r="I64" s="21">
        <f t="shared" si="33"/>
        <v>4.1226482779274418</v>
      </c>
      <c r="J64" s="22">
        <f t="shared" si="21"/>
        <v>1.6907000000000001</v>
      </c>
      <c r="L64" s="31">
        <f t="shared" si="22"/>
        <v>-5.9299999999999908E-2</v>
      </c>
      <c r="M64" s="10"/>
      <c r="N64" s="31">
        <f t="shared" si="23"/>
        <v>-0.32299999999999995</v>
      </c>
      <c r="P64" s="20">
        <f t="shared" si="24"/>
        <v>-17.359758769074336</v>
      </c>
      <c r="Q64" s="21">
        <f t="shared" si="25"/>
        <v>21.376390611636417</v>
      </c>
      <c r="R64" s="21">
        <f t="shared" si="26"/>
        <v>4.6384965726138301</v>
      </c>
      <c r="S64" s="21">
        <f t="shared" si="27"/>
        <v>-0.78655119633682291</v>
      </c>
      <c r="T64" s="21">
        <f t="shared" si="28"/>
        <v>4.3198032888258062</v>
      </c>
      <c r="U64" s="21">
        <f t="shared" si="29"/>
        <v>-4.2765598380915124</v>
      </c>
      <c r="V64" s="22">
        <f t="shared" si="30"/>
        <v>4.3314562175035602</v>
      </c>
    </row>
    <row r="65" spans="1:22" x14ac:dyDescent="0.2">
      <c r="A65">
        <v>23</v>
      </c>
      <c r="B65" s="3">
        <v>385.65899999999999</v>
      </c>
      <c r="C65" s="3">
        <v>4206.3050000000003</v>
      </c>
      <c r="D65">
        <v>1690.7</v>
      </c>
      <c r="E65" s="3">
        <v>385.42561297257856</v>
      </c>
      <c r="F65" s="3">
        <v>4200.7589084486972</v>
      </c>
      <c r="H65" s="20">
        <f t="shared" si="33"/>
        <v>0.38542561297257855</v>
      </c>
      <c r="I65" s="21">
        <f t="shared" si="33"/>
        <v>4.2007589084486971</v>
      </c>
      <c r="J65" s="22">
        <f t="shared" si="21"/>
        <v>1.6907000000000001</v>
      </c>
      <c r="L65" s="31">
        <f t="shared" si="22"/>
        <v>-5.9299999999999908E-2</v>
      </c>
      <c r="M65" s="10"/>
      <c r="N65" s="31">
        <f t="shared" si="23"/>
        <v>-0.32299999999999995</v>
      </c>
      <c r="P65" s="20">
        <f t="shared" si="24"/>
        <v>5.2422918181164526</v>
      </c>
      <c r="Q65" s="21">
        <f t="shared" si="25"/>
        <v>21.840490063843184</v>
      </c>
      <c r="R65" s="21">
        <f t="shared" si="26"/>
        <v>4.5446006205217175</v>
      </c>
      <c r="S65" s="21">
        <f t="shared" si="27"/>
        <v>-0.80537955314906851</v>
      </c>
      <c r="T65" s="21">
        <f t="shared" si="28"/>
        <v>4.2188203090492467</v>
      </c>
      <c r="U65" s="21">
        <f t="shared" si="29"/>
        <v>-4.3785513511579257</v>
      </c>
      <c r="V65" s="22">
        <f t="shared" si="30"/>
        <v>4.2307513883524734</v>
      </c>
    </row>
    <row r="66" spans="1:22" x14ac:dyDescent="0.2">
      <c r="A66">
        <v>24</v>
      </c>
      <c r="B66" s="3">
        <v>2049.232</v>
      </c>
      <c r="C66" s="3">
        <v>3994.9520000000002</v>
      </c>
      <c r="D66">
        <v>1690.7</v>
      </c>
      <c r="E66" s="3">
        <v>2048.0733034655595</v>
      </c>
      <c r="F66" s="3">
        <v>3989.5232779274425</v>
      </c>
      <c r="H66" s="20">
        <f t="shared" si="33"/>
        <v>2.0480733034655594</v>
      </c>
      <c r="I66" s="21">
        <f t="shared" si="33"/>
        <v>3.9895232779274425</v>
      </c>
      <c r="J66" s="22">
        <f t="shared" si="21"/>
        <v>1.6907000000000001</v>
      </c>
      <c r="L66" s="31">
        <f t="shared" si="22"/>
        <v>-5.9299999999999908E-2</v>
      </c>
      <c r="M66" s="10"/>
      <c r="N66" s="31">
        <f t="shared" si="23"/>
        <v>-0.32299999999999995</v>
      </c>
      <c r="P66" s="20">
        <f t="shared" si="24"/>
        <v>27.174282601222639</v>
      </c>
      <c r="Q66" s="21">
        <f t="shared" si="25"/>
        <v>20.656854314257824</v>
      </c>
      <c r="R66" s="21">
        <f t="shared" si="26"/>
        <v>4.7926367201670166</v>
      </c>
      <c r="S66" s="21">
        <f t="shared" si="27"/>
        <v>-0.75759353337381263</v>
      </c>
      <c r="T66" s="21">
        <f t="shared" si="28"/>
        <v>4.4849098911230376</v>
      </c>
      <c r="U66" s="21">
        <f t="shared" si="29"/>
        <v>-4.1196477900941169</v>
      </c>
      <c r="V66" s="22">
        <f t="shared" si="30"/>
        <v>4.496134922518813</v>
      </c>
    </row>
    <row r="67" spans="1:22" x14ac:dyDescent="0.2">
      <c r="A67">
        <v>25</v>
      </c>
      <c r="B67" s="3">
        <v>3651.5929999999998</v>
      </c>
      <c r="C67" s="3">
        <v>3500.3249999999998</v>
      </c>
      <c r="D67">
        <v>1690.7</v>
      </c>
      <c r="E67" s="3">
        <v>3649.5417006109956</v>
      </c>
      <c r="F67" s="3">
        <v>3495.1669216934333</v>
      </c>
      <c r="H67" s="20">
        <f t="shared" si="33"/>
        <v>3.6495417006109956</v>
      </c>
      <c r="I67" s="21">
        <f t="shared" si="33"/>
        <v>3.4951669216934333</v>
      </c>
      <c r="J67" s="22">
        <f t="shared" si="21"/>
        <v>1.6907000000000001</v>
      </c>
      <c r="L67" s="31">
        <f t="shared" si="22"/>
        <v>-5.9299999999999908E-2</v>
      </c>
      <c r="M67" s="10"/>
      <c r="N67" s="31">
        <f t="shared" si="23"/>
        <v>-0.32299999999999995</v>
      </c>
      <c r="P67" s="20">
        <f t="shared" si="24"/>
        <v>46.237789767953686</v>
      </c>
      <c r="Q67" s="21">
        <f t="shared" si="25"/>
        <v>18.499039879728343</v>
      </c>
      <c r="R67" s="21">
        <f t="shared" si="26"/>
        <v>5.3285845142024861</v>
      </c>
      <c r="S67" s="21">
        <f t="shared" si="27"/>
        <v>-0.67233622934833437</v>
      </c>
      <c r="T67" s="21">
        <f t="shared" si="28"/>
        <v>5.0535990071431813</v>
      </c>
      <c r="U67" s="21">
        <f t="shared" si="29"/>
        <v>-3.6573275784143031</v>
      </c>
      <c r="V67" s="22">
        <f t="shared" si="30"/>
        <v>5.063563511500428</v>
      </c>
    </row>
    <row r="68" spans="1:22" x14ac:dyDescent="0.2">
      <c r="A68">
        <v>26</v>
      </c>
      <c r="B68" s="3">
        <v>5144.9170000000004</v>
      </c>
      <c r="C68" s="3">
        <v>2737.1729999999998</v>
      </c>
      <c r="D68">
        <v>1690.7</v>
      </c>
      <c r="E68" s="3">
        <v>5142.0310181506466</v>
      </c>
      <c r="F68" s="3">
        <v>2732.4311955159242</v>
      </c>
      <c r="H68" s="20">
        <f t="shared" si="33"/>
        <v>5.1420310181506466</v>
      </c>
      <c r="I68" s="21">
        <f t="shared" si="33"/>
        <v>2.7324311955159244</v>
      </c>
      <c r="J68" s="22">
        <f t="shared" si="21"/>
        <v>1.6907000000000001</v>
      </c>
      <c r="L68" s="31">
        <f t="shared" si="22"/>
        <v>-5.9299999999999908E-2</v>
      </c>
      <c r="M68" s="10"/>
      <c r="N68" s="31">
        <f t="shared" si="23"/>
        <v>-0.32299999999999995</v>
      </c>
      <c r="P68" s="20">
        <f t="shared" si="24"/>
        <v>62.014206415626006</v>
      </c>
      <c r="Q68" s="21">
        <f t="shared" si="25"/>
        <v>16.19073271223106</v>
      </c>
      <c r="R68" s="21">
        <f t="shared" si="26"/>
        <v>6.0634255763431248</v>
      </c>
      <c r="S68" s="21">
        <f t="shared" si="27"/>
        <v>-0.58347168653298509</v>
      </c>
      <c r="T68" s="21">
        <f t="shared" si="28"/>
        <v>5.8232447758832846</v>
      </c>
      <c r="U68" s="21">
        <f t="shared" si="29"/>
        <v>-3.1749565589924145</v>
      </c>
      <c r="V68" s="22">
        <f t="shared" si="30"/>
        <v>5.8318943946072928</v>
      </c>
    </row>
    <row r="69" spans="1:22" s="4" customFormat="1" x14ac:dyDescent="0.2">
      <c r="A69" s="4">
        <v>27</v>
      </c>
      <c r="B69" s="49">
        <v>6520.87</v>
      </c>
      <c r="C69" s="49">
        <v>1696.779</v>
      </c>
      <c r="D69" s="4">
        <v>1690.7</v>
      </c>
      <c r="E69" s="49">
        <v>6517.5958492012523</v>
      </c>
      <c r="F69" s="49">
        <v>1692.2964184282873</v>
      </c>
      <c r="H69" s="23">
        <f t="shared" si="33"/>
        <v>6.5175958492012525</v>
      </c>
      <c r="I69" s="24">
        <f t="shared" si="33"/>
        <v>1.6922964184282874</v>
      </c>
      <c r="J69" s="25">
        <f t="shared" si="21"/>
        <v>1.6907000000000001</v>
      </c>
      <c r="L69" s="32">
        <f t="shared" si="22"/>
        <v>-5.9299999999999908E-2</v>
      </c>
      <c r="M69" s="26"/>
      <c r="N69" s="32">
        <f t="shared" si="23"/>
        <v>-0.32299999999999995</v>
      </c>
      <c r="P69" s="23">
        <f t="shared" si="24"/>
        <v>75.44454726885877</v>
      </c>
      <c r="Q69" s="24">
        <f t="shared" si="25"/>
        <v>14.094458060134764</v>
      </c>
      <c r="R69" s="24">
        <f t="shared" si="26"/>
        <v>6.9427220390384781</v>
      </c>
      <c r="S69" s="24">
        <f t="shared" si="27"/>
        <v>-0.50455828688097459</v>
      </c>
      <c r="T69" s="24">
        <f t="shared" si="28"/>
        <v>6.7339764858032147</v>
      </c>
      <c r="U69" s="24">
        <f t="shared" si="29"/>
        <v>-2.7462346530811899</v>
      </c>
      <c r="V69" s="25">
        <f t="shared" si="30"/>
        <v>6.7414576926174208</v>
      </c>
    </row>
    <row r="70" spans="1:22" x14ac:dyDescent="0.2">
      <c r="A70" s="8">
        <v>28</v>
      </c>
      <c r="B70" s="3">
        <f>B61*-1</f>
        <v>5891.5060000000003</v>
      </c>
      <c r="C70" s="3">
        <f>C61*-1</f>
        <v>-2221.6060000000002</v>
      </c>
      <c r="D70">
        <v>1690.7</v>
      </c>
      <c r="E70" s="3">
        <v>5888.2318492012528</v>
      </c>
      <c r="F70" s="3">
        <v>-2217.1234184282876</v>
      </c>
      <c r="H70" s="20">
        <f t="shared" si="33"/>
        <v>5.8882318492012526</v>
      </c>
      <c r="I70" s="21">
        <f t="shared" si="33"/>
        <v>-2.2171234184282875</v>
      </c>
      <c r="J70" s="22">
        <f t="shared" si="21"/>
        <v>1.6907000000000001</v>
      </c>
      <c r="L70" s="31">
        <f t="shared" si="22"/>
        <v>-5.9299999999999908E-2</v>
      </c>
      <c r="M70" s="10"/>
      <c r="N70" s="31">
        <f t="shared" si="23"/>
        <v>-0.32299999999999995</v>
      </c>
      <c r="P70" s="20">
        <f t="shared" si="24"/>
        <v>110.63309556067915</v>
      </c>
      <c r="Q70" s="21">
        <f t="shared" si="25"/>
        <v>15.040892032043063</v>
      </c>
      <c r="R70" s="21">
        <f t="shared" si="26"/>
        <v>6.5150116694055997</v>
      </c>
      <c r="S70" s="21">
        <f t="shared" si="27"/>
        <v>-0.53999366131212634</v>
      </c>
      <c r="T70" s="21">
        <f t="shared" si="28"/>
        <v>6.292092422437161</v>
      </c>
      <c r="U70" s="21">
        <f t="shared" si="29"/>
        <v>-2.9387880520458696</v>
      </c>
      <c r="V70" s="22">
        <f t="shared" si="30"/>
        <v>6.3000983772073864</v>
      </c>
    </row>
    <row r="71" spans="1:22" x14ac:dyDescent="0.2">
      <c r="A71">
        <v>29</v>
      </c>
      <c r="B71" s="3">
        <f t="shared" ref="B71:C78" si="34">B62*-1</f>
        <v>4475.6149999999998</v>
      </c>
      <c r="C71" s="3">
        <f t="shared" si="34"/>
        <v>-3120.7249999999999</v>
      </c>
      <c r="D71">
        <v>1690.7</v>
      </c>
      <c r="E71" s="3">
        <v>4473.1376070532078</v>
      </c>
      <c r="F71" s="3">
        <v>-3115.7574930611841</v>
      </c>
      <c r="H71" s="20">
        <f t="shared" si="33"/>
        <v>4.4731376070532081</v>
      </c>
      <c r="I71" s="21">
        <f t="shared" si="33"/>
        <v>-3.1157574930611842</v>
      </c>
      <c r="J71" s="22">
        <f t="shared" si="21"/>
        <v>1.6907000000000001</v>
      </c>
      <c r="L71" s="31">
        <f t="shared" si="22"/>
        <v>-5.9299999999999908E-2</v>
      </c>
      <c r="M71" s="10"/>
      <c r="N71" s="31">
        <f t="shared" si="23"/>
        <v>-0.32299999999999995</v>
      </c>
      <c r="P71" s="20">
        <f t="shared" si="24"/>
        <v>124.85908421926409</v>
      </c>
      <c r="Q71" s="21">
        <f t="shared" si="25"/>
        <v>17.231014707876284</v>
      </c>
      <c r="R71" s="21">
        <f t="shared" si="26"/>
        <v>5.7074837973664554</v>
      </c>
      <c r="S71" s="21">
        <f t="shared" si="27"/>
        <v>-0.62324443544919728</v>
      </c>
      <c r="T71" s="21">
        <f t="shared" si="28"/>
        <v>5.4516439077768659</v>
      </c>
      <c r="U71" s="21">
        <f t="shared" si="29"/>
        <v>-3.3909072024217428</v>
      </c>
      <c r="V71" s="22">
        <f t="shared" si="30"/>
        <v>5.4608821455146437</v>
      </c>
    </row>
    <row r="72" spans="1:22" x14ac:dyDescent="0.2">
      <c r="A72">
        <v>30</v>
      </c>
      <c r="B72" s="3">
        <f t="shared" si="34"/>
        <v>2926.1869999999999</v>
      </c>
      <c r="C72" s="3">
        <f t="shared" si="34"/>
        <v>-3762.5889999999999</v>
      </c>
      <c r="D72">
        <v>1690.7</v>
      </c>
      <c r="E72" s="3">
        <v>2924.5763063212125</v>
      </c>
      <c r="F72" s="3">
        <v>-3757.2768190097554</v>
      </c>
      <c r="H72" s="20">
        <f t="shared" si="33"/>
        <v>2.9245763063212125</v>
      </c>
      <c r="I72" s="21">
        <f t="shared" si="33"/>
        <v>-3.7572768190097552</v>
      </c>
      <c r="J72" s="22">
        <f t="shared" si="21"/>
        <v>1.6907000000000001</v>
      </c>
      <c r="L72" s="31">
        <f t="shared" si="22"/>
        <v>-5.9299999999999908E-2</v>
      </c>
      <c r="M72" s="10"/>
      <c r="N72" s="31">
        <f t="shared" si="23"/>
        <v>-0.32299999999999995</v>
      </c>
      <c r="P72" s="20">
        <f t="shared" si="24"/>
        <v>142.10364525969706</v>
      </c>
      <c r="Q72" s="21">
        <f t="shared" si="25"/>
        <v>19.549429629941635</v>
      </c>
      <c r="R72" s="21">
        <f t="shared" si="26"/>
        <v>5.0525975652295418</v>
      </c>
      <c r="S72" s="21">
        <f t="shared" si="27"/>
        <v>-0.71355338645747979</v>
      </c>
      <c r="T72" s="21">
        <f t="shared" si="28"/>
        <v>4.761700552970912</v>
      </c>
      <c r="U72" s="21">
        <f t="shared" si="29"/>
        <v>-3.8808947854382496</v>
      </c>
      <c r="V72" s="22">
        <f t="shared" si="30"/>
        <v>4.7722745799213495</v>
      </c>
    </row>
    <row r="73" spans="1:22" x14ac:dyDescent="0.2">
      <c r="A73">
        <v>31</v>
      </c>
      <c r="B73" s="3">
        <f t="shared" si="34"/>
        <v>1289.479</v>
      </c>
      <c r="C73" s="3">
        <f t="shared" si="34"/>
        <v>-4128.0770000000002</v>
      </c>
      <c r="D73">
        <v>1690.7</v>
      </c>
      <c r="E73" s="3">
        <v>1288.7804858284248</v>
      </c>
      <c r="F73" s="3">
        <v>-4122.648277927442</v>
      </c>
      <c r="H73" s="20">
        <f t="shared" si="33"/>
        <v>1.2887804858284249</v>
      </c>
      <c r="I73" s="21">
        <f t="shared" si="33"/>
        <v>-4.1226482779274418</v>
      </c>
      <c r="J73" s="22">
        <f t="shared" si="21"/>
        <v>1.6907000000000001</v>
      </c>
      <c r="L73" s="31">
        <f t="shared" si="22"/>
        <v>-5.9299999999999908E-2</v>
      </c>
      <c r="M73" s="10"/>
      <c r="N73" s="31">
        <f t="shared" si="23"/>
        <v>-0.32299999999999995</v>
      </c>
      <c r="P73" s="20">
        <f t="shared" si="24"/>
        <v>162.64024123092568</v>
      </c>
      <c r="Q73" s="21">
        <f t="shared" si="25"/>
        <v>21.376390611636417</v>
      </c>
      <c r="R73" s="21">
        <f t="shared" si="26"/>
        <v>4.6384965726138301</v>
      </c>
      <c r="S73" s="21">
        <f t="shared" si="27"/>
        <v>-0.78655119633682291</v>
      </c>
      <c r="T73" s="21">
        <f t="shared" si="28"/>
        <v>4.3198032888258062</v>
      </c>
      <c r="U73" s="21">
        <f t="shared" si="29"/>
        <v>-4.2765598380915124</v>
      </c>
      <c r="V73" s="22">
        <f t="shared" si="30"/>
        <v>4.3314562175035602</v>
      </c>
    </row>
    <row r="74" spans="1:22" x14ac:dyDescent="0.2">
      <c r="A74">
        <v>32</v>
      </c>
      <c r="B74" s="3">
        <f t="shared" si="34"/>
        <v>-385.65899999999999</v>
      </c>
      <c r="C74" s="3">
        <f t="shared" si="34"/>
        <v>-4206.3050000000003</v>
      </c>
      <c r="D74">
        <v>1690.7</v>
      </c>
      <c r="E74" s="3">
        <v>-385.42561297257856</v>
      </c>
      <c r="F74" s="3">
        <v>-4200.7589084486972</v>
      </c>
      <c r="H74" s="20">
        <f t="shared" si="33"/>
        <v>-0.38542561297257855</v>
      </c>
      <c r="I74" s="21">
        <f t="shared" si="33"/>
        <v>-4.2007589084486971</v>
      </c>
      <c r="J74" s="22">
        <f t="shared" si="21"/>
        <v>1.6907000000000001</v>
      </c>
      <c r="L74" s="31">
        <f t="shared" si="22"/>
        <v>-5.9299999999999908E-2</v>
      </c>
      <c r="M74" s="10"/>
      <c r="N74" s="31">
        <f t="shared" si="23"/>
        <v>-0.32299999999999995</v>
      </c>
      <c r="P74" s="20">
        <f t="shared" si="24"/>
        <v>-174.75770818188354</v>
      </c>
      <c r="Q74" s="21">
        <f t="shared" si="25"/>
        <v>21.840490063843184</v>
      </c>
      <c r="R74" s="21">
        <f t="shared" si="26"/>
        <v>4.5446006205217175</v>
      </c>
      <c r="S74" s="21">
        <f t="shared" si="27"/>
        <v>-0.80537955314906851</v>
      </c>
      <c r="T74" s="21">
        <f t="shared" si="28"/>
        <v>4.2188203090492467</v>
      </c>
      <c r="U74" s="21">
        <f t="shared" si="29"/>
        <v>-4.3785513511579257</v>
      </c>
      <c r="V74" s="22">
        <f t="shared" si="30"/>
        <v>4.2307513883524734</v>
      </c>
    </row>
    <row r="75" spans="1:22" x14ac:dyDescent="0.2">
      <c r="A75">
        <v>33</v>
      </c>
      <c r="B75" s="3">
        <f t="shared" si="34"/>
        <v>-2049.232</v>
      </c>
      <c r="C75" s="3">
        <f t="shared" si="34"/>
        <v>-3994.9520000000002</v>
      </c>
      <c r="D75">
        <v>1690.7</v>
      </c>
      <c r="E75" s="3">
        <v>-2048.0733034655595</v>
      </c>
      <c r="F75" s="3">
        <v>-3989.5232779274425</v>
      </c>
      <c r="H75" s="20">
        <f t="shared" si="33"/>
        <v>-2.0480733034655594</v>
      </c>
      <c r="I75" s="21">
        <f t="shared" si="33"/>
        <v>-3.9895232779274425</v>
      </c>
      <c r="J75" s="22">
        <f t="shared" si="21"/>
        <v>1.6907000000000001</v>
      </c>
      <c r="L75" s="31">
        <f t="shared" si="22"/>
        <v>-5.9299999999999908E-2</v>
      </c>
      <c r="M75" s="10"/>
      <c r="N75" s="31">
        <f t="shared" si="23"/>
        <v>-0.32299999999999995</v>
      </c>
      <c r="P75" s="20">
        <f t="shared" si="24"/>
        <v>-152.82571739877736</v>
      </c>
      <c r="Q75" s="21">
        <f t="shared" si="25"/>
        <v>20.656854314257824</v>
      </c>
      <c r="R75" s="21">
        <f t="shared" si="26"/>
        <v>4.7926367201670166</v>
      </c>
      <c r="S75" s="21">
        <f t="shared" si="27"/>
        <v>-0.75759353337381263</v>
      </c>
      <c r="T75" s="21">
        <f t="shared" si="28"/>
        <v>4.4849098911230376</v>
      </c>
      <c r="U75" s="21">
        <f t="shared" si="29"/>
        <v>-4.1196477900941169</v>
      </c>
      <c r="V75" s="22">
        <f t="shared" si="30"/>
        <v>4.496134922518813</v>
      </c>
    </row>
    <row r="76" spans="1:22" x14ac:dyDescent="0.2">
      <c r="A76">
        <v>34</v>
      </c>
      <c r="B76" s="3">
        <f t="shared" si="34"/>
        <v>-3651.5929999999998</v>
      </c>
      <c r="C76" s="3">
        <f t="shared" si="34"/>
        <v>-3500.3249999999998</v>
      </c>
      <c r="D76">
        <v>1690.7</v>
      </c>
      <c r="E76" s="3">
        <v>-3649.5417006109956</v>
      </c>
      <c r="F76" s="3">
        <v>-3495.1669216934333</v>
      </c>
      <c r="H76" s="20">
        <f t="shared" si="33"/>
        <v>-3.6495417006109956</v>
      </c>
      <c r="I76" s="21">
        <f t="shared" si="33"/>
        <v>-3.4951669216934333</v>
      </c>
      <c r="J76" s="22">
        <f t="shared" si="21"/>
        <v>1.6907000000000001</v>
      </c>
      <c r="L76" s="31">
        <f t="shared" si="22"/>
        <v>-5.9299999999999908E-2</v>
      </c>
      <c r="M76" s="10"/>
      <c r="N76" s="31">
        <f t="shared" si="23"/>
        <v>-0.32299999999999995</v>
      </c>
      <c r="P76" s="20">
        <f t="shared" si="24"/>
        <v>-133.7622102320463</v>
      </c>
      <c r="Q76" s="21">
        <f t="shared" si="25"/>
        <v>18.499039879728343</v>
      </c>
      <c r="R76" s="21">
        <f t="shared" si="26"/>
        <v>5.3285845142024861</v>
      </c>
      <c r="S76" s="21">
        <f t="shared" si="27"/>
        <v>-0.67233622934833437</v>
      </c>
      <c r="T76" s="21">
        <f t="shared" si="28"/>
        <v>5.0535990071431813</v>
      </c>
      <c r="U76" s="21">
        <f t="shared" si="29"/>
        <v>-3.6573275784143031</v>
      </c>
      <c r="V76" s="22">
        <f t="shared" si="30"/>
        <v>5.063563511500428</v>
      </c>
    </row>
    <row r="77" spans="1:22" x14ac:dyDescent="0.2">
      <c r="A77">
        <v>35</v>
      </c>
      <c r="B77" s="3">
        <f t="shared" si="34"/>
        <v>-5144.9170000000004</v>
      </c>
      <c r="C77" s="3">
        <f t="shared" si="34"/>
        <v>-2737.1729999999998</v>
      </c>
      <c r="D77">
        <v>1690.7</v>
      </c>
      <c r="E77" s="3">
        <v>-5142.0310181506466</v>
      </c>
      <c r="F77" s="3">
        <v>-2732.4311955159242</v>
      </c>
      <c r="H77" s="20">
        <f t="shared" si="33"/>
        <v>-5.1420310181506466</v>
      </c>
      <c r="I77" s="21">
        <f t="shared" si="33"/>
        <v>-2.7324311955159244</v>
      </c>
      <c r="J77" s="22">
        <f t="shared" si="21"/>
        <v>1.6907000000000001</v>
      </c>
      <c r="L77" s="31">
        <f t="shared" si="22"/>
        <v>-5.9299999999999908E-2</v>
      </c>
      <c r="M77" s="10"/>
      <c r="N77" s="31">
        <f t="shared" si="23"/>
        <v>-0.32299999999999995</v>
      </c>
      <c r="P77" s="20">
        <f t="shared" si="24"/>
        <v>-117.98579358437399</v>
      </c>
      <c r="Q77" s="21">
        <f t="shared" si="25"/>
        <v>16.19073271223106</v>
      </c>
      <c r="R77" s="21">
        <f t="shared" si="26"/>
        <v>6.0634255763431248</v>
      </c>
      <c r="S77" s="21">
        <f t="shared" si="27"/>
        <v>-0.58347168653298509</v>
      </c>
      <c r="T77" s="21">
        <f t="shared" si="28"/>
        <v>5.8232447758832846</v>
      </c>
      <c r="U77" s="21">
        <f t="shared" si="29"/>
        <v>-3.1749565589924145</v>
      </c>
      <c r="V77" s="22">
        <f t="shared" si="30"/>
        <v>5.8318943946072928</v>
      </c>
    </row>
    <row r="78" spans="1:22" s="4" customFormat="1" x14ac:dyDescent="0.2">
      <c r="A78" s="4">
        <v>36</v>
      </c>
      <c r="B78" s="49">
        <f t="shared" si="34"/>
        <v>-6520.87</v>
      </c>
      <c r="C78" s="49">
        <f t="shared" si="34"/>
        <v>-1696.779</v>
      </c>
      <c r="D78" s="4">
        <v>1690.7</v>
      </c>
      <c r="E78" s="49">
        <v>-6517.5958492012523</v>
      </c>
      <c r="F78" s="49">
        <v>-1692.2964184282873</v>
      </c>
      <c r="H78" s="23">
        <f t="shared" si="33"/>
        <v>-6.5175958492012525</v>
      </c>
      <c r="I78" s="24">
        <f t="shared" si="33"/>
        <v>-1.6922964184282874</v>
      </c>
      <c r="J78" s="25">
        <f t="shared" si="21"/>
        <v>1.6907000000000001</v>
      </c>
      <c r="L78" s="32">
        <f t="shared" si="22"/>
        <v>-5.9299999999999908E-2</v>
      </c>
      <c r="M78" s="26"/>
      <c r="N78" s="32">
        <f t="shared" si="23"/>
        <v>-0.32299999999999995</v>
      </c>
      <c r="P78" s="23">
        <f t="shared" si="24"/>
        <v>-104.55545273114123</v>
      </c>
      <c r="Q78" s="24">
        <f t="shared" si="25"/>
        <v>14.094458060134764</v>
      </c>
      <c r="R78" s="24">
        <f t="shared" si="26"/>
        <v>6.9427220390384781</v>
      </c>
      <c r="S78" s="24">
        <f t="shared" si="27"/>
        <v>-0.50455828688097459</v>
      </c>
      <c r="T78" s="24">
        <f t="shared" si="28"/>
        <v>6.7339764858032147</v>
      </c>
      <c r="U78" s="24">
        <f t="shared" si="29"/>
        <v>-2.7462346530811899</v>
      </c>
      <c r="V78" s="25">
        <f t="shared" si="30"/>
        <v>6.7414576926174208</v>
      </c>
    </row>
    <row r="79" spans="1:22" x14ac:dyDescent="0.2">
      <c r="A79">
        <v>37</v>
      </c>
      <c r="B79" s="3">
        <v>-5289.2809999999999</v>
      </c>
      <c r="C79" s="3">
        <v>2649.31</v>
      </c>
      <c r="D79">
        <v>3062.03</v>
      </c>
      <c r="E79" s="3">
        <f>B79-H8</f>
        <v>-5286.3950181506461</v>
      </c>
      <c r="F79" s="3">
        <f>C79-I8</f>
        <v>2644.5681955159243</v>
      </c>
      <c r="H79" s="20">
        <f t="shared" si="33"/>
        <v>-5.2863950181506461</v>
      </c>
      <c r="I79" s="21">
        <f t="shared" si="33"/>
        <v>2.6445681955159244</v>
      </c>
      <c r="J79" s="22">
        <f t="shared" si="21"/>
        <v>3.06203</v>
      </c>
      <c r="L79" s="31">
        <f t="shared" si="22"/>
        <v>1.31203</v>
      </c>
      <c r="M79" s="10"/>
      <c r="N79" s="31">
        <f t="shared" si="23"/>
        <v>1.04833</v>
      </c>
      <c r="P79" s="20">
        <f t="shared" si="24"/>
        <v>-63.423065276213393</v>
      </c>
      <c r="Q79" s="21">
        <f t="shared" si="25"/>
        <v>27.385235002966883</v>
      </c>
      <c r="R79" s="21">
        <f t="shared" si="26"/>
        <v>6.6570069062276271</v>
      </c>
      <c r="S79" s="21">
        <f t="shared" si="27"/>
        <v>12.514751523165046</v>
      </c>
      <c r="T79" s="21">
        <f t="shared" si="28"/>
        <v>6.0548440070378629</v>
      </c>
      <c r="U79" s="21">
        <f t="shared" si="29"/>
        <v>10.056999542825952</v>
      </c>
      <c r="V79" s="22">
        <f t="shared" si="30"/>
        <v>6.0032248848066923</v>
      </c>
    </row>
    <row r="80" spans="1:22" x14ac:dyDescent="0.2">
      <c r="A80">
        <v>38</v>
      </c>
      <c r="B80" s="3">
        <v>-1896.6679999999999</v>
      </c>
      <c r="C80" s="3">
        <v>4027.5149999999999</v>
      </c>
      <c r="D80">
        <v>3062.03</v>
      </c>
      <c r="E80" s="3">
        <f>B80-H12</f>
        <v>-1895.5093034655597</v>
      </c>
      <c r="F80" s="3">
        <f>C80-I12</f>
        <v>4022.0862779274421</v>
      </c>
      <c r="H80" s="20">
        <f t="shared" si="33"/>
        <v>-1.8955093034655597</v>
      </c>
      <c r="I80" s="21">
        <f t="shared" si="33"/>
        <v>4.0220862779274418</v>
      </c>
      <c r="J80" s="22">
        <f t="shared" si="21"/>
        <v>3.06203</v>
      </c>
      <c r="L80" s="31">
        <f t="shared" si="22"/>
        <v>1.31203</v>
      </c>
      <c r="M80" s="10"/>
      <c r="N80" s="31">
        <f t="shared" si="23"/>
        <v>1.04833</v>
      </c>
      <c r="P80" s="20">
        <f t="shared" si="24"/>
        <v>-25.233336704771727</v>
      </c>
      <c r="Q80" s="21">
        <f t="shared" si="25"/>
        <v>34.553616538294953</v>
      </c>
      <c r="R80" s="21">
        <f t="shared" si="26"/>
        <v>5.398718483817869</v>
      </c>
      <c r="S80" s="21">
        <f t="shared" si="27"/>
        <v>16.440246799953421</v>
      </c>
      <c r="T80" s="21">
        <f t="shared" si="28"/>
        <v>4.6358986472437804</v>
      </c>
      <c r="U80" s="21">
        <f t="shared" si="29"/>
        <v>13.26649045905646</v>
      </c>
      <c r="V80" s="22">
        <f t="shared" si="30"/>
        <v>4.5682742185114842</v>
      </c>
    </row>
    <row r="81" spans="1:22" x14ac:dyDescent="0.2">
      <c r="A81">
        <v>39</v>
      </c>
      <c r="B81" s="3">
        <v>1862.4390000000001</v>
      </c>
      <c r="C81" s="3">
        <v>4034.8209999999999</v>
      </c>
      <c r="D81">
        <v>3062.03</v>
      </c>
      <c r="E81" s="3">
        <f>B81-H17</f>
        <v>1861.2803034655599</v>
      </c>
      <c r="F81" s="3">
        <f>C81-K17</f>
        <v>4034.6122634598378</v>
      </c>
      <c r="H81" s="20">
        <f t="shared" si="33"/>
        <v>1.8612803034655598</v>
      </c>
      <c r="I81" s="21">
        <f t="shared" si="33"/>
        <v>4.034612263459838</v>
      </c>
      <c r="J81" s="22">
        <f t="shared" si="21"/>
        <v>3.06203</v>
      </c>
      <c r="L81" s="31">
        <f t="shared" si="22"/>
        <v>1.31203</v>
      </c>
      <c r="M81" s="10"/>
      <c r="N81" s="31">
        <f t="shared" si="23"/>
        <v>1.04833</v>
      </c>
      <c r="P81" s="20">
        <f t="shared" si="24"/>
        <v>24.765206978763871</v>
      </c>
      <c r="Q81" s="21">
        <f t="shared" si="25"/>
        <v>34.572363524646619</v>
      </c>
      <c r="R81" s="21">
        <f t="shared" si="26"/>
        <v>5.3961549463881564</v>
      </c>
      <c r="S81" s="21">
        <f t="shared" si="27"/>
        <v>16.451142441190825</v>
      </c>
      <c r="T81" s="21">
        <f t="shared" si="28"/>
        <v>4.6329130366789064</v>
      </c>
      <c r="U81" s="21">
        <f t="shared" si="29"/>
        <v>13.275456050147248</v>
      </c>
      <c r="V81" s="22">
        <f t="shared" si="30"/>
        <v>4.5652443826622653</v>
      </c>
    </row>
    <row r="82" spans="1:22" s="4" customFormat="1" x14ac:dyDescent="0.2">
      <c r="A82" s="4">
        <v>40</v>
      </c>
      <c r="B82" s="49">
        <v>5308.9279999999999</v>
      </c>
      <c r="C82" s="49">
        <v>2637.3519999999999</v>
      </c>
      <c r="D82" s="4">
        <v>3062.03</v>
      </c>
      <c r="E82" s="49">
        <f>B82-H20</f>
        <v>5306.4506070532079</v>
      </c>
      <c r="F82" s="49">
        <f>C82-I20</f>
        <v>2632.384493061184</v>
      </c>
      <c r="H82" s="23">
        <f t="shared" si="33"/>
        <v>5.3064506070532076</v>
      </c>
      <c r="I82" s="24">
        <f t="shared" si="33"/>
        <v>2.6323844930611839</v>
      </c>
      <c r="J82" s="25">
        <f t="shared" si="21"/>
        <v>3.06203</v>
      </c>
      <c r="L82" s="32">
        <f t="shared" si="22"/>
        <v>1.31203</v>
      </c>
      <c r="M82" s="26"/>
      <c r="N82" s="32">
        <f t="shared" si="23"/>
        <v>1.04833</v>
      </c>
      <c r="P82" s="23">
        <f t="shared" si="24"/>
        <v>63.615252451855795</v>
      </c>
      <c r="Q82" s="24">
        <f t="shared" si="25"/>
        <v>27.335757209509374</v>
      </c>
      <c r="R82" s="24">
        <f t="shared" si="26"/>
        <v>6.6681252151788772</v>
      </c>
      <c r="S82" s="24">
        <f t="shared" si="27"/>
        <v>12.489133495552117</v>
      </c>
      <c r="T82" s="24">
        <f t="shared" si="28"/>
        <v>6.0670659206328352</v>
      </c>
      <c r="U82" s="24">
        <f t="shared" si="29"/>
        <v>10.036177586498006</v>
      </c>
      <c r="V82" s="25">
        <f t="shared" si="30"/>
        <v>6.0155516748926976</v>
      </c>
    </row>
    <row r="83" spans="1:22" x14ac:dyDescent="0.2">
      <c r="A83">
        <v>41</v>
      </c>
      <c r="B83" s="3">
        <f>B79*-1</f>
        <v>5289.2809999999999</v>
      </c>
      <c r="C83" s="3">
        <f>C79*-1</f>
        <v>-2649.31</v>
      </c>
      <c r="D83">
        <v>3062.03</v>
      </c>
      <c r="E83" s="3">
        <v>-5283.832018150646</v>
      </c>
      <c r="F83" s="3">
        <v>2646.1271955159245</v>
      </c>
      <c r="H83" s="20">
        <f t="shared" si="33"/>
        <v>-5.2838320181506457</v>
      </c>
      <c r="I83" s="21">
        <f t="shared" si="33"/>
        <v>2.6461271955159247</v>
      </c>
      <c r="J83" s="22">
        <f t="shared" si="21"/>
        <v>3.06203</v>
      </c>
      <c r="L83" s="31">
        <f t="shared" si="22"/>
        <v>1.31203</v>
      </c>
      <c r="M83" s="10"/>
      <c r="N83" s="31">
        <f t="shared" si="23"/>
        <v>1.04833</v>
      </c>
      <c r="P83" s="20">
        <f t="shared" si="24"/>
        <v>-63.398428921421988</v>
      </c>
      <c r="Q83" s="21">
        <f t="shared" si="25"/>
        <v>27.391547369746746</v>
      </c>
      <c r="R83" s="21">
        <f t="shared" si="26"/>
        <v>6.6555914576980237</v>
      </c>
      <c r="S83" s="21">
        <f t="shared" si="27"/>
        <v>12.518021148079114</v>
      </c>
      <c r="T83" s="21">
        <f t="shared" si="28"/>
        <v>6.0532877555740647</v>
      </c>
      <c r="U83" s="21">
        <f t="shared" si="29"/>
        <v>10.059657150098166</v>
      </c>
      <c r="V83" s="22">
        <f t="shared" si="30"/>
        <v>6.0016552483279897</v>
      </c>
    </row>
    <row r="84" spans="1:22" x14ac:dyDescent="0.2">
      <c r="A84">
        <v>42</v>
      </c>
      <c r="B84" s="3">
        <f t="shared" ref="B84:C86" si="35">B80*-1</f>
        <v>1896.6679999999999</v>
      </c>
      <c r="C84" s="3">
        <f t="shared" si="35"/>
        <v>-4027.5149999999999</v>
      </c>
      <c r="D84">
        <v>3062.03</v>
      </c>
      <c r="E84" s="3">
        <v>-1838.7873034655597</v>
      </c>
      <c r="F84" s="3">
        <v>4034.1932779274421</v>
      </c>
      <c r="H84" s="20">
        <f t="shared" si="33"/>
        <v>-1.8387873034655597</v>
      </c>
      <c r="I84" s="21">
        <f t="shared" si="33"/>
        <v>4.0341932779274421</v>
      </c>
      <c r="J84" s="22">
        <f t="shared" si="21"/>
        <v>3.06203</v>
      </c>
      <c r="L84" s="31">
        <f t="shared" si="22"/>
        <v>1.31203</v>
      </c>
      <c r="M84" s="10"/>
      <c r="N84" s="31">
        <f t="shared" si="23"/>
        <v>1.04833</v>
      </c>
      <c r="P84" s="20">
        <f t="shared" si="24"/>
        <v>-24.503522137434636</v>
      </c>
      <c r="Q84" s="21">
        <f t="shared" si="25"/>
        <v>34.631235178960253</v>
      </c>
      <c r="R84" s="21">
        <f t="shared" si="26"/>
        <v>5.3881241514984701</v>
      </c>
      <c r="S84" s="21">
        <f t="shared" si="27"/>
        <v>16.485382316912638</v>
      </c>
      <c r="T84" s="21">
        <f t="shared" si="28"/>
        <v>4.6235567339399122</v>
      </c>
      <c r="U84" s="21">
        <f t="shared" si="29"/>
        <v>13.303632931919649</v>
      </c>
      <c r="V84" s="22">
        <f t="shared" si="30"/>
        <v>4.5557491085397919</v>
      </c>
    </row>
    <row r="85" spans="1:22" x14ac:dyDescent="0.2">
      <c r="A85">
        <v>43</v>
      </c>
      <c r="B85" s="3">
        <f t="shared" si="35"/>
        <v>-1862.4390000000001</v>
      </c>
      <c r="C85" s="3">
        <f t="shared" si="35"/>
        <v>-4034.8209999999999</v>
      </c>
      <c r="D85">
        <v>3062.03</v>
      </c>
      <c r="E85" s="3">
        <v>1838.7873034655597</v>
      </c>
      <c r="F85" s="3">
        <v>4039.6219999999998</v>
      </c>
      <c r="H85" s="20">
        <f t="shared" si="33"/>
        <v>1.8387873034655597</v>
      </c>
      <c r="I85" s="21">
        <f t="shared" si="33"/>
        <v>4.0396219999999996</v>
      </c>
      <c r="J85" s="22">
        <f t="shared" si="21"/>
        <v>3.06203</v>
      </c>
      <c r="L85" s="31">
        <f t="shared" si="22"/>
        <v>1.31203</v>
      </c>
      <c r="M85" s="10"/>
      <c r="N85" s="31">
        <f t="shared" si="23"/>
        <v>1.04833</v>
      </c>
      <c r="P85" s="20">
        <f t="shared" si="24"/>
        <v>24.47445674721007</v>
      </c>
      <c r="Q85" s="21">
        <f t="shared" si="25"/>
        <v>34.601402800999509</v>
      </c>
      <c r="R85" s="21">
        <f t="shared" si="26"/>
        <v>5.3921899420523145</v>
      </c>
      <c r="S85" s="21">
        <f t="shared" si="27"/>
        <v>16.468027189366833</v>
      </c>
      <c r="T85" s="21">
        <f t="shared" si="28"/>
        <v>4.628294218302262</v>
      </c>
      <c r="U85" s="21">
        <f t="shared" si="29"/>
        <v>13.289350521250501</v>
      </c>
      <c r="V85" s="22">
        <f t="shared" si="30"/>
        <v>4.5605570316760806</v>
      </c>
    </row>
    <row r="86" spans="1:22" s="4" customFormat="1" x14ac:dyDescent="0.2">
      <c r="A86" s="4">
        <v>44</v>
      </c>
      <c r="B86" s="49">
        <f t="shared" si="35"/>
        <v>-5308.9279999999999</v>
      </c>
      <c r="C86" s="49">
        <f t="shared" si="35"/>
        <v>-2637.3519999999999</v>
      </c>
      <c r="D86" s="4">
        <v>3062.03</v>
      </c>
      <c r="E86" s="49">
        <v>5292.7826070532083</v>
      </c>
      <c r="F86" s="49">
        <v>2640.7024930611842</v>
      </c>
      <c r="H86" s="23">
        <f t="shared" si="33"/>
        <v>5.2927826070532085</v>
      </c>
      <c r="I86" s="24">
        <f t="shared" si="33"/>
        <v>2.6407024930611844</v>
      </c>
      <c r="J86" s="25">
        <f t="shared" si="21"/>
        <v>3.06203</v>
      </c>
      <c r="L86" s="32">
        <f t="shared" si="22"/>
        <v>1.31203</v>
      </c>
      <c r="M86" s="26"/>
      <c r="N86" s="32">
        <f t="shared" si="23"/>
        <v>1.04833</v>
      </c>
      <c r="P86" s="23">
        <f t="shared" si="24"/>
        <v>63.484236310055316</v>
      </c>
      <c r="Q86" s="24">
        <f t="shared" si="25"/>
        <v>27.369461253572339</v>
      </c>
      <c r="R86" s="24">
        <f t="shared" si="26"/>
        <v>6.6605469072204961</v>
      </c>
      <c r="S86" s="24">
        <f t="shared" si="27"/>
        <v>12.506582442617592</v>
      </c>
      <c r="T86" s="24">
        <f t="shared" si="28"/>
        <v>6.0587358502648483</v>
      </c>
      <c r="U86" s="24">
        <f t="shared" si="29"/>
        <v>10.050359677020113</v>
      </c>
      <c r="V86" s="25">
        <f t="shared" si="30"/>
        <v>6.0071501705288268</v>
      </c>
    </row>
    <row r="87" spans="1:22" s="4" customFormat="1" x14ac:dyDescent="0.2">
      <c r="A87" s="4">
        <v>45</v>
      </c>
      <c r="B87" s="49">
        <v>0</v>
      </c>
      <c r="C87" s="49">
        <v>0</v>
      </c>
      <c r="D87" s="4">
        <v>3766.6840000000002</v>
      </c>
      <c r="H87" s="23">
        <f t="shared" si="33"/>
        <v>0</v>
      </c>
      <c r="I87" s="24">
        <f t="shared" si="33"/>
        <v>0</v>
      </c>
      <c r="J87" s="25">
        <f t="shared" si="21"/>
        <v>3.7666840000000001</v>
      </c>
      <c r="L87" s="32">
        <f t="shared" si="22"/>
        <v>2.0166840000000001</v>
      </c>
      <c r="M87" s="26"/>
      <c r="N87" s="32">
        <f t="shared" si="23"/>
        <v>1.7529840000000001</v>
      </c>
      <c r="P87" s="23">
        <v>0</v>
      </c>
      <c r="Q87" s="24">
        <f t="shared" si="25"/>
        <v>90</v>
      </c>
      <c r="R87" s="24">
        <f t="shared" si="26"/>
        <v>3.7666840000000001</v>
      </c>
      <c r="S87" s="24">
        <f t="shared" si="27"/>
        <v>90</v>
      </c>
      <c r="T87" s="24">
        <f t="shared" si="28"/>
        <v>2.0166840000000001</v>
      </c>
      <c r="U87" s="24">
        <f t="shared" si="29"/>
        <v>90</v>
      </c>
      <c r="V87" s="25">
        <f t="shared" si="30"/>
        <v>1.7529840000000001</v>
      </c>
    </row>
    <row r="88" spans="1:22" x14ac:dyDescent="0.2">
      <c r="A88" t="s">
        <v>5</v>
      </c>
      <c r="B88" s="3">
        <v>-2023.8050000000001</v>
      </c>
      <c r="C88" s="3">
        <v>4000.3789999999999</v>
      </c>
      <c r="D88" s="19">
        <v>323</v>
      </c>
      <c r="E88" s="3">
        <f>B88-H12</f>
        <v>-2022.6463034655599</v>
      </c>
      <c r="F88" s="3">
        <f>C88-I12</f>
        <v>3994.9502779274421</v>
      </c>
      <c r="H88" s="23">
        <f t="shared" si="33"/>
        <v>-2.0226463034655597</v>
      </c>
      <c r="I88" s="24">
        <f t="shared" si="33"/>
        <v>3.9949502779274422</v>
      </c>
      <c r="J88" s="25">
        <f t="shared" si="21"/>
        <v>0.32300000000000001</v>
      </c>
      <c r="L88" s="31">
        <f t="shared" si="22"/>
        <v>-1.427</v>
      </c>
      <c r="M88" s="10"/>
      <c r="N88" s="31">
        <f t="shared" si="23"/>
        <v>-1.6907000000000001</v>
      </c>
      <c r="P88" s="20">
        <f t="shared" si="24"/>
        <v>-26.853127599364868</v>
      </c>
      <c r="Q88" s="21">
        <f t="shared" si="25"/>
        <v>4.1258036033196159</v>
      </c>
      <c r="R88" s="21">
        <f t="shared" si="26"/>
        <v>4.4894381376777472</v>
      </c>
      <c r="S88" s="21">
        <f t="shared" si="27"/>
        <v>-17.676197195270404</v>
      </c>
      <c r="T88" s="21">
        <f t="shared" si="28"/>
        <v>4.6996866695595187</v>
      </c>
      <c r="U88" s="21">
        <f t="shared" si="29"/>
        <v>-20.685207470353582</v>
      </c>
      <c r="V88" s="22">
        <f t="shared" si="30"/>
        <v>4.786354801102342</v>
      </c>
    </row>
    <row r="89" spans="1:22" x14ac:dyDescent="0.2">
      <c r="A89" t="s">
        <v>6</v>
      </c>
      <c r="B89" s="3">
        <f>B88*-1</f>
        <v>2023.8050000000001</v>
      </c>
      <c r="C89" s="3">
        <f>C88*-1</f>
        <v>-4000.3789999999999</v>
      </c>
      <c r="D89" s="19">
        <v>323</v>
      </c>
      <c r="E89" s="3">
        <f>E88*-1</f>
        <v>2022.6463034655599</v>
      </c>
      <c r="F89" s="3">
        <f>F88*-1</f>
        <v>-3994.9502779274421</v>
      </c>
      <c r="H89" s="23">
        <f t="shared" si="33"/>
        <v>2.0226463034655597</v>
      </c>
      <c r="I89" s="24">
        <f t="shared" si="33"/>
        <v>-3.9949502779274422</v>
      </c>
      <c r="J89" s="25">
        <f t="shared" si="21"/>
        <v>0.32300000000000001</v>
      </c>
      <c r="L89" s="32">
        <f t="shared" si="22"/>
        <v>-1.427</v>
      </c>
      <c r="M89" s="10"/>
      <c r="N89" s="32">
        <f t="shared" si="23"/>
        <v>-1.6907000000000001</v>
      </c>
      <c r="P89" s="23">
        <f t="shared" si="24"/>
        <v>153.14687240063512</v>
      </c>
      <c r="Q89" s="24">
        <f t="shared" si="25"/>
        <v>4.1258036033196159</v>
      </c>
      <c r="R89" s="24">
        <f t="shared" si="26"/>
        <v>4.4894381376777472</v>
      </c>
      <c r="S89" s="24">
        <f t="shared" si="27"/>
        <v>-17.676197195270404</v>
      </c>
      <c r="T89" s="24">
        <f t="shared" si="28"/>
        <v>4.6996866695595187</v>
      </c>
      <c r="U89" s="24">
        <f t="shared" si="29"/>
        <v>-20.685207470353582</v>
      </c>
      <c r="V89" s="25">
        <f t="shared" si="30"/>
        <v>4.786354801102342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5D1C8-DA74-A445-8BD6-BBCB508AA3B5}">
  <dimension ref="A2:Y89"/>
  <sheetViews>
    <sheetView workbookViewId="0">
      <selection sqref="A1:XFD1048576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8.6640625" bestFit="1" customWidth="1"/>
    <col min="8" max="8" width="17.5" bestFit="1" customWidth="1"/>
    <col min="9" max="9" width="11.1640625" bestFit="1" customWidth="1"/>
    <col min="10" max="10" width="10.1640625" customWidth="1"/>
    <col min="11" max="11" width="8.1640625" customWidth="1"/>
    <col min="12" max="12" width="8.83203125" customWidth="1"/>
    <col min="13" max="14" width="9.83203125" bestFit="1" customWidth="1"/>
    <col min="19" max="19" width="13.83203125" customWidth="1"/>
    <col min="20" max="20" width="16" bestFit="1" customWidth="1"/>
    <col min="24" max="24" width="13.33203125" bestFit="1" customWidth="1"/>
  </cols>
  <sheetData>
    <row r="2" spans="2:23" x14ac:dyDescent="0.2">
      <c r="B2" t="s">
        <v>3</v>
      </c>
      <c r="C2">
        <v>5.5510000000000002</v>
      </c>
      <c r="D2" t="s">
        <v>25</v>
      </c>
      <c r="H2" t="s">
        <v>26</v>
      </c>
      <c r="K2" t="s">
        <v>45</v>
      </c>
      <c r="L2" t="s">
        <v>46</v>
      </c>
    </row>
    <row r="3" spans="2:23" x14ac:dyDescent="0.2">
      <c r="B3" t="s">
        <v>21</v>
      </c>
      <c r="C3">
        <v>405</v>
      </c>
      <c r="D3" t="s">
        <v>24</v>
      </c>
      <c r="H3" t="s">
        <v>27</v>
      </c>
    </row>
    <row r="4" spans="2:23" x14ac:dyDescent="0.2">
      <c r="B4" t="s">
        <v>22</v>
      </c>
      <c r="C4">
        <v>1.75</v>
      </c>
    </row>
    <row r="6" spans="2:23" x14ac:dyDescent="0.2">
      <c r="B6" s="1" t="s">
        <v>0</v>
      </c>
      <c r="C6" s="5" t="s">
        <v>9</v>
      </c>
      <c r="D6" s="5" t="s">
        <v>10</v>
      </c>
      <c r="E6" t="s">
        <v>11</v>
      </c>
      <c r="H6" s="11" t="s">
        <v>2</v>
      </c>
      <c r="I6" s="11" t="s">
        <v>7</v>
      </c>
      <c r="J6" s="11" t="s">
        <v>8</v>
      </c>
      <c r="K6" s="11" t="s">
        <v>42</v>
      </c>
      <c r="L6" s="11" t="s">
        <v>43</v>
      </c>
      <c r="M6" s="11" t="s">
        <v>12</v>
      </c>
      <c r="N6" s="11" t="s">
        <v>13</v>
      </c>
      <c r="O6" s="16" t="s">
        <v>14</v>
      </c>
      <c r="P6" s="17" t="s">
        <v>15</v>
      </c>
      <c r="Q6" s="17" t="s">
        <v>16</v>
      </c>
      <c r="R6" s="17" t="s">
        <v>17</v>
      </c>
      <c r="S6" s="18" t="s">
        <v>18</v>
      </c>
      <c r="T6" s="11" t="s">
        <v>23</v>
      </c>
      <c r="V6" s="16" t="s">
        <v>31</v>
      </c>
      <c r="W6" s="18" t="s">
        <v>32</v>
      </c>
    </row>
    <row r="7" spans="2:23" x14ac:dyDescent="0.2">
      <c r="B7">
        <v>1</v>
      </c>
      <c r="C7" s="2">
        <v>-6048.1670000000004</v>
      </c>
      <c r="D7" s="2">
        <v>2107.1790000000001</v>
      </c>
      <c r="E7">
        <v>2013.7</v>
      </c>
      <c r="H7" s="12">
        <f t="shared" ref="H7:H22" si="0">SQRT(POWER(C7-C8, 2)+POWER(D7-D8, 2))</f>
        <v>816.00010696567938</v>
      </c>
      <c r="I7" s="13">
        <f t="shared" ref="I7:I22" si="1">(D7-D8)</f>
        <v>-481.30200000000013</v>
      </c>
      <c r="J7" s="13">
        <f t="shared" ref="J7:J22" si="2">-(C7-C8)</f>
        <v>658.94200000000001</v>
      </c>
      <c r="K7" s="13">
        <f>I7*($C$2/SQRT(POWER(I7,2)+POWER(J7,2)))</f>
        <v>-3.2741507987478387</v>
      </c>
      <c r="L7" s="13">
        <f>J7*($C$2/SQRT(POWER(I7,2)+POWER(J7,2)))</f>
        <v>4.4825815717127657</v>
      </c>
      <c r="M7" s="13">
        <f t="shared" ref="M7:M22" si="3">(C8-C7) / SQRT(POWER(C8-C7,2)+POWER(D8-D7,2))</f>
        <v>0.80752685492933984</v>
      </c>
      <c r="N7" s="13">
        <f t="shared" ref="N7:N22" si="4">(D8-D7) / SQRT(POWER(C8-C7,2)+POWER(D8-D7,2))</f>
        <v>0.58983080503473939</v>
      </c>
      <c r="O7" s="20">
        <f>(((C7+C8)/2) -K7 + ($C$3*M7)) / 1000</f>
        <v>-5.3883734729548696</v>
      </c>
      <c r="P7" s="21">
        <f>(((C7+C8)/2) -K7 - ($C$3*M7)) / 1000</f>
        <v>-6.0424702254476355</v>
      </c>
      <c r="Q7" s="21">
        <f>(((D7+D8)/2) -L7 + ($C$3*N7)) / 1000</f>
        <v>2.5822288944673568</v>
      </c>
      <c r="R7" s="21">
        <f>(((D7+D8)/2) -L7 - ($C$3*N7)) / 1000</f>
        <v>2.1044659423892176</v>
      </c>
      <c r="S7" s="22">
        <f>(E7)/1000</f>
        <v>2.0137</v>
      </c>
      <c r="T7" s="15">
        <f>SQRT(POWER(O7-P7,2)+POWER(Q7-R7,2))</f>
        <v>0.81000000000000061</v>
      </c>
      <c r="V7" s="20">
        <f>S7-$C$4</f>
        <v>0.26370000000000005</v>
      </c>
      <c r="W7" s="46">
        <v>0</v>
      </c>
    </row>
    <row r="8" spans="2:23" x14ac:dyDescent="0.2">
      <c r="B8">
        <v>2</v>
      </c>
      <c r="C8" s="2">
        <v>-5389.2250000000004</v>
      </c>
      <c r="D8" s="2">
        <v>2588.4810000000002</v>
      </c>
      <c r="E8">
        <v>2013.7</v>
      </c>
      <c r="H8" s="12">
        <f t="shared" si="0"/>
        <v>816.00020856921412</v>
      </c>
      <c r="I8" s="13">
        <f t="shared" si="1"/>
        <v>-424.24099999999999</v>
      </c>
      <c r="J8" s="13">
        <f t="shared" si="2"/>
        <v>697.04800000000068</v>
      </c>
      <c r="K8" s="13">
        <f t="shared" ref="K8:K39" si="5">I8*($C$2/SQRT(POWER(I8,2)+POWER(J8,2)))</f>
        <v>-2.885981849354208</v>
      </c>
      <c r="L8" s="13">
        <f t="shared" ref="L8:L39" si="6">J8*($C$2/SQRT(POWER(I8,2)+POWER(J8,2)))</f>
        <v>4.7418044840754527</v>
      </c>
      <c r="M8" s="13">
        <f t="shared" si="3"/>
        <v>0.85422527185650377</v>
      </c>
      <c r="N8" s="13">
        <f t="shared" si="4"/>
        <v>0.51990305338753517</v>
      </c>
      <c r="O8" s="20">
        <f t="shared" ref="O8:O39" si="7">(((C8+C9)/2) -K8 + ($C$3*M8)) / 1000</f>
        <v>-4.6918537830487619</v>
      </c>
      <c r="P8" s="21">
        <f t="shared" ref="P8:P39" si="8">(((C8+C9)/2) -K8 - ($C$3*M8)) / 1000</f>
        <v>-5.3837762532525302</v>
      </c>
      <c r="Q8" s="21">
        <f t="shared" ref="Q8:Q39" si="9">(((D8+D9)/2) -L8 + ($C$3*N8)) / 1000</f>
        <v>3.0064204321378765</v>
      </c>
      <c r="R8" s="21">
        <f t="shared" ref="R8:R39" si="10">(((D8+D9)/2) -L8 - ($C$3*N8)) / 1000</f>
        <v>2.5852989588939725</v>
      </c>
      <c r="S8" s="22">
        <f t="shared" ref="S8:S39" si="11">(E8)/1000</f>
        <v>2.0137</v>
      </c>
      <c r="T8" s="15">
        <f t="shared" ref="T8:T39" si="12">SQRT(POWER(O8-P8,2)+POWER(Q8-R8,2))</f>
        <v>0.81000000000000039</v>
      </c>
      <c r="V8" s="20">
        <f t="shared" ref="V8:V39" si="13">S8-$C$4</f>
        <v>0.26370000000000005</v>
      </c>
      <c r="W8" s="46">
        <v>0</v>
      </c>
    </row>
    <row r="9" spans="2:23" x14ac:dyDescent="0.2">
      <c r="B9">
        <v>3</v>
      </c>
      <c r="C9" s="2">
        <v>-4692.1769999999997</v>
      </c>
      <c r="D9" s="2">
        <v>3012.7220000000002</v>
      </c>
      <c r="E9">
        <v>2013.7</v>
      </c>
      <c r="H9" s="12">
        <f t="shared" si="0"/>
        <v>815.99977129898718</v>
      </c>
      <c r="I9" s="13">
        <f t="shared" si="1"/>
        <v>-364.17799999999988</v>
      </c>
      <c r="J9" s="13">
        <f t="shared" si="2"/>
        <v>730.22599999999966</v>
      </c>
      <c r="K9" s="13">
        <f t="shared" si="5"/>
        <v>-2.4773929467920039</v>
      </c>
      <c r="L9" s="13">
        <f t="shared" si="6"/>
        <v>4.9675069388160127</v>
      </c>
      <c r="M9" s="13">
        <f t="shared" si="3"/>
        <v>0.89488505473176228</v>
      </c>
      <c r="N9" s="13">
        <f t="shared" si="4"/>
        <v>0.44629669371140412</v>
      </c>
      <c r="O9" s="20">
        <f t="shared" si="7"/>
        <v>-3.9621581598868447</v>
      </c>
      <c r="P9" s="21">
        <f t="shared" si="8"/>
        <v>-4.6870150542195725</v>
      </c>
      <c r="Q9" s="21">
        <f t="shared" si="9"/>
        <v>3.3705936540143031</v>
      </c>
      <c r="R9" s="21">
        <f t="shared" si="10"/>
        <v>3.0090933321080655</v>
      </c>
      <c r="S9" s="22">
        <f t="shared" si="11"/>
        <v>2.0137</v>
      </c>
      <c r="T9" s="15">
        <f t="shared" si="12"/>
        <v>0.8100000000000005</v>
      </c>
      <c r="V9" s="20">
        <f t="shared" si="13"/>
        <v>0.26370000000000005</v>
      </c>
      <c r="W9" s="46">
        <v>0</v>
      </c>
    </row>
    <row r="10" spans="2:23" x14ac:dyDescent="0.2">
      <c r="B10">
        <v>4</v>
      </c>
      <c r="C10" s="2">
        <v>-3961.951</v>
      </c>
      <c r="D10" s="2">
        <v>3376.9</v>
      </c>
      <c r="E10">
        <v>2013.7</v>
      </c>
      <c r="H10" s="12">
        <f t="shared" si="0"/>
        <v>815.99967853179965</v>
      </c>
      <c r="I10" s="13">
        <f t="shared" si="1"/>
        <v>-301.54199999999992</v>
      </c>
      <c r="J10" s="13">
        <f t="shared" si="2"/>
        <v>758.24000000000024</v>
      </c>
      <c r="K10" s="13">
        <f t="shared" si="5"/>
        <v>-2.051299389004317</v>
      </c>
      <c r="L10" s="13">
        <f t="shared" si="6"/>
        <v>5.1580783065663631</v>
      </c>
      <c r="M10" s="13">
        <f t="shared" si="3"/>
        <v>0.92921605234486804</v>
      </c>
      <c r="N10" s="13">
        <f t="shared" si="4"/>
        <v>0.36953691028721253</v>
      </c>
      <c r="O10" s="20">
        <f t="shared" si="7"/>
        <v>-3.2044471994113239</v>
      </c>
      <c r="P10" s="21">
        <f t="shared" si="8"/>
        <v>-3.9571122018106677</v>
      </c>
      <c r="Q10" s="21">
        <f t="shared" si="9"/>
        <v>3.6721753703597546</v>
      </c>
      <c r="R10" s="21">
        <f t="shared" si="10"/>
        <v>3.3728504730271127</v>
      </c>
      <c r="S10" s="22">
        <f t="shared" si="11"/>
        <v>2.0137</v>
      </c>
      <c r="T10" s="15">
        <f t="shared" si="12"/>
        <v>0.8100000000000005</v>
      </c>
      <c r="V10" s="20">
        <f t="shared" si="13"/>
        <v>0.26370000000000005</v>
      </c>
      <c r="W10" s="46">
        <v>0</v>
      </c>
    </row>
    <row r="11" spans="2:23" x14ac:dyDescent="0.2">
      <c r="B11">
        <v>5</v>
      </c>
      <c r="C11" s="2">
        <v>-3203.7109999999998</v>
      </c>
      <c r="D11" s="2">
        <v>3678.442</v>
      </c>
      <c r="E11">
        <v>2013.7</v>
      </c>
      <c r="H11" s="12">
        <f t="shared" si="0"/>
        <v>816.00054703719388</v>
      </c>
      <c r="I11" s="13">
        <f t="shared" si="1"/>
        <v>-236.77300000000014</v>
      </c>
      <c r="J11" s="13">
        <f t="shared" si="2"/>
        <v>780.89399999999978</v>
      </c>
      <c r="K11" s="13">
        <f t="shared" si="5"/>
        <v>-1.6106936787875619</v>
      </c>
      <c r="L11" s="13">
        <f t="shared" si="6"/>
        <v>5.3121809902443831</v>
      </c>
      <c r="M11" s="13">
        <f t="shared" si="3"/>
        <v>0.95697729962968525</v>
      </c>
      <c r="N11" s="13">
        <f t="shared" si="4"/>
        <v>0.29016279567421399</v>
      </c>
      <c r="O11" s="20">
        <f t="shared" si="7"/>
        <v>-2.4240774999711903</v>
      </c>
      <c r="P11" s="21">
        <f t="shared" si="8"/>
        <v>-3.1992291126712353</v>
      </c>
      <c r="Q11" s="21">
        <f t="shared" si="9"/>
        <v>3.9090322512578122</v>
      </c>
      <c r="R11" s="21">
        <f t="shared" si="10"/>
        <v>3.6740003867616986</v>
      </c>
      <c r="S11" s="22">
        <f t="shared" si="11"/>
        <v>2.0137</v>
      </c>
      <c r="T11" s="15">
        <f t="shared" si="12"/>
        <v>0.81</v>
      </c>
      <c r="V11" s="20">
        <f t="shared" si="13"/>
        <v>0.26370000000000005</v>
      </c>
      <c r="W11" s="46">
        <v>0</v>
      </c>
    </row>
    <row r="12" spans="2:23" x14ac:dyDescent="0.2">
      <c r="B12">
        <v>6</v>
      </c>
      <c r="C12" s="2">
        <v>-2422.817</v>
      </c>
      <c r="D12" s="2">
        <v>3915.2150000000001</v>
      </c>
      <c r="E12">
        <v>2013.7</v>
      </c>
      <c r="H12" s="12">
        <f t="shared" si="0"/>
        <v>815.9999196482803</v>
      </c>
      <c r="I12" s="13">
        <f t="shared" si="1"/>
        <v>-170.32899999999972</v>
      </c>
      <c r="J12" s="13">
        <f t="shared" si="2"/>
        <v>798.02500000000009</v>
      </c>
      <c r="K12" s="13">
        <f t="shared" si="5"/>
        <v>-1.1586965344402667</v>
      </c>
      <c r="L12" s="13">
        <f t="shared" si="6"/>
        <v>5.4287220725577878</v>
      </c>
      <c r="M12" s="13">
        <f t="shared" si="3"/>
        <v>0.97797191002662365</v>
      </c>
      <c r="N12" s="13">
        <f t="shared" si="4"/>
        <v>0.20873654016218099</v>
      </c>
      <c r="O12" s="20">
        <f t="shared" si="7"/>
        <v>-1.6265671799047772</v>
      </c>
      <c r="P12" s="21">
        <f t="shared" si="8"/>
        <v>-2.4187244270263424</v>
      </c>
      <c r="Q12" s="21">
        <f t="shared" si="9"/>
        <v>4.0794890766931253</v>
      </c>
      <c r="R12" s="21">
        <f t="shared" si="10"/>
        <v>3.9104124791617587</v>
      </c>
      <c r="S12" s="22">
        <f t="shared" si="11"/>
        <v>2.0137</v>
      </c>
      <c r="T12" s="15">
        <f t="shared" si="12"/>
        <v>0.81000000000000016</v>
      </c>
      <c r="V12" s="20">
        <f t="shared" si="13"/>
        <v>0.26370000000000005</v>
      </c>
      <c r="W12" s="46">
        <v>0</v>
      </c>
    </row>
    <row r="13" spans="2:23" x14ac:dyDescent="0.2">
      <c r="B13">
        <v>7</v>
      </c>
      <c r="C13" s="2">
        <v>-1624.7919999999999</v>
      </c>
      <c r="D13" s="2">
        <v>4085.5439999999999</v>
      </c>
      <c r="E13">
        <v>2013.7</v>
      </c>
      <c r="H13" s="12">
        <f t="shared" si="0"/>
        <v>816.00031208327357</v>
      </c>
      <c r="I13" s="13">
        <f t="shared" si="1"/>
        <v>-102.68199999999979</v>
      </c>
      <c r="J13" s="13">
        <f t="shared" si="2"/>
        <v>809.5139999999999</v>
      </c>
      <c r="K13" s="13">
        <f t="shared" si="5"/>
        <v>-0.69851417157525686</v>
      </c>
      <c r="L13" s="13">
        <f t="shared" si="6"/>
        <v>5.5068756071032263</v>
      </c>
      <c r="M13" s="13">
        <f t="shared" si="3"/>
        <v>0.99205109117334289</v>
      </c>
      <c r="N13" s="13">
        <f t="shared" si="4"/>
        <v>0.12583573618721974</v>
      </c>
      <c r="O13" s="20">
        <f t="shared" si="7"/>
        <v>-0.81755579390322075</v>
      </c>
      <c r="P13" s="21">
        <f t="shared" si="8"/>
        <v>-1.6211171777536286</v>
      </c>
      <c r="Q13" s="21">
        <f t="shared" si="9"/>
        <v>4.1823415975487217</v>
      </c>
      <c r="R13" s="21">
        <f t="shared" si="10"/>
        <v>4.0804146512370734</v>
      </c>
      <c r="S13" s="22">
        <f t="shared" si="11"/>
        <v>2.0137</v>
      </c>
      <c r="T13" s="15">
        <f t="shared" si="12"/>
        <v>0.81</v>
      </c>
      <c r="V13" s="20">
        <f t="shared" si="13"/>
        <v>0.26370000000000005</v>
      </c>
      <c r="W13" s="46">
        <v>0</v>
      </c>
    </row>
    <row r="14" spans="2:23" x14ac:dyDescent="0.2">
      <c r="B14">
        <v>8</v>
      </c>
      <c r="C14" s="2">
        <v>-815.27800000000002</v>
      </c>
      <c r="D14" s="2">
        <v>4188.2259999999997</v>
      </c>
      <c r="E14">
        <v>2013.7</v>
      </c>
      <c r="H14" s="12">
        <f t="shared" si="0"/>
        <v>815.99954420820609</v>
      </c>
      <c r="I14" s="13">
        <f t="shared" si="1"/>
        <v>-34.307999999999993</v>
      </c>
      <c r="J14" s="13">
        <f t="shared" si="2"/>
        <v>815.27800000000002</v>
      </c>
      <c r="K14" s="13">
        <f t="shared" si="5"/>
        <v>-0.23338702742143611</v>
      </c>
      <c r="L14" s="13">
        <f t="shared" si="6"/>
        <v>5.5460915513027178</v>
      </c>
      <c r="M14" s="13">
        <f t="shared" si="3"/>
        <v>0.99911575415289455</v>
      </c>
      <c r="N14" s="13">
        <f t="shared" si="4"/>
        <v>4.2044141131586402E-2</v>
      </c>
      <c r="O14" s="20">
        <f t="shared" si="7"/>
        <v>-2.7637325406562924E-3</v>
      </c>
      <c r="P14" s="21">
        <f t="shared" si="8"/>
        <v>-0.81204749340450089</v>
      </c>
      <c r="Q14" s="21">
        <f t="shared" si="9"/>
        <v>4.216861785606989</v>
      </c>
      <c r="R14" s="21">
        <f t="shared" si="10"/>
        <v>4.1828060312904034</v>
      </c>
      <c r="S14" s="22">
        <f t="shared" si="11"/>
        <v>2.0137</v>
      </c>
      <c r="T14" s="15">
        <f t="shared" si="12"/>
        <v>0.80999999999999994</v>
      </c>
      <c r="V14" s="20">
        <f t="shared" si="13"/>
        <v>0.26370000000000005</v>
      </c>
      <c r="W14" s="46">
        <v>0</v>
      </c>
    </row>
    <row r="15" spans="2:23" x14ac:dyDescent="0.2">
      <c r="B15">
        <v>9</v>
      </c>
      <c r="C15" s="2">
        <v>0</v>
      </c>
      <c r="D15" s="2">
        <v>4222.5339999999997</v>
      </c>
      <c r="E15">
        <v>2013.7</v>
      </c>
      <c r="H15" s="12">
        <f t="shared" si="0"/>
        <v>815.99954420820609</v>
      </c>
      <c r="I15" s="13">
        <f t="shared" si="1"/>
        <v>34.307999999999993</v>
      </c>
      <c r="J15" s="13">
        <f t="shared" si="2"/>
        <v>815.27800000000002</v>
      </c>
      <c r="K15" s="13">
        <f t="shared" si="5"/>
        <v>0.23338702742143611</v>
      </c>
      <c r="L15" s="13">
        <f t="shared" si="6"/>
        <v>5.5460915513027178</v>
      </c>
      <c r="M15" s="13">
        <f t="shared" si="3"/>
        <v>0.99911575415289455</v>
      </c>
      <c r="N15" s="13">
        <f t="shared" si="4"/>
        <v>-4.2044141131586402E-2</v>
      </c>
      <c r="O15" s="20">
        <f t="shared" si="7"/>
        <v>0.81204749340450089</v>
      </c>
      <c r="P15" s="21">
        <f t="shared" si="8"/>
        <v>2.7637325406562924E-3</v>
      </c>
      <c r="Q15" s="21">
        <f t="shared" si="9"/>
        <v>4.1828060312904034</v>
      </c>
      <c r="R15" s="21">
        <f t="shared" si="10"/>
        <v>4.216861785606989</v>
      </c>
      <c r="S15" s="22">
        <f t="shared" si="11"/>
        <v>2.0137</v>
      </c>
      <c r="T15" s="15">
        <f t="shared" si="12"/>
        <v>0.80999999999999994</v>
      </c>
      <c r="V15" s="20">
        <f t="shared" si="13"/>
        <v>0.26370000000000005</v>
      </c>
      <c r="W15" s="46">
        <v>0</v>
      </c>
    </row>
    <row r="16" spans="2:23" x14ac:dyDescent="0.2">
      <c r="B16">
        <v>10</v>
      </c>
      <c r="C16" s="2">
        <v>815.27800000000002</v>
      </c>
      <c r="D16" s="2">
        <v>4188.2259999999997</v>
      </c>
      <c r="E16">
        <v>2013.7</v>
      </c>
      <c r="H16" s="12">
        <f t="shared" si="0"/>
        <v>816.00031208327357</v>
      </c>
      <c r="I16" s="13">
        <f t="shared" si="1"/>
        <v>102.68199999999979</v>
      </c>
      <c r="J16" s="13">
        <f t="shared" si="2"/>
        <v>809.5139999999999</v>
      </c>
      <c r="K16" s="13">
        <f t="shared" si="5"/>
        <v>0.69851417157525686</v>
      </c>
      <c r="L16" s="13">
        <f t="shared" si="6"/>
        <v>5.5068756071032263</v>
      </c>
      <c r="M16" s="13">
        <f t="shared" si="3"/>
        <v>0.99205109117334289</v>
      </c>
      <c r="N16" s="13">
        <f t="shared" si="4"/>
        <v>-0.12583573618721974</v>
      </c>
      <c r="O16" s="20">
        <f t="shared" si="7"/>
        <v>1.6211171777536286</v>
      </c>
      <c r="P16" s="21">
        <f t="shared" si="8"/>
        <v>0.81755579390322075</v>
      </c>
      <c r="Q16" s="21">
        <f t="shared" si="9"/>
        <v>4.0804146512370734</v>
      </c>
      <c r="R16" s="21">
        <f t="shared" si="10"/>
        <v>4.1823415975487217</v>
      </c>
      <c r="S16" s="22">
        <f t="shared" si="11"/>
        <v>2.0137</v>
      </c>
      <c r="T16" s="15">
        <f t="shared" si="12"/>
        <v>0.81</v>
      </c>
      <c r="V16" s="20">
        <f t="shared" si="13"/>
        <v>0.26370000000000005</v>
      </c>
      <c r="W16" s="46">
        <v>0</v>
      </c>
    </row>
    <row r="17" spans="2:23" x14ac:dyDescent="0.2">
      <c r="B17">
        <v>11</v>
      </c>
      <c r="C17" s="2">
        <v>1624.7919999999999</v>
      </c>
      <c r="D17" s="2">
        <v>4085.5439999999999</v>
      </c>
      <c r="E17">
        <v>2013.7</v>
      </c>
      <c r="H17" s="12">
        <f t="shared" si="0"/>
        <v>815.9999196482803</v>
      </c>
      <c r="I17" s="13">
        <f t="shared" si="1"/>
        <v>170.32899999999972</v>
      </c>
      <c r="J17" s="13">
        <f t="shared" si="2"/>
        <v>798.02500000000009</v>
      </c>
      <c r="K17" s="13">
        <f t="shared" si="5"/>
        <v>1.1586965344402667</v>
      </c>
      <c r="L17" s="13">
        <f t="shared" si="6"/>
        <v>5.4287220725577878</v>
      </c>
      <c r="M17" s="13">
        <f t="shared" si="3"/>
        <v>0.97797191002662365</v>
      </c>
      <c r="N17" s="13">
        <f t="shared" si="4"/>
        <v>-0.20873654016218099</v>
      </c>
      <c r="O17" s="20">
        <f t="shared" si="7"/>
        <v>2.4187244270263424</v>
      </c>
      <c r="P17" s="21">
        <f t="shared" si="8"/>
        <v>1.6265671799047772</v>
      </c>
      <c r="Q17" s="21">
        <f t="shared" si="9"/>
        <v>3.9104124791617587</v>
      </c>
      <c r="R17" s="21">
        <f t="shared" si="10"/>
        <v>4.0794890766931253</v>
      </c>
      <c r="S17" s="22">
        <f t="shared" si="11"/>
        <v>2.0137</v>
      </c>
      <c r="T17" s="15">
        <f t="shared" si="12"/>
        <v>0.81000000000000016</v>
      </c>
      <c r="V17" s="20">
        <f t="shared" si="13"/>
        <v>0.26370000000000005</v>
      </c>
      <c r="W17" s="46">
        <v>0</v>
      </c>
    </row>
    <row r="18" spans="2:23" s="6" customFormat="1" x14ac:dyDescent="0.2">
      <c r="B18" s="6">
        <v>12</v>
      </c>
      <c r="C18" s="7">
        <v>2422.817</v>
      </c>
      <c r="D18" s="7">
        <v>3915.2150000000001</v>
      </c>
      <c r="E18">
        <v>2013.7</v>
      </c>
      <c r="F18"/>
      <c r="G18"/>
      <c r="H18" s="14">
        <f t="shared" si="0"/>
        <v>816.00054703719388</v>
      </c>
      <c r="I18" s="13">
        <f t="shared" si="1"/>
        <v>236.77300000000014</v>
      </c>
      <c r="J18" s="13">
        <f t="shared" si="2"/>
        <v>780.89399999999978</v>
      </c>
      <c r="K18" s="13">
        <f t="shared" si="5"/>
        <v>1.6106936787875619</v>
      </c>
      <c r="L18" s="13">
        <f t="shared" si="6"/>
        <v>5.3121809902443831</v>
      </c>
      <c r="M18" s="13">
        <f t="shared" si="3"/>
        <v>0.95697729962968525</v>
      </c>
      <c r="N18" s="13">
        <f t="shared" si="4"/>
        <v>-0.29016279567421399</v>
      </c>
      <c r="O18" s="20">
        <f t="shared" si="7"/>
        <v>3.1992291126712353</v>
      </c>
      <c r="P18" s="21">
        <f t="shared" si="8"/>
        <v>2.4240774999711903</v>
      </c>
      <c r="Q18" s="21">
        <f t="shared" si="9"/>
        <v>3.6740003867616986</v>
      </c>
      <c r="R18" s="21">
        <f t="shared" si="10"/>
        <v>3.9090322512578122</v>
      </c>
      <c r="S18" s="22">
        <f t="shared" si="11"/>
        <v>2.0137</v>
      </c>
      <c r="T18" s="15">
        <f t="shared" si="12"/>
        <v>0.81</v>
      </c>
      <c r="V18" s="20">
        <f t="shared" si="13"/>
        <v>0.26370000000000005</v>
      </c>
      <c r="W18" s="46">
        <v>0</v>
      </c>
    </row>
    <row r="19" spans="2:23" x14ac:dyDescent="0.2">
      <c r="B19">
        <v>13</v>
      </c>
      <c r="C19" s="2">
        <v>3203.7109999999998</v>
      </c>
      <c r="D19" s="2">
        <v>3678.442</v>
      </c>
      <c r="E19">
        <v>2013.7</v>
      </c>
      <c r="H19" s="12">
        <f t="shared" si="0"/>
        <v>815.99967853179965</v>
      </c>
      <c r="I19" s="13">
        <f t="shared" si="1"/>
        <v>301.54199999999992</v>
      </c>
      <c r="J19" s="13">
        <f t="shared" si="2"/>
        <v>758.24000000000024</v>
      </c>
      <c r="K19" s="13">
        <f t="shared" si="5"/>
        <v>2.051299389004317</v>
      </c>
      <c r="L19" s="13">
        <f t="shared" si="6"/>
        <v>5.1580783065663631</v>
      </c>
      <c r="M19" s="13">
        <f t="shared" si="3"/>
        <v>0.92921605234486804</v>
      </c>
      <c r="N19" s="13">
        <f t="shared" si="4"/>
        <v>-0.36953691028721253</v>
      </c>
      <c r="O19" s="20">
        <f t="shared" si="7"/>
        <v>3.9571122018106677</v>
      </c>
      <c r="P19" s="21">
        <f t="shared" si="8"/>
        <v>3.2044471994113239</v>
      </c>
      <c r="Q19" s="21">
        <f t="shared" si="9"/>
        <v>3.3728504730271127</v>
      </c>
      <c r="R19" s="21">
        <f t="shared" si="10"/>
        <v>3.6721753703597546</v>
      </c>
      <c r="S19" s="22">
        <f t="shared" si="11"/>
        <v>2.0137</v>
      </c>
      <c r="T19" s="15">
        <f t="shared" si="12"/>
        <v>0.8100000000000005</v>
      </c>
      <c r="V19" s="20">
        <f t="shared" si="13"/>
        <v>0.26370000000000005</v>
      </c>
      <c r="W19" s="46">
        <v>0</v>
      </c>
    </row>
    <row r="20" spans="2:23" x14ac:dyDescent="0.2">
      <c r="B20">
        <v>14</v>
      </c>
      <c r="C20" s="2">
        <v>3961.951</v>
      </c>
      <c r="D20" s="2">
        <v>3376.9</v>
      </c>
      <c r="E20">
        <v>2013.7</v>
      </c>
      <c r="H20" s="12">
        <f t="shared" si="0"/>
        <v>815.99977129898718</v>
      </c>
      <c r="I20" s="13">
        <f t="shared" si="1"/>
        <v>364.17799999999988</v>
      </c>
      <c r="J20" s="13">
        <f t="shared" si="2"/>
        <v>730.22599999999966</v>
      </c>
      <c r="K20" s="13">
        <f t="shared" si="5"/>
        <v>2.4773929467920039</v>
      </c>
      <c r="L20" s="13">
        <f t="shared" si="6"/>
        <v>4.9675069388160127</v>
      </c>
      <c r="M20" s="13">
        <f t="shared" si="3"/>
        <v>0.89488505473176228</v>
      </c>
      <c r="N20" s="13">
        <f t="shared" si="4"/>
        <v>-0.44629669371140412</v>
      </c>
      <c r="O20" s="20">
        <f t="shared" si="7"/>
        <v>4.6870150542195725</v>
      </c>
      <c r="P20" s="21">
        <f t="shared" si="8"/>
        <v>3.9621581598868447</v>
      </c>
      <c r="Q20" s="21">
        <f t="shared" si="9"/>
        <v>3.0090933321080655</v>
      </c>
      <c r="R20" s="21">
        <f t="shared" si="10"/>
        <v>3.3705936540143031</v>
      </c>
      <c r="S20" s="22">
        <f t="shared" si="11"/>
        <v>2.0137</v>
      </c>
      <c r="T20" s="15">
        <f t="shared" si="12"/>
        <v>0.8100000000000005</v>
      </c>
      <c r="V20" s="20">
        <f t="shared" si="13"/>
        <v>0.26370000000000005</v>
      </c>
      <c r="W20" s="46">
        <v>0</v>
      </c>
    </row>
    <row r="21" spans="2:23" x14ac:dyDescent="0.2">
      <c r="B21">
        <v>15</v>
      </c>
      <c r="C21" s="2">
        <v>4692.1769999999997</v>
      </c>
      <c r="D21" s="2">
        <v>3012.7220000000002</v>
      </c>
      <c r="E21">
        <v>2013.7</v>
      </c>
      <c r="H21" s="12">
        <f t="shared" si="0"/>
        <v>816.00020856921412</v>
      </c>
      <c r="I21" s="13">
        <f t="shared" si="1"/>
        <v>424.24099999999999</v>
      </c>
      <c r="J21" s="13">
        <f t="shared" si="2"/>
        <v>697.04800000000068</v>
      </c>
      <c r="K21" s="13">
        <f t="shared" si="5"/>
        <v>2.885981849354208</v>
      </c>
      <c r="L21" s="13">
        <f t="shared" si="6"/>
        <v>4.7418044840754527</v>
      </c>
      <c r="M21" s="13">
        <f t="shared" si="3"/>
        <v>0.85422527185650377</v>
      </c>
      <c r="N21" s="13">
        <f t="shared" si="4"/>
        <v>-0.51990305338753517</v>
      </c>
      <c r="O21" s="20">
        <f t="shared" si="7"/>
        <v>5.3837762532525302</v>
      </c>
      <c r="P21" s="21">
        <f t="shared" si="8"/>
        <v>4.6918537830487619</v>
      </c>
      <c r="Q21" s="21">
        <f t="shared" si="9"/>
        <v>2.5852989588939725</v>
      </c>
      <c r="R21" s="21">
        <f t="shared" si="10"/>
        <v>3.0064204321378765</v>
      </c>
      <c r="S21" s="22">
        <f t="shared" si="11"/>
        <v>2.0137</v>
      </c>
      <c r="T21" s="15">
        <f t="shared" si="12"/>
        <v>0.81000000000000039</v>
      </c>
      <c r="V21" s="20">
        <f t="shared" si="13"/>
        <v>0.26370000000000005</v>
      </c>
      <c r="W21" s="46">
        <v>0</v>
      </c>
    </row>
    <row r="22" spans="2:23" x14ac:dyDescent="0.2">
      <c r="B22">
        <v>16</v>
      </c>
      <c r="C22" s="2">
        <v>5389.2250000000004</v>
      </c>
      <c r="D22" s="2">
        <v>2588.4810000000002</v>
      </c>
      <c r="E22">
        <v>2013.7</v>
      </c>
      <c r="H22" s="12">
        <f t="shared" si="0"/>
        <v>816.00010696567938</v>
      </c>
      <c r="I22" s="13">
        <f t="shared" si="1"/>
        <v>481.30200000000013</v>
      </c>
      <c r="J22" s="13">
        <f t="shared" si="2"/>
        <v>658.94200000000001</v>
      </c>
      <c r="K22" s="13">
        <f t="shared" si="5"/>
        <v>3.2741507987478387</v>
      </c>
      <c r="L22" s="13">
        <f t="shared" si="6"/>
        <v>4.4825815717127657</v>
      </c>
      <c r="M22" s="13">
        <f t="shared" si="3"/>
        <v>0.80752685492933984</v>
      </c>
      <c r="N22" s="13">
        <f t="shared" si="4"/>
        <v>-0.58983080503473939</v>
      </c>
      <c r="O22" s="20">
        <f t="shared" si="7"/>
        <v>6.0424702254476355</v>
      </c>
      <c r="P22" s="21">
        <f t="shared" si="8"/>
        <v>5.3883734729548696</v>
      </c>
      <c r="Q22" s="21">
        <f t="shared" si="9"/>
        <v>2.1044659423892176</v>
      </c>
      <c r="R22" s="21">
        <f t="shared" si="10"/>
        <v>2.5822288944673568</v>
      </c>
      <c r="S22" s="22">
        <f t="shared" si="11"/>
        <v>2.0137</v>
      </c>
      <c r="T22" s="15">
        <f t="shared" si="12"/>
        <v>0.81000000000000061</v>
      </c>
      <c r="V22" s="20">
        <f t="shared" si="13"/>
        <v>0.26370000000000005</v>
      </c>
      <c r="W22" s="46">
        <v>0</v>
      </c>
    </row>
    <row r="23" spans="2:23" s="9" customFormat="1" x14ac:dyDescent="0.2">
      <c r="B23" s="9" t="s">
        <v>1</v>
      </c>
      <c r="C23" s="33">
        <v>6048.1670000000004</v>
      </c>
      <c r="D23" s="33">
        <v>2107.1790000000001</v>
      </c>
      <c r="H23" s="34"/>
      <c r="I23" s="35"/>
      <c r="J23" s="35"/>
      <c r="K23" s="35"/>
      <c r="L23" s="35"/>
      <c r="M23" s="13"/>
      <c r="N23" s="13"/>
      <c r="O23" s="36"/>
      <c r="P23" s="37"/>
      <c r="Q23" s="37"/>
      <c r="R23" s="37"/>
      <c r="S23" s="38"/>
      <c r="T23" s="39"/>
      <c r="V23" s="36"/>
      <c r="W23" s="47"/>
    </row>
    <row r="24" spans="2:23" x14ac:dyDescent="0.2">
      <c r="B24">
        <v>17</v>
      </c>
      <c r="C24" s="5">
        <f>C7*-1</f>
        <v>6048.1670000000004</v>
      </c>
      <c r="D24" s="5">
        <f>D7*-1</f>
        <v>-2107.1790000000001</v>
      </c>
      <c r="E24">
        <v>2013.7</v>
      </c>
      <c r="H24" s="12">
        <f t="shared" ref="H24:H39" si="14">SQRT(POWER(C24-C25, 2)+POWER(D24-D25, 2))</f>
        <v>816.00010696567938</v>
      </c>
      <c r="I24" s="13">
        <f t="shared" ref="I24:I39" si="15">(D24-D25)</f>
        <v>481.30200000000013</v>
      </c>
      <c r="J24" s="13">
        <f t="shared" ref="J24:J39" si="16">-(C24-C25)</f>
        <v>-658.94200000000001</v>
      </c>
      <c r="K24" s="13">
        <f t="shared" si="5"/>
        <v>3.2741507987478387</v>
      </c>
      <c r="L24" s="13">
        <f t="shared" si="6"/>
        <v>-4.4825815717127657</v>
      </c>
      <c r="M24" s="13">
        <f t="shared" ref="M24:M39" si="17">(C25-C24) / SQRT(POWER(C25-C24,2)+POWER(D25-D24,2))</f>
        <v>-0.80752685492933984</v>
      </c>
      <c r="N24" s="13">
        <f t="shared" ref="N24:N39" si="18">(D25-D24) / SQRT(POWER(C25-C24,2)+POWER(D25-D24,2))</f>
        <v>-0.58983080503473939</v>
      </c>
      <c r="O24" s="20">
        <f t="shared" si="7"/>
        <v>5.3883734729548696</v>
      </c>
      <c r="P24" s="21">
        <f t="shared" si="8"/>
        <v>6.0424702254476355</v>
      </c>
      <c r="Q24" s="21">
        <f t="shared" si="9"/>
        <v>-2.5822288944673568</v>
      </c>
      <c r="R24" s="21">
        <f t="shared" si="10"/>
        <v>-2.1044659423892176</v>
      </c>
      <c r="S24" s="22">
        <f t="shared" si="11"/>
        <v>2.0137</v>
      </c>
      <c r="T24" s="15">
        <f t="shared" si="12"/>
        <v>0.81000000000000061</v>
      </c>
      <c r="V24" s="20">
        <f t="shared" si="13"/>
        <v>0.26370000000000005</v>
      </c>
      <c r="W24" s="46">
        <v>0</v>
      </c>
    </row>
    <row r="25" spans="2:23" x14ac:dyDescent="0.2">
      <c r="B25">
        <v>18</v>
      </c>
      <c r="C25" s="5">
        <f t="shared" ref="C25:D40" si="19">C8*-1</f>
        <v>5389.2250000000004</v>
      </c>
      <c r="D25" s="5">
        <f t="shared" si="19"/>
        <v>-2588.4810000000002</v>
      </c>
      <c r="E25">
        <v>2013.7</v>
      </c>
      <c r="H25" s="12">
        <f t="shared" si="14"/>
        <v>816.00020856921412</v>
      </c>
      <c r="I25" s="13">
        <f t="shared" si="15"/>
        <v>424.24099999999999</v>
      </c>
      <c r="J25" s="13">
        <f t="shared" si="16"/>
        <v>-697.04800000000068</v>
      </c>
      <c r="K25" s="13">
        <f t="shared" si="5"/>
        <v>2.885981849354208</v>
      </c>
      <c r="L25" s="13">
        <f t="shared" si="6"/>
        <v>-4.7418044840754527</v>
      </c>
      <c r="M25" s="13">
        <f t="shared" si="17"/>
        <v>-0.85422527185650377</v>
      </c>
      <c r="N25" s="13">
        <f t="shared" si="18"/>
        <v>-0.51990305338753517</v>
      </c>
      <c r="O25" s="20">
        <f t="shared" si="7"/>
        <v>4.6918537830487619</v>
      </c>
      <c r="P25" s="21">
        <f t="shared" si="8"/>
        <v>5.3837762532525302</v>
      </c>
      <c r="Q25" s="21">
        <f t="shared" si="9"/>
        <v>-3.0064204321378765</v>
      </c>
      <c r="R25" s="21">
        <f t="shared" si="10"/>
        <v>-2.5852989588939725</v>
      </c>
      <c r="S25" s="22">
        <f t="shared" si="11"/>
        <v>2.0137</v>
      </c>
      <c r="T25" s="15">
        <f t="shared" si="12"/>
        <v>0.81000000000000039</v>
      </c>
      <c r="V25" s="20">
        <f t="shared" si="13"/>
        <v>0.26370000000000005</v>
      </c>
      <c r="W25" s="46">
        <v>0</v>
      </c>
    </row>
    <row r="26" spans="2:23" x14ac:dyDescent="0.2">
      <c r="B26">
        <v>19</v>
      </c>
      <c r="C26" s="5">
        <f t="shared" si="19"/>
        <v>4692.1769999999997</v>
      </c>
      <c r="D26" s="5">
        <f t="shared" si="19"/>
        <v>-3012.7220000000002</v>
      </c>
      <c r="E26">
        <v>2013.7</v>
      </c>
      <c r="H26" s="12">
        <f t="shared" si="14"/>
        <v>815.99977129898718</v>
      </c>
      <c r="I26" s="13">
        <f t="shared" si="15"/>
        <v>364.17799999999988</v>
      </c>
      <c r="J26" s="13">
        <f t="shared" si="16"/>
        <v>-730.22599999999966</v>
      </c>
      <c r="K26" s="13">
        <f t="shared" si="5"/>
        <v>2.4773929467920039</v>
      </c>
      <c r="L26" s="13">
        <f t="shared" si="6"/>
        <v>-4.9675069388160127</v>
      </c>
      <c r="M26" s="13">
        <f t="shared" si="17"/>
        <v>-0.89488505473176228</v>
      </c>
      <c r="N26" s="13">
        <f t="shared" si="18"/>
        <v>-0.44629669371140412</v>
      </c>
      <c r="O26" s="20">
        <f t="shared" si="7"/>
        <v>3.9621581598868447</v>
      </c>
      <c r="P26" s="21">
        <f t="shared" si="8"/>
        <v>4.6870150542195725</v>
      </c>
      <c r="Q26" s="21">
        <f t="shared" si="9"/>
        <v>-3.3705936540143031</v>
      </c>
      <c r="R26" s="21">
        <f t="shared" si="10"/>
        <v>-3.0090933321080655</v>
      </c>
      <c r="S26" s="22">
        <f t="shared" si="11"/>
        <v>2.0137</v>
      </c>
      <c r="T26" s="15">
        <f t="shared" si="12"/>
        <v>0.8100000000000005</v>
      </c>
      <c r="V26" s="20">
        <f t="shared" si="13"/>
        <v>0.26370000000000005</v>
      </c>
      <c r="W26" s="46">
        <v>0</v>
      </c>
    </row>
    <row r="27" spans="2:23" x14ac:dyDescent="0.2">
      <c r="B27">
        <v>20</v>
      </c>
      <c r="C27" s="5">
        <f t="shared" si="19"/>
        <v>3961.951</v>
      </c>
      <c r="D27" s="5">
        <f t="shared" si="19"/>
        <v>-3376.9</v>
      </c>
      <c r="E27">
        <v>2013.7</v>
      </c>
      <c r="H27" s="12">
        <f t="shared" si="14"/>
        <v>815.99967853179965</v>
      </c>
      <c r="I27" s="13">
        <f t="shared" si="15"/>
        <v>301.54199999999992</v>
      </c>
      <c r="J27" s="13">
        <f t="shared" si="16"/>
        <v>-758.24000000000024</v>
      </c>
      <c r="K27" s="13">
        <f t="shared" si="5"/>
        <v>2.051299389004317</v>
      </c>
      <c r="L27" s="13">
        <f t="shared" si="6"/>
        <v>-5.1580783065663631</v>
      </c>
      <c r="M27" s="13">
        <f t="shared" si="17"/>
        <v>-0.92921605234486804</v>
      </c>
      <c r="N27" s="13">
        <f t="shared" si="18"/>
        <v>-0.36953691028721253</v>
      </c>
      <c r="O27" s="20">
        <f t="shared" si="7"/>
        <v>3.2044471994113239</v>
      </c>
      <c r="P27" s="21">
        <f t="shared" si="8"/>
        <v>3.9571122018106677</v>
      </c>
      <c r="Q27" s="21">
        <f t="shared" si="9"/>
        <v>-3.6721753703597546</v>
      </c>
      <c r="R27" s="21">
        <f t="shared" si="10"/>
        <v>-3.3728504730271127</v>
      </c>
      <c r="S27" s="22">
        <f t="shared" si="11"/>
        <v>2.0137</v>
      </c>
      <c r="T27" s="15">
        <f t="shared" si="12"/>
        <v>0.8100000000000005</v>
      </c>
      <c r="V27" s="20">
        <f t="shared" si="13"/>
        <v>0.26370000000000005</v>
      </c>
      <c r="W27" s="46">
        <v>0</v>
      </c>
    </row>
    <row r="28" spans="2:23" x14ac:dyDescent="0.2">
      <c r="B28">
        <v>21</v>
      </c>
      <c r="C28" s="5">
        <f t="shared" si="19"/>
        <v>3203.7109999999998</v>
      </c>
      <c r="D28" s="5">
        <f t="shared" si="19"/>
        <v>-3678.442</v>
      </c>
      <c r="E28">
        <v>2013.7</v>
      </c>
      <c r="H28" s="12">
        <f t="shared" si="14"/>
        <v>816.00054703719388</v>
      </c>
      <c r="I28" s="13">
        <f t="shared" si="15"/>
        <v>236.77300000000014</v>
      </c>
      <c r="J28" s="13">
        <f t="shared" si="16"/>
        <v>-780.89399999999978</v>
      </c>
      <c r="K28" s="13">
        <f t="shared" si="5"/>
        <v>1.6106936787875619</v>
      </c>
      <c r="L28" s="13">
        <f t="shared" si="6"/>
        <v>-5.3121809902443831</v>
      </c>
      <c r="M28" s="13">
        <f t="shared" si="17"/>
        <v>-0.95697729962968525</v>
      </c>
      <c r="N28" s="13">
        <f t="shared" si="18"/>
        <v>-0.29016279567421399</v>
      </c>
      <c r="O28" s="20">
        <f t="shared" si="7"/>
        <v>2.4240774999711903</v>
      </c>
      <c r="P28" s="21">
        <f t="shared" si="8"/>
        <v>3.1992291126712353</v>
      </c>
      <c r="Q28" s="21">
        <f t="shared" si="9"/>
        <v>-3.9090322512578122</v>
      </c>
      <c r="R28" s="21">
        <f t="shared" si="10"/>
        <v>-3.6740003867616986</v>
      </c>
      <c r="S28" s="22">
        <f t="shared" si="11"/>
        <v>2.0137</v>
      </c>
      <c r="T28" s="15">
        <f t="shared" si="12"/>
        <v>0.81</v>
      </c>
      <c r="V28" s="20">
        <f t="shared" si="13"/>
        <v>0.26370000000000005</v>
      </c>
      <c r="W28" s="46">
        <v>0</v>
      </c>
    </row>
    <row r="29" spans="2:23" x14ac:dyDescent="0.2">
      <c r="B29">
        <v>22</v>
      </c>
      <c r="C29" s="5">
        <f t="shared" si="19"/>
        <v>2422.817</v>
      </c>
      <c r="D29" s="5">
        <f t="shared" si="19"/>
        <v>-3915.2150000000001</v>
      </c>
      <c r="E29">
        <v>2013.7</v>
      </c>
      <c r="H29" s="12">
        <f t="shared" si="14"/>
        <v>815.9999196482803</v>
      </c>
      <c r="I29" s="13">
        <f t="shared" si="15"/>
        <v>170.32899999999972</v>
      </c>
      <c r="J29" s="13">
        <f t="shared" si="16"/>
        <v>-798.02500000000009</v>
      </c>
      <c r="K29" s="13">
        <f t="shared" si="5"/>
        <v>1.1586965344402667</v>
      </c>
      <c r="L29" s="13">
        <f t="shared" si="6"/>
        <v>-5.4287220725577878</v>
      </c>
      <c r="M29" s="13">
        <f t="shared" si="17"/>
        <v>-0.97797191002662365</v>
      </c>
      <c r="N29" s="13">
        <f t="shared" si="18"/>
        <v>-0.20873654016218099</v>
      </c>
      <c r="O29" s="20">
        <f t="shared" si="7"/>
        <v>1.6265671799047772</v>
      </c>
      <c r="P29" s="21">
        <f t="shared" si="8"/>
        <v>2.4187244270263424</v>
      </c>
      <c r="Q29" s="21">
        <f t="shared" si="9"/>
        <v>-4.0794890766931253</v>
      </c>
      <c r="R29" s="21">
        <f t="shared" si="10"/>
        <v>-3.9104124791617587</v>
      </c>
      <c r="S29" s="22">
        <f t="shared" si="11"/>
        <v>2.0137</v>
      </c>
      <c r="T29" s="15">
        <f t="shared" si="12"/>
        <v>0.81000000000000016</v>
      </c>
      <c r="V29" s="20">
        <f t="shared" si="13"/>
        <v>0.26370000000000005</v>
      </c>
      <c r="W29" s="46">
        <v>0</v>
      </c>
    </row>
    <row r="30" spans="2:23" x14ac:dyDescent="0.2">
      <c r="B30">
        <v>23</v>
      </c>
      <c r="C30" s="5">
        <f t="shared" si="19"/>
        <v>1624.7919999999999</v>
      </c>
      <c r="D30" s="5">
        <f t="shared" si="19"/>
        <v>-4085.5439999999999</v>
      </c>
      <c r="E30">
        <v>2013.7</v>
      </c>
      <c r="H30" s="12">
        <f t="shared" si="14"/>
        <v>816.00031208327357</v>
      </c>
      <c r="I30" s="13">
        <f t="shared" si="15"/>
        <v>102.68199999999979</v>
      </c>
      <c r="J30" s="13">
        <f t="shared" si="16"/>
        <v>-809.5139999999999</v>
      </c>
      <c r="K30" s="13">
        <f t="shared" si="5"/>
        <v>0.69851417157525686</v>
      </c>
      <c r="L30" s="13">
        <f t="shared" si="6"/>
        <v>-5.5068756071032263</v>
      </c>
      <c r="M30" s="13">
        <f t="shared" si="17"/>
        <v>-0.99205109117334289</v>
      </c>
      <c r="N30" s="13">
        <f t="shared" si="18"/>
        <v>-0.12583573618721974</v>
      </c>
      <c r="O30" s="20">
        <f t="shared" si="7"/>
        <v>0.81755579390322075</v>
      </c>
      <c r="P30" s="21">
        <f t="shared" si="8"/>
        <v>1.6211171777536286</v>
      </c>
      <c r="Q30" s="21">
        <f t="shared" si="9"/>
        <v>-4.1823415975487217</v>
      </c>
      <c r="R30" s="21">
        <f t="shared" si="10"/>
        <v>-4.0804146512370734</v>
      </c>
      <c r="S30" s="22">
        <f t="shared" si="11"/>
        <v>2.0137</v>
      </c>
      <c r="T30" s="15">
        <f t="shared" si="12"/>
        <v>0.81</v>
      </c>
      <c r="V30" s="20">
        <f t="shared" si="13"/>
        <v>0.26370000000000005</v>
      </c>
      <c r="W30" s="46">
        <v>0</v>
      </c>
    </row>
    <row r="31" spans="2:23" x14ac:dyDescent="0.2">
      <c r="B31">
        <v>24</v>
      </c>
      <c r="C31" s="5">
        <f t="shared" si="19"/>
        <v>815.27800000000002</v>
      </c>
      <c r="D31" s="5">
        <f t="shared" si="19"/>
        <v>-4188.2259999999997</v>
      </c>
      <c r="E31">
        <v>2013.7</v>
      </c>
      <c r="H31" s="12">
        <f t="shared" si="14"/>
        <v>815.99954420820609</v>
      </c>
      <c r="I31" s="13">
        <f t="shared" si="15"/>
        <v>34.307999999999993</v>
      </c>
      <c r="J31" s="13">
        <f t="shared" si="16"/>
        <v>-815.27800000000002</v>
      </c>
      <c r="K31" s="13">
        <f t="shared" si="5"/>
        <v>0.23338702742143611</v>
      </c>
      <c r="L31" s="13">
        <f t="shared" si="6"/>
        <v>-5.5460915513027178</v>
      </c>
      <c r="M31" s="13">
        <f t="shared" si="17"/>
        <v>-0.99911575415289455</v>
      </c>
      <c r="N31" s="13">
        <f t="shared" si="18"/>
        <v>-4.2044141131586402E-2</v>
      </c>
      <c r="O31" s="20">
        <f t="shared" si="7"/>
        <v>2.7637325406562924E-3</v>
      </c>
      <c r="P31" s="21">
        <f t="shared" si="8"/>
        <v>0.81204749340450089</v>
      </c>
      <c r="Q31" s="21">
        <f t="shared" si="9"/>
        <v>-4.216861785606989</v>
      </c>
      <c r="R31" s="21">
        <f t="shared" si="10"/>
        <v>-4.1828060312904034</v>
      </c>
      <c r="S31" s="22">
        <f t="shared" si="11"/>
        <v>2.0137</v>
      </c>
      <c r="T31" s="15">
        <f t="shared" si="12"/>
        <v>0.80999999999999994</v>
      </c>
      <c r="V31" s="20">
        <f t="shared" si="13"/>
        <v>0.26370000000000005</v>
      </c>
      <c r="W31" s="46">
        <v>0</v>
      </c>
    </row>
    <row r="32" spans="2:23" x14ac:dyDescent="0.2">
      <c r="B32">
        <v>25</v>
      </c>
      <c r="C32" s="5">
        <f t="shared" si="19"/>
        <v>0</v>
      </c>
      <c r="D32" s="5">
        <f t="shared" si="19"/>
        <v>-4222.5339999999997</v>
      </c>
      <c r="E32">
        <v>2013.7</v>
      </c>
      <c r="H32" s="12">
        <f t="shared" si="14"/>
        <v>815.99954420820609</v>
      </c>
      <c r="I32" s="13">
        <f t="shared" si="15"/>
        <v>-34.307999999999993</v>
      </c>
      <c r="J32" s="13">
        <f t="shared" si="16"/>
        <v>-815.27800000000002</v>
      </c>
      <c r="K32" s="13">
        <f t="shared" si="5"/>
        <v>-0.23338702742143611</v>
      </c>
      <c r="L32" s="13">
        <f t="shared" si="6"/>
        <v>-5.5460915513027178</v>
      </c>
      <c r="M32" s="13">
        <f t="shared" si="17"/>
        <v>-0.99911575415289455</v>
      </c>
      <c r="N32" s="13">
        <f t="shared" si="18"/>
        <v>4.2044141131586402E-2</v>
      </c>
      <c r="O32" s="20">
        <f t="shared" si="7"/>
        <v>-0.81204749340450089</v>
      </c>
      <c r="P32" s="21">
        <f t="shared" si="8"/>
        <v>-2.7637325406562924E-3</v>
      </c>
      <c r="Q32" s="21">
        <f t="shared" si="9"/>
        <v>-4.1828060312904034</v>
      </c>
      <c r="R32" s="21">
        <f t="shared" si="10"/>
        <v>-4.216861785606989</v>
      </c>
      <c r="S32" s="22">
        <f t="shared" si="11"/>
        <v>2.0137</v>
      </c>
      <c r="T32" s="15">
        <f t="shared" si="12"/>
        <v>0.80999999999999994</v>
      </c>
      <c r="V32" s="20">
        <f t="shared" si="13"/>
        <v>0.26370000000000005</v>
      </c>
      <c r="W32" s="46">
        <v>0</v>
      </c>
    </row>
    <row r="33" spans="2:25" x14ac:dyDescent="0.2">
      <c r="B33">
        <v>26</v>
      </c>
      <c r="C33" s="5">
        <f t="shared" si="19"/>
        <v>-815.27800000000002</v>
      </c>
      <c r="D33" s="5">
        <f t="shared" si="19"/>
        <v>-4188.2259999999997</v>
      </c>
      <c r="E33">
        <v>2013.7</v>
      </c>
      <c r="H33" s="12">
        <f t="shared" si="14"/>
        <v>816.00031208327357</v>
      </c>
      <c r="I33" s="13">
        <f t="shared" si="15"/>
        <v>-102.68199999999979</v>
      </c>
      <c r="J33" s="13">
        <f t="shared" si="16"/>
        <v>-809.5139999999999</v>
      </c>
      <c r="K33" s="13">
        <f t="shared" si="5"/>
        <v>-0.69851417157525686</v>
      </c>
      <c r="L33" s="13">
        <f t="shared" si="6"/>
        <v>-5.5068756071032263</v>
      </c>
      <c r="M33" s="13">
        <f t="shared" si="17"/>
        <v>-0.99205109117334289</v>
      </c>
      <c r="N33" s="13">
        <f t="shared" si="18"/>
        <v>0.12583573618721974</v>
      </c>
      <c r="O33" s="20">
        <f t="shared" si="7"/>
        <v>-1.6211171777536286</v>
      </c>
      <c r="P33" s="21">
        <f t="shared" si="8"/>
        <v>-0.81755579390322075</v>
      </c>
      <c r="Q33" s="21">
        <f t="shared" si="9"/>
        <v>-4.0804146512370734</v>
      </c>
      <c r="R33" s="21">
        <f t="shared" si="10"/>
        <v>-4.1823415975487217</v>
      </c>
      <c r="S33" s="22">
        <f t="shared" si="11"/>
        <v>2.0137</v>
      </c>
      <c r="T33" s="15">
        <f t="shared" si="12"/>
        <v>0.81</v>
      </c>
      <c r="V33" s="20">
        <f t="shared" si="13"/>
        <v>0.26370000000000005</v>
      </c>
      <c r="W33" s="46">
        <v>0</v>
      </c>
    </row>
    <row r="34" spans="2:25" x14ac:dyDescent="0.2">
      <c r="B34">
        <v>27</v>
      </c>
      <c r="C34" s="5">
        <f t="shared" si="19"/>
        <v>-1624.7919999999999</v>
      </c>
      <c r="D34" s="5">
        <f t="shared" si="19"/>
        <v>-4085.5439999999999</v>
      </c>
      <c r="E34">
        <v>2013.7</v>
      </c>
      <c r="H34" s="12">
        <f t="shared" si="14"/>
        <v>815.9999196482803</v>
      </c>
      <c r="I34" s="13">
        <f t="shared" si="15"/>
        <v>-170.32899999999972</v>
      </c>
      <c r="J34" s="13">
        <f t="shared" si="16"/>
        <v>-798.02500000000009</v>
      </c>
      <c r="K34" s="13">
        <f t="shared" si="5"/>
        <v>-1.1586965344402667</v>
      </c>
      <c r="L34" s="13">
        <f t="shared" si="6"/>
        <v>-5.4287220725577878</v>
      </c>
      <c r="M34" s="13">
        <f t="shared" si="17"/>
        <v>-0.97797191002662365</v>
      </c>
      <c r="N34" s="13">
        <f t="shared" si="18"/>
        <v>0.20873654016218099</v>
      </c>
      <c r="O34" s="20">
        <f t="shared" si="7"/>
        <v>-2.4187244270263424</v>
      </c>
      <c r="P34" s="21">
        <f t="shared" si="8"/>
        <v>-1.6265671799047772</v>
      </c>
      <c r="Q34" s="21">
        <f t="shared" si="9"/>
        <v>-3.9104124791617587</v>
      </c>
      <c r="R34" s="21">
        <f t="shared" si="10"/>
        <v>-4.0794890766931253</v>
      </c>
      <c r="S34" s="22">
        <f t="shared" si="11"/>
        <v>2.0137</v>
      </c>
      <c r="T34" s="15">
        <f t="shared" si="12"/>
        <v>0.81000000000000016</v>
      </c>
      <c r="V34" s="20">
        <f t="shared" si="13"/>
        <v>0.26370000000000005</v>
      </c>
      <c r="W34" s="46">
        <v>0</v>
      </c>
    </row>
    <row r="35" spans="2:25" x14ac:dyDescent="0.2">
      <c r="B35">
        <v>28</v>
      </c>
      <c r="C35" s="5">
        <f t="shared" si="19"/>
        <v>-2422.817</v>
      </c>
      <c r="D35" s="5">
        <f t="shared" si="19"/>
        <v>-3915.2150000000001</v>
      </c>
      <c r="E35">
        <v>2013.7</v>
      </c>
      <c r="H35" s="12">
        <f t="shared" si="14"/>
        <v>816.00054703719388</v>
      </c>
      <c r="I35" s="13">
        <f t="shared" si="15"/>
        <v>-236.77300000000014</v>
      </c>
      <c r="J35" s="13">
        <f t="shared" si="16"/>
        <v>-780.89399999999978</v>
      </c>
      <c r="K35" s="13">
        <f t="shared" si="5"/>
        <v>-1.6106936787875619</v>
      </c>
      <c r="L35" s="13">
        <f t="shared" si="6"/>
        <v>-5.3121809902443831</v>
      </c>
      <c r="M35" s="13">
        <f t="shared" si="17"/>
        <v>-0.95697729962968525</v>
      </c>
      <c r="N35" s="13">
        <f t="shared" si="18"/>
        <v>0.29016279567421399</v>
      </c>
      <c r="O35" s="20">
        <f t="shared" si="7"/>
        <v>-3.1992291126712353</v>
      </c>
      <c r="P35" s="21">
        <f t="shared" si="8"/>
        <v>-2.4240774999711903</v>
      </c>
      <c r="Q35" s="21">
        <f t="shared" si="9"/>
        <v>-3.6740003867616986</v>
      </c>
      <c r="R35" s="21">
        <f t="shared" si="10"/>
        <v>-3.9090322512578122</v>
      </c>
      <c r="S35" s="22">
        <f t="shared" si="11"/>
        <v>2.0137</v>
      </c>
      <c r="T35" s="15">
        <f t="shared" si="12"/>
        <v>0.81</v>
      </c>
      <c r="V35" s="20">
        <f t="shared" si="13"/>
        <v>0.26370000000000005</v>
      </c>
      <c r="W35" s="46">
        <v>0</v>
      </c>
    </row>
    <row r="36" spans="2:25" x14ac:dyDescent="0.2">
      <c r="B36">
        <v>29</v>
      </c>
      <c r="C36" s="5">
        <f t="shared" si="19"/>
        <v>-3203.7109999999998</v>
      </c>
      <c r="D36" s="5">
        <f t="shared" si="19"/>
        <v>-3678.442</v>
      </c>
      <c r="E36">
        <v>2013.7</v>
      </c>
      <c r="H36" s="12">
        <f t="shared" si="14"/>
        <v>815.99967853179965</v>
      </c>
      <c r="I36" s="13">
        <f t="shared" si="15"/>
        <v>-301.54199999999992</v>
      </c>
      <c r="J36" s="13">
        <f t="shared" si="16"/>
        <v>-758.24000000000024</v>
      </c>
      <c r="K36" s="13">
        <f t="shared" si="5"/>
        <v>-2.051299389004317</v>
      </c>
      <c r="L36" s="13">
        <f t="shared" si="6"/>
        <v>-5.1580783065663631</v>
      </c>
      <c r="M36" s="13">
        <f t="shared" si="17"/>
        <v>-0.92921605234486804</v>
      </c>
      <c r="N36" s="13">
        <f t="shared" si="18"/>
        <v>0.36953691028721253</v>
      </c>
      <c r="O36" s="20">
        <f t="shared" si="7"/>
        <v>-3.9571122018106677</v>
      </c>
      <c r="P36" s="21">
        <f t="shared" si="8"/>
        <v>-3.2044471994113239</v>
      </c>
      <c r="Q36" s="21">
        <f t="shared" si="9"/>
        <v>-3.3728504730271127</v>
      </c>
      <c r="R36" s="21">
        <f t="shared" si="10"/>
        <v>-3.6721753703597546</v>
      </c>
      <c r="S36" s="22">
        <f t="shared" si="11"/>
        <v>2.0137</v>
      </c>
      <c r="T36" s="15">
        <f t="shared" si="12"/>
        <v>0.8100000000000005</v>
      </c>
      <c r="V36" s="20">
        <f t="shared" si="13"/>
        <v>0.26370000000000005</v>
      </c>
      <c r="W36" s="46">
        <v>0</v>
      </c>
    </row>
    <row r="37" spans="2:25" x14ac:dyDescent="0.2">
      <c r="B37">
        <v>30</v>
      </c>
      <c r="C37" s="5">
        <f t="shared" si="19"/>
        <v>-3961.951</v>
      </c>
      <c r="D37" s="5">
        <f t="shared" si="19"/>
        <v>-3376.9</v>
      </c>
      <c r="E37">
        <v>2013.7</v>
      </c>
      <c r="H37" s="12">
        <f t="shared" si="14"/>
        <v>815.99977129898718</v>
      </c>
      <c r="I37" s="13">
        <f t="shared" si="15"/>
        <v>-364.17799999999988</v>
      </c>
      <c r="J37" s="13">
        <f t="shared" si="16"/>
        <v>-730.22599999999966</v>
      </c>
      <c r="K37" s="13">
        <f t="shared" si="5"/>
        <v>-2.4773929467920039</v>
      </c>
      <c r="L37" s="13">
        <f t="shared" si="6"/>
        <v>-4.9675069388160127</v>
      </c>
      <c r="M37" s="13">
        <f t="shared" si="17"/>
        <v>-0.89488505473176228</v>
      </c>
      <c r="N37" s="13">
        <f t="shared" si="18"/>
        <v>0.44629669371140412</v>
      </c>
      <c r="O37" s="20">
        <f t="shared" si="7"/>
        <v>-4.6870150542195725</v>
      </c>
      <c r="P37" s="21">
        <f t="shared" si="8"/>
        <v>-3.9621581598868447</v>
      </c>
      <c r="Q37" s="21">
        <f t="shared" si="9"/>
        <v>-3.0090933321080655</v>
      </c>
      <c r="R37" s="21">
        <f t="shared" si="10"/>
        <v>-3.3705936540143031</v>
      </c>
      <c r="S37" s="22">
        <f t="shared" si="11"/>
        <v>2.0137</v>
      </c>
      <c r="T37" s="15">
        <f t="shared" si="12"/>
        <v>0.8100000000000005</v>
      </c>
      <c r="V37" s="20">
        <f t="shared" si="13"/>
        <v>0.26370000000000005</v>
      </c>
      <c r="W37" s="46">
        <v>0</v>
      </c>
    </row>
    <row r="38" spans="2:25" x14ac:dyDescent="0.2">
      <c r="B38">
        <v>31</v>
      </c>
      <c r="C38" s="5">
        <f t="shared" si="19"/>
        <v>-4692.1769999999997</v>
      </c>
      <c r="D38" s="5">
        <f t="shared" si="19"/>
        <v>-3012.7220000000002</v>
      </c>
      <c r="E38">
        <v>2013.7</v>
      </c>
      <c r="H38" s="12">
        <f t="shared" si="14"/>
        <v>816.00020856921412</v>
      </c>
      <c r="I38" s="13">
        <f t="shared" si="15"/>
        <v>-424.24099999999999</v>
      </c>
      <c r="J38" s="13">
        <f t="shared" si="16"/>
        <v>-697.04800000000068</v>
      </c>
      <c r="K38" s="13">
        <f t="shared" si="5"/>
        <v>-2.885981849354208</v>
      </c>
      <c r="L38" s="13">
        <f t="shared" si="6"/>
        <v>-4.7418044840754527</v>
      </c>
      <c r="M38" s="13">
        <f t="shared" si="17"/>
        <v>-0.85422527185650377</v>
      </c>
      <c r="N38" s="13">
        <f t="shared" si="18"/>
        <v>0.51990305338753517</v>
      </c>
      <c r="O38" s="20">
        <f t="shared" si="7"/>
        <v>-5.3837762532525302</v>
      </c>
      <c r="P38" s="21">
        <f t="shared" si="8"/>
        <v>-4.6918537830487619</v>
      </c>
      <c r="Q38" s="21">
        <f t="shared" si="9"/>
        <v>-2.5852989588939725</v>
      </c>
      <c r="R38" s="21">
        <f t="shared" si="10"/>
        <v>-3.0064204321378765</v>
      </c>
      <c r="S38" s="22">
        <f t="shared" si="11"/>
        <v>2.0137</v>
      </c>
      <c r="T38" s="15">
        <f t="shared" si="12"/>
        <v>0.81000000000000039</v>
      </c>
      <c r="V38" s="20">
        <f t="shared" si="13"/>
        <v>0.26370000000000005</v>
      </c>
      <c r="W38" s="46">
        <v>0</v>
      </c>
    </row>
    <row r="39" spans="2:25" x14ac:dyDescent="0.2">
      <c r="B39">
        <v>32</v>
      </c>
      <c r="C39" s="5">
        <f t="shared" si="19"/>
        <v>-5389.2250000000004</v>
      </c>
      <c r="D39" s="5">
        <f t="shared" si="19"/>
        <v>-2588.4810000000002</v>
      </c>
      <c r="E39">
        <v>2013.7</v>
      </c>
      <c r="H39" s="12">
        <f t="shared" si="14"/>
        <v>816.00010696567938</v>
      </c>
      <c r="I39" s="13">
        <f t="shared" si="15"/>
        <v>-481.30200000000013</v>
      </c>
      <c r="J39" s="13">
        <f t="shared" si="16"/>
        <v>-658.94200000000001</v>
      </c>
      <c r="K39" s="13">
        <f t="shared" si="5"/>
        <v>-3.2741507987478387</v>
      </c>
      <c r="L39" s="13">
        <f t="shared" si="6"/>
        <v>-4.4825815717127657</v>
      </c>
      <c r="M39" s="13">
        <f t="shared" si="17"/>
        <v>-0.80752685492933984</v>
      </c>
      <c r="N39" s="13">
        <f t="shared" si="18"/>
        <v>0.58983080503473939</v>
      </c>
      <c r="O39" s="20">
        <f t="shared" si="7"/>
        <v>-6.0424702254476355</v>
      </c>
      <c r="P39" s="21">
        <f t="shared" si="8"/>
        <v>-5.3883734729548696</v>
      </c>
      <c r="Q39" s="21">
        <f t="shared" si="9"/>
        <v>-2.1044659423892176</v>
      </c>
      <c r="R39" s="21">
        <f t="shared" si="10"/>
        <v>-2.5822288944673568</v>
      </c>
      <c r="S39" s="22">
        <f t="shared" si="11"/>
        <v>2.0137</v>
      </c>
      <c r="T39" s="15">
        <f t="shared" si="12"/>
        <v>0.81000000000000061</v>
      </c>
      <c r="V39" s="23">
        <f t="shared" si="13"/>
        <v>0.26370000000000005</v>
      </c>
      <c r="W39" s="48">
        <v>0</v>
      </c>
    </row>
    <row r="40" spans="2:25" s="40" customFormat="1" x14ac:dyDescent="0.2">
      <c r="B40" s="40" t="s">
        <v>1</v>
      </c>
      <c r="C40" s="41">
        <f t="shared" si="19"/>
        <v>-6048.1670000000004</v>
      </c>
      <c r="D40" s="41">
        <f t="shared" si="19"/>
        <v>-2107.1790000000001</v>
      </c>
      <c r="H40" s="42"/>
      <c r="I40" s="43"/>
      <c r="J40" s="44"/>
      <c r="K40" s="44"/>
      <c r="L40" s="44"/>
      <c r="M40" s="45"/>
    </row>
    <row r="41" spans="2:25" x14ac:dyDescent="0.2">
      <c r="C41" s="5"/>
      <c r="D41" s="5"/>
      <c r="S41" t="s">
        <v>40</v>
      </c>
    </row>
    <row r="42" spans="2:25" x14ac:dyDescent="0.2">
      <c r="B42" s="1" t="s">
        <v>4</v>
      </c>
      <c r="C42" s="5" t="s">
        <v>9</v>
      </c>
      <c r="D42" s="5" t="s">
        <v>10</v>
      </c>
      <c r="E42" t="s">
        <v>11</v>
      </c>
      <c r="F42" t="s">
        <v>44</v>
      </c>
      <c r="G42" t="s">
        <v>47</v>
      </c>
      <c r="H42" t="s">
        <v>19</v>
      </c>
      <c r="I42" t="s">
        <v>20</v>
      </c>
      <c r="K42" s="16" t="s">
        <v>28</v>
      </c>
      <c r="L42" s="17" t="s">
        <v>29</v>
      </c>
      <c r="M42" s="18" t="s">
        <v>18</v>
      </c>
      <c r="O42" s="30" t="s">
        <v>30</v>
      </c>
      <c r="Q42" s="30" t="s">
        <v>37</v>
      </c>
      <c r="S42" s="27" t="s">
        <v>39</v>
      </c>
      <c r="T42" s="28" t="s">
        <v>41</v>
      </c>
      <c r="U42" s="28" t="s">
        <v>38</v>
      </c>
      <c r="V42" s="28" t="s">
        <v>33</v>
      </c>
      <c r="W42" s="28" t="s">
        <v>34</v>
      </c>
      <c r="X42" s="28" t="s">
        <v>35</v>
      </c>
      <c r="Y42" s="29" t="s">
        <v>36</v>
      </c>
    </row>
    <row r="43" spans="2:25" x14ac:dyDescent="0.2">
      <c r="B43" s="8">
        <v>1</v>
      </c>
      <c r="C43" s="3">
        <f>(C7 - K7) + M7 * 194</f>
        <v>-5888.2326393449612</v>
      </c>
      <c r="D43" s="3">
        <f>(D7-L7) + N7 * 194</f>
        <v>2217.1235946050269</v>
      </c>
      <c r="E43">
        <v>999.7</v>
      </c>
      <c r="F43">
        <v>194</v>
      </c>
      <c r="G43">
        <v>7</v>
      </c>
      <c r="H43" s="3">
        <f>C43-K7</f>
        <v>-5884.9584885462136</v>
      </c>
      <c r="I43" s="3">
        <f>D43-L7</f>
        <v>2212.6410130333143</v>
      </c>
      <c r="K43" s="20">
        <f>H43/1000</f>
        <v>-5.8849584885462134</v>
      </c>
      <c r="L43" s="21">
        <f>I43/1000</f>
        <v>2.2126410130333141</v>
      </c>
      <c r="M43" s="22">
        <f>E43/1000</f>
        <v>0.99970000000000003</v>
      </c>
      <c r="O43" s="31">
        <f>M43-$C$4</f>
        <v>-0.75029999999999997</v>
      </c>
      <c r="P43" s="10"/>
      <c r="Q43" s="31">
        <f>M43-$S$7</f>
        <v>-1.014</v>
      </c>
      <c r="S43" s="20">
        <f>DEGREES( ATAN2(L43,K43))</f>
        <v>-69.394621214203411</v>
      </c>
      <c r="T43" s="21">
        <f>DEGREES(ATAN2((SQRT(POWER(K43,2)+POWER(L43,2))),M43))</f>
        <v>9.034756741685861</v>
      </c>
      <c r="U43" s="21">
        <f>SQRT(POWER(K43,2)+POWER(L43,2)+POWER(M43,2))</f>
        <v>6.3661540002162393</v>
      </c>
      <c r="V43" s="21">
        <f>DEGREES(ATAN2((SQRT(POWER(K43,2)+POWER(L43,2))),O43))</f>
        <v>-6.8053935952572644</v>
      </c>
      <c r="W43" s="21">
        <f>SQRT(POWER(K43,2)+POWER(L43,2)+POWER(O43,2))</f>
        <v>6.3317822731415223</v>
      </c>
      <c r="X43" s="21">
        <f>DEGREES(ATAN2((SQRT(POWER(K43,2)+POWER(L43,2))),Q43))</f>
        <v>-9.1618158407045609</v>
      </c>
      <c r="Y43" s="22">
        <f>SQRT(POWER(K43,2)+POWER(L43,2)+POWER(Q43,2))</f>
        <v>6.3684152396392326</v>
      </c>
    </row>
    <row r="44" spans="2:25" x14ac:dyDescent="0.2">
      <c r="B44">
        <v>2</v>
      </c>
      <c r="C44" s="3">
        <v>-4475.6149999999998</v>
      </c>
      <c r="D44" s="3">
        <v>3120.7249999999999</v>
      </c>
      <c r="E44">
        <v>999.7</v>
      </c>
      <c r="F44">
        <v>250</v>
      </c>
      <c r="G44">
        <v>9</v>
      </c>
      <c r="H44" s="3">
        <f>C44-K9</f>
        <v>-4473.1376070532078</v>
      </c>
      <c r="I44" s="3">
        <f>D44-L9</f>
        <v>3115.7574930611841</v>
      </c>
      <c r="K44" s="20">
        <f t="shared" ref="K44:L59" si="20">H44/1000</f>
        <v>-4.4731376070532081</v>
      </c>
      <c r="L44" s="21">
        <f t="shared" si="20"/>
        <v>3.1157574930611842</v>
      </c>
      <c r="M44" s="22">
        <f t="shared" ref="M44:M89" si="21">E44/1000</f>
        <v>0.99970000000000003</v>
      </c>
      <c r="O44" s="31">
        <f t="shared" ref="O44:O89" si="22">M44-$C$4</f>
        <v>-0.75029999999999997</v>
      </c>
      <c r="P44" s="10"/>
      <c r="Q44" s="31">
        <f t="shared" ref="Q44:Q89" si="23">M44-$S$7</f>
        <v>-1.014</v>
      </c>
      <c r="S44" s="20">
        <f t="shared" ref="S44:S89" si="24">DEGREES( ATAN2(L44,K44))</f>
        <v>-55.140915780735916</v>
      </c>
      <c r="T44" s="21">
        <f t="shared" ref="T44:T89" si="25">DEGREES(ATAN2((SQRT(POWER(K44,2)+POWER(L44,2))),M44))</f>
        <v>10.391817680761241</v>
      </c>
      <c r="U44" s="21">
        <f t="shared" ref="U44:U89" si="26">SQRT(POWER(K44,2)+POWER(L44,2)+POWER(M44,2))</f>
        <v>5.5422292353529201</v>
      </c>
      <c r="V44" s="21">
        <f t="shared" ref="V44:V89" si="27">DEGREES(ATAN2((SQRT(POWER(K44,2)+POWER(L44,2))),O44))</f>
        <v>-7.8367439186346948</v>
      </c>
      <c r="W44" s="21">
        <f t="shared" ref="W44:W89" si="28">SQRT(POWER(K44,2)+POWER(L44,2)+POWER(O44,2))</f>
        <v>5.5027134122358774</v>
      </c>
      <c r="X44" s="21">
        <f t="shared" ref="X44:X89" si="29">DEGREES(ATAN2((SQRT(POWER(K44,2)+POWER(L44,2))),Q44))</f>
        <v>-10.537158792071354</v>
      </c>
      <c r="Y44" s="22">
        <f t="shared" ref="Y44:Y89" si="30">SQRT(POWER(K44,2)+POWER(L44,2)+POWER(Q44,2))</f>
        <v>5.5448264902700624</v>
      </c>
    </row>
    <row r="45" spans="2:25" x14ac:dyDescent="0.2">
      <c r="B45">
        <v>3</v>
      </c>
      <c r="C45" s="3">
        <v>-2926.1869999999999</v>
      </c>
      <c r="D45" s="3">
        <v>3762.5889999999999</v>
      </c>
      <c r="E45">
        <v>999.7</v>
      </c>
      <c r="F45">
        <v>2988</v>
      </c>
      <c r="G45">
        <v>11</v>
      </c>
      <c r="H45" s="3">
        <f>C45-K11</f>
        <v>-2924.5763063212125</v>
      </c>
      <c r="I45" s="3">
        <f>D45-L11</f>
        <v>3757.2768190097554</v>
      </c>
      <c r="K45" s="20">
        <f t="shared" si="20"/>
        <v>-2.9245763063212125</v>
      </c>
      <c r="L45" s="21">
        <f t="shared" si="20"/>
        <v>3.7572768190097552</v>
      </c>
      <c r="M45" s="22">
        <f t="shared" si="21"/>
        <v>0.99970000000000003</v>
      </c>
      <c r="O45" s="31">
        <f t="shared" si="22"/>
        <v>-0.75029999999999997</v>
      </c>
      <c r="P45" s="10"/>
      <c r="Q45" s="31">
        <f t="shared" si="23"/>
        <v>-1.014</v>
      </c>
      <c r="S45" s="20">
        <f t="shared" si="24"/>
        <v>-37.896354740302939</v>
      </c>
      <c r="T45" s="21">
        <f t="shared" si="25"/>
        <v>11.857709493933276</v>
      </c>
      <c r="U45" s="21">
        <f t="shared" si="26"/>
        <v>4.8651490990681356</v>
      </c>
      <c r="V45" s="21">
        <f t="shared" si="27"/>
        <v>-8.9551418644697254</v>
      </c>
      <c r="W45" s="21">
        <f t="shared" si="28"/>
        <v>4.8200856585919185</v>
      </c>
      <c r="X45" s="21">
        <f t="shared" si="29"/>
        <v>-12.02242380905775</v>
      </c>
      <c r="Y45" s="22">
        <f t="shared" si="30"/>
        <v>4.8681076062638029</v>
      </c>
    </row>
    <row r="46" spans="2:25" x14ac:dyDescent="0.2">
      <c r="B46">
        <v>4</v>
      </c>
      <c r="C46" s="3">
        <v>-1289.479</v>
      </c>
      <c r="D46" s="3">
        <v>4128.0770000000002</v>
      </c>
      <c r="E46">
        <v>999.7</v>
      </c>
      <c r="F46">
        <v>346</v>
      </c>
      <c r="G46">
        <v>13</v>
      </c>
      <c r="H46" s="3">
        <f>C46-K13</f>
        <v>-1288.7804858284248</v>
      </c>
      <c r="I46" s="3">
        <f>D46-L12</f>
        <v>4122.648277927442</v>
      </c>
      <c r="K46" s="20">
        <f t="shared" si="20"/>
        <v>-1.2887804858284249</v>
      </c>
      <c r="L46" s="21">
        <f t="shared" si="20"/>
        <v>4.1226482779274418</v>
      </c>
      <c r="M46" s="22">
        <f t="shared" si="21"/>
        <v>0.99970000000000003</v>
      </c>
      <c r="O46" s="31">
        <f t="shared" si="22"/>
        <v>-0.75029999999999997</v>
      </c>
      <c r="P46" s="10"/>
      <c r="Q46" s="31">
        <f t="shared" si="23"/>
        <v>-1.014</v>
      </c>
      <c r="S46" s="20">
        <f t="shared" si="24"/>
        <v>-17.359758769074336</v>
      </c>
      <c r="T46" s="21">
        <f t="shared" si="25"/>
        <v>13.031338827122806</v>
      </c>
      <c r="U46" s="21">
        <f t="shared" si="26"/>
        <v>4.4335746361316906</v>
      </c>
      <c r="V46" s="21">
        <f t="shared" si="27"/>
        <v>-9.8542271259887713</v>
      </c>
      <c r="W46" s="21">
        <f t="shared" si="28"/>
        <v>4.3840773321361759</v>
      </c>
      <c r="X46" s="21">
        <f t="shared" si="29"/>
        <v>-13.211249325077995</v>
      </c>
      <c r="Y46" s="22">
        <f t="shared" si="30"/>
        <v>4.4368209299170784</v>
      </c>
    </row>
    <row r="47" spans="2:25" x14ac:dyDescent="0.2">
      <c r="B47">
        <v>5</v>
      </c>
      <c r="C47" s="3">
        <v>385.65899999999999</v>
      </c>
      <c r="D47" s="3">
        <v>4206.3050000000003</v>
      </c>
      <c r="E47">
        <v>999.7</v>
      </c>
      <c r="F47">
        <v>396</v>
      </c>
      <c r="G47">
        <v>15</v>
      </c>
      <c r="H47" s="3">
        <f>C47-K15</f>
        <v>385.42561297257856</v>
      </c>
      <c r="I47" s="3">
        <f>D47-L15</f>
        <v>4200.7589084486972</v>
      </c>
      <c r="K47" s="20">
        <f t="shared" si="20"/>
        <v>0.38542561297257855</v>
      </c>
      <c r="L47" s="21">
        <f t="shared" si="20"/>
        <v>4.2007589084486971</v>
      </c>
      <c r="M47" s="22">
        <f t="shared" si="21"/>
        <v>0.99970000000000003</v>
      </c>
      <c r="O47" s="31">
        <f t="shared" si="22"/>
        <v>-0.75029999999999997</v>
      </c>
      <c r="P47" s="10"/>
      <c r="Q47" s="31">
        <f t="shared" si="23"/>
        <v>-1.014</v>
      </c>
      <c r="S47" s="20">
        <f t="shared" si="24"/>
        <v>5.2422918181164526</v>
      </c>
      <c r="T47" s="21">
        <f t="shared" si="25"/>
        <v>13.332304509064471</v>
      </c>
      <c r="U47" s="21">
        <f t="shared" si="26"/>
        <v>4.335242599906767</v>
      </c>
      <c r="V47" s="21">
        <f t="shared" si="27"/>
        <v>-10.085358760880604</v>
      </c>
      <c r="W47" s="21">
        <f t="shared" si="28"/>
        <v>4.2846094804598449</v>
      </c>
      <c r="X47" s="21">
        <f t="shared" si="29"/>
        <v>-13.516063363591293</v>
      </c>
      <c r="Y47" s="22">
        <f t="shared" si="30"/>
        <v>4.3385624704556669</v>
      </c>
    </row>
    <row r="48" spans="2:25" x14ac:dyDescent="0.2">
      <c r="B48">
        <v>6</v>
      </c>
      <c r="C48" s="3">
        <v>2049.232</v>
      </c>
      <c r="D48" s="3">
        <v>3994.9520000000002</v>
      </c>
      <c r="E48">
        <v>999.7</v>
      </c>
      <c r="F48">
        <v>382</v>
      </c>
      <c r="G48">
        <v>17</v>
      </c>
      <c r="H48" s="3">
        <f>C48-K17</f>
        <v>2048.0733034655595</v>
      </c>
      <c r="I48" s="3">
        <f>D48-L17</f>
        <v>3989.5232779274425</v>
      </c>
      <c r="K48" s="20">
        <f t="shared" si="20"/>
        <v>2.0480733034655594</v>
      </c>
      <c r="L48" s="21">
        <f t="shared" si="20"/>
        <v>3.9895232779274425</v>
      </c>
      <c r="M48" s="22">
        <f t="shared" si="21"/>
        <v>0.99970000000000003</v>
      </c>
      <c r="O48" s="31">
        <f t="shared" si="22"/>
        <v>-0.75029999999999997</v>
      </c>
      <c r="P48" s="10"/>
      <c r="Q48" s="31">
        <f t="shared" si="23"/>
        <v>-1.014</v>
      </c>
      <c r="S48" s="20">
        <f t="shared" si="24"/>
        <v>27.174282601222639</v>
      </c>
      <c r="T48" s="21">
        <f t="shared" si="25"/>
        <v>12.56703773496713</v>
      </c>
      <c r="U48" s="21">
        <f t="shared" si="26"/>
        <v>4.5945946863127389</v>
      </c>
      <c r="V48" s="21">
        <f t="shared" si="27"/>
        <v>-9.4981243640186612</v>
      </c>
      <c r="W48" s="21">
        <f t="shared" si="28"/>
        <v>4.5468505948066138</v>
      </c>
      <c r="X48" s="21">
        <f t="shared" si="29"/>
        <v>-12.740971812728684</v>
      </c>
      <c r="Y48" s="22">
        <f t="shared" si="30"/>
        <v>4.5977272909007176</v>
      </c>
    </row>
    <row r="49" spans="1:25" x14ac:dyDescent="0.2">
      <c r="B49">
        <v>7</v>
      </c>
      <c r="C49" s="3">
        <v>3651.5929999999998</v>
      </c>
      <c r="D49" s="3">
        <v>3500.3249999999998</v>
      </c>
      <c r="E49">
        <v>999.7</v>
      </c>
      <c r="F49">
        <v>334</v>
      </c>
      <c r="G49">
        <v>19</v>
      </c>
      <c r="H49" s="3">
        <f>C49-K19</f>
        <v>3649.5417006109956</v>
      </c>
      <c r="I49" s="3">
        <f>D49-L19</f>
        <v>3495.1669216934333</v>
      </c>
      <c r="K49" s="20">
        <f t="shared" si="20"/>
        <v>3.6495417006109956</v>
      </c>
      <c r="L49" s="21">
        <f t="shared" si="20"/>
        <v>3.4951669216934333</v>
      </c>
      <c r="M49" s="22">
        <f t="shared" si="21"/>
        <v>0.99970000000000003</v>
      </c>
      <c r="O49" s="31">
        <f t="shared" si="22"/>
        <v>-0.75029999999999997</v>
      </c>
      <c r="P49" s="10"/>
      <c r="Q49" s="31">
        <f t="shared" si="23"/>
        <v>-1.014</v>
      </c>
      <c r="S49" s="20">
        <f t="shared" si="24"/>
        <v>46.237789767953686</v>
      </c>
      <c r="T49" s="21">
        <f t="shared" si="25"/>
        <v>11.19050026689353</v>
      </c>
      <c r="U49" s="21">
        <f t="shared" si="26"/>
        <v>5.1511888457907027</v>
      </c>
      <c r="V49" s="21">
        <f t="shared" si="27"/>
        <v>-8.4454989406620768</v>
      </c>
      <c r="W49" s="21">
        <f t="shared" si="28"/>
        <v>5.1086491878967912</v>
      </c>
      <c r="X49" s="21">
        <f t="shared" si="29"/>
        <v>-11.346448197505596</v>
      </c>
      <c r="Y49" s="22">
        <f t="shared" si="30"/>
        <v>5.1539831620794558</v>
      </c>
    </row>
    <row r="50" spans="1:25" x14ac:dyDescent="0.2">
      <c r="B50">
        <v>8</v>
      </c>
      <c r="C50" s="3">
        <v>5144.9170000000004</v>
      </c>
      <c r="D50" s="3">
        <v>2737.1729999999998</v>
      </c>
      <c r="E50">
        <v>999.7</v>
      </c>
      <c r="F50">
        <v>278</v>
      </c>
      <c r="G50">
        <v>21</v>
      </c>
      <c r="H50" s="3">
        <f>C50-K21</f>
        <v>5142.0310181506466</v>
      </c>
      <c r="I50" s="3">
        <f>D50-L21</f>
        <v>2732.4311955159242</v>
      </c>
      <c r="K50" s="20">
        <f t="shared" si="20"/>
        <v>5.1420310181506466</v>
      </c>
      <c r="L50" s="21">
        <f t="shared" si="20"/>
        <v>2.7324311955159244</v>
      </c>
      <c r="M50" s="22">
        <f t="shared" si="21"/>
        <v>0.99970000000000003</v>
      </c>
      <c r="O50" s="31">
        <f t="shared" si="22"/>
        <v>-0.75029999999999997</v>
      </c>
      <c r="P50" s="10"/>
      <c r="Q50" s="31">
        <f t="shared" si="23"/>
        <v>-1.014</v>
      </c>
      <c r="S50" s="20">
        <f t="shared" si="24"/>
        <v>62.014206415626006</v>
      </c>
      <c r="T50" s="21">
        <f t="shared" si="25"/>
        <v>9.7417366465724218</v>
      </c>
      <c r="U50" s="21">
        <f t="shared" si="26"/>
        <v>5.9081353505020484</v>
      </c>
      <c r="V50" s="21">
        <f t="shared" si="27"/>
        <v>-7.3422412447084895</v>
      </c>
      <c r="W50" s="21">
        <f t="shared" si="28"/>
        <v>5.8710828064209721</v>
      </c>
      <c r="X50" s="21">
        <f t="shared" si="29"/>
        <v>-9.8783589719401519</v>
      </c>
      <c r="Y50" s="22">
        <f t="shared" si="30"/>
        <v>5.9105718191941428</v>
      </c>
    </row>
    <row r="51" spans="1:25" s="4" customFormat="1" x14ac:dyDescent="0.2">
      <c r="B51" s="4">
        <v>9</v>
      </c>
      <c r="C51" s="49">
        <v>6520.87</v>
      </c>
      <c r="D51" s="49">
        <v>1696.779</v>
      </c>
      <c r="E51" s="4">
        <v>999.7</v>
      </c>
      <c r="H51" s="49">
        <f>C51-K22</f>
        <v>6517.5958492012523</v>
      </c>
      <c r="I51" s="49">
        <f>D51-L22</f>
        <v>1692.2964184282873</v>
      </c>
      <c r="K51" s="23">
        <f t="shared" si="20"/>
        <v>6.5175958492012525</v>
      </c>
      <c r="L51" s="24">
        <f t="shared" si="20"/>
        <v>1.6922964184282874</v>
      </c>
      <c r="M51" s="25">
        <f t="shared" si="21"/>
        <v>0.99970000000000003</v>
      </c>
      <c r="O51" s="32">
        <f t="shared" si="22"/>
        <v>-0.75029999999999997</v>
      </c>
      <c r="P51" s="26"/>
      <c r="Q51" s="32">
        <f t="shared" si="23"/>
        <v>-1.014</v>
      </c>
      <c r="S51" s="23">
        <f t="shared" si="24"/>
        <v>75.44454726885877</v>
      </c>
      <c r="T51" s="24">
        <f t="shared" si="25"/>
        <v>8.4445573083844039</v>
      </c>
      <c r="U51" s="24">
        <f t="shared" si="26"/>
        <v>6.8075195858220345</v>
      </c>
      <c r="V51" s="24">
        <f t="shared" si="27"/>
        <v>-6.3579207153954114</v>
      </c>
      <c r="W51" s="24">
        <f t="shared" si="28"/>
        <v>6.7753872886611139</v>
      </c>
      <c r="X51" s="24">
        <f t="shared" si="29"/>
        <v>-8.5635721303178229</v>
      </c>
      <c r="Y51" s="25">
        <f t="shared" si="30"/>
        <v>6.809634264874334</v>
      </c>
    </row>
    <row r="52" spans="1:25" x14ac:dyDescent="0.2">
      <c r="A52" s="4"/>
      <c r="B52" s="8">
        <v>10</v>
      </c>
      <c r="C52" s="3">
        <f>C43*-1</f>
        <v>5888.2326393449612</v>
      </c>
      <c r="D52" s="3">
        <f>D43*-1</f>
        <v>-2217.1235946050269</v>
      </c>
      <c r="E52">
        <v>999.7</v>
      </c>
      <c r="F52" s="19"/>
      <c r="G52" s="19"/>
      <c r="H52" s="3">
        <f t="shared" ref="H52:I60" si="31">H43*-1</f>
        <v>5884.9584885462136</v>
      </c>
      <c r="I52" s="3">
        <f t="shared" si="31"/>
        <v>-2212.6410130333143</v>
      </c>
      <c r="K52" s="20">
        <f t="shared" si="20"/>
        <v>5.8849584885462134</v>
      </c>
      <c r="L52" s="21">
        <f t="shared" si="20"/>
        <v>-2.2126410130333141</v>
      </c>
      <c r="M52" s="22">
        <f t="shared" si="21"/>
        <v>0.99970000000000003</v>
      </c>
      <c r="O52" s="31">
        <f t="shared" si="22"/>
        <v>-0.75029999999999997</v>
      </c>
      <c r="P52" s="10"/>
      <c r="Q52" s="31">
        <f t="shared" si="23"/>
        <v>-1.014</v>
      </c>
      <c r="S52" s="20">
        <f t="shared" si="24"/>
        <v>110.60537878579659</v>
      </c>
      <c r="T52" s="21">
        <f t="shared" si="25"/>
        <v>9.034756741685861</v>
      </c>
      <c r="U52" s="21">
        <f t="shared" si="26"/>
        <v>6.3661540002162393</v>
      </c>
      <c r="V52" s="21">
        <f t="shared" si="27"/>
        <v>-6.8053935952572644</v>
      </c>
      <c r="W52" s="21">
        <f t="shared" si="28"/>
        <v>6.3317822731415223</v>
      </c>
      <c r="X52" s="21">
        <f t="shared" si="29"/>
        <v>-9.1618158407045609</v>
      </c>
      <c r="Y52" s="22">
        <f t="shared" si="30"/>
        <v>6.3684152396392326</v>
      </c>
    </row>
    <row r="53" spans="1:25" x14ac:dyDescent="0.2">
      <c r="B53">
        <v>11</v>
      </c>
      <c r="C53" s="3">
        <f t="shared" ref="C53:D60" si="32">C44*-1</f>
        <v>4475.6149999999998</v>
      </c>
      <c r="D53" s="3">
        <f t="shared" si="32"/>
        <v>-3120.7249999999999</v>
      </c>
      <c r="E53">
        <v>999.7</v>
      </c>
      <c r="H53" s="3">
        <f t="shared" si="31"/>
        <v>4473.1376070532078</v>
      </c>
      <c r="I53" s="3">
        <f t="shared" si="31"/>
        <v>-3115.7574930611841</v>
      </c>
      <c r="K53" s="20">
        <f t="shared" si="20"/>
        <v>4.4731376070532081</v>
      </c>
      <c r="L53" s="21">
        <f t="shared" si="20"/>
        <v>-3.1157574930611842</v>
      </c>
      <c r="M53" s="22">
        <f t="shared" si="21"/>
        <v>0.99970000000000003</v>
      </c>
      <c r="O53" s="31">
        <f t="shared" si="22"/>
        <v>-0.75029999999999997</v>
      </c>
      <c r="P53" s="10"/>
      <c r="Q53" s="31">
        <f t="shared" si="23"/>
        <v>-1.014</v>
      </c>
      <c r="S53" s="20">
        <f t="shared" si="24"/>
        <v>124.85908421926409</v>
      </c>
      <c r="T53" s="21">
        <f t="shared" si="25"/>
        <v>10.391817680761241</v>
      </c>
      <c r="U53" s="21">
        <f t="shared" si="26"/>
        <v>5.5422292353529201</v>
      </c>
      <c r="V53" s="21">
        <f t="shared" si="27"/>
        <v>-7.8367439186346948</v>
      </c>
      <c r="W53" s="21">
        <f t="shared" si="28"/>
        <v>5.5027134122358774</v>
      </c>
      <c r="X53" s="21">
        <f t="shared" si="29"/>
        <v>-10.537158792071354</v>
      </c>
      <c r="Y53" s="22">
        <f t="shared" si="30"/>
        <v>5.5448264902700624</v>
      </c>
    </row>
    <row r="54" spans="1:25" x14ac:dyDescent="0.2">
      <c r="B54">
        <v>12</v>
      </c>
      <c r="C54" s="3">
        <f t="shared" si="32"/>
        <v>2926.1869999999999</v>
      </c>
      <c r="D54" s="3">
        <f t="shared" si="32"/>
        <v>-3762.5889999999999</v>
      </c>
      <c r="E54">
        <v>999.7</v>
      </c>
      <c r="H54" s="3">
        <f t="shared" si="31"/>
        <v>2924.5763063212125</v>
      </c>
      <c r="I54" s="3">
        <f t="shared" si="31"/>
        <v>-3757.2768190097554</v>
      </c>
      <c r="K54" s="20">
        <f t="shared" si="20"/>
        <v>2.9245763063212125</v>
      </c>
      <c r="L54" s="21">
        <f t="shared" si="20"/>
        <v>-3.7572768190097552</v>
      </c>
      <c r="M54" s="22">
        <f t="shared" si="21"/>
        <v>0.99970000000000003</v>
      </c>
      <c r="O54" s="31">
        <f t="shared" si="22"/>
        <v>-0.75029999999999997</v>
      </c>
      <c r="P54" s="10"/>
      <c r="Q54" s="31">
        <f t="shared" si="23"/>
        <v>-1.014</v>
      </c>
      <c r="S54" s="20">
        <f t="shared" si="24"/>
        <v>142.10364525969706</v>
      </c>
      <c r="T54" s="21">
        <f t="shared" si="25"/>
        <v>11.857709493933276</v>
      </c>
      <c r="U54" s="21">
        <f t="shared" si="26"/>
        <v>4.8651490990681356</v>
      </c>
      <c r="V54" s="21">
        <f t="shared" si="27"/>
        <v>-8.9551418644697254</v>
      </c>
      <c r="W54" s="21">
        <f t="shared" si="28"/>
        <v>4.8200856585919185</v>
      </c>
      <c r="X54" s="21">
        <f t="shared" si="29"/>
        <v>-12.02242380905775</v>
      </c>
      <c r="Y54" s="22">
        <f t="shared" si="30"/>
        <v>4.8681076062638029</v>
      </c>
    </row>
    <row r="55" spans="1:25" x14ac:dyDescent="0.2">
      <c r="B55">
        <v>13</v>
      </c>
      <c r="C55" s="3">
        <f t="shared" si="32"/>
        <v>1289.479</v>
      </c>
      <c r="D55" s="3">
        <f t="shared" si="32"/>
        <v>-4128.0770000000002</v>
      </c>
      <c r="E55">
        <v>999.7</v>
      </c>
      <c r="H55" s="3">
        <f t="shared" si="31"/>
        <v>1288.7804858284248</v>
      </c>
      <c r="I55" s="3">
        <f t="shared" si="31"/>
        <v>-4122.648277927442</v>
      </c>
      <c r="K55" s="20">
        <f t="shared" si="20"/>
        <v>1.2887804858284249</v>
      </c>
      <c r="L55" s="21">
        <f t="shared" si="20"/>
        <v>-4.1226482779274418</v>
      </c>
      <c r="M55" s="22">
        <f t="shared" si="21"/>
        <v>0.99970000000000003</v>
      </c>
      <c r="O55" s="31">
        <f t="shared" si="22"/>
        <v>-0.75029999999999997</v>
      </c>
      <c r="P55" s="10"/>
      <c r="Q55" s="31">
        <f t="shared" si="23"/>
        <v>-1.014</v>
      </c>
      <c r="S55" s="20">
        <f t="shared" si="24"/>
        <v>162.64024123092568</v>
      </c>
      <c r="T55" s="21">
        <f t="shared" si="25"/>
        <v>13.031338827122806</v>
      </c>
      <c r="U55" s="21">
        <f t="shared" si="26"/>
        <v>4.4335746361316906</v>
      </c>
      <c r="V55" s="21">
        <f t="shared" si="27"/>
        <v>-9.8542271259887713</v>
      </c>
      <c r="W55" s="21">
        <f t="shared" si="28"/>
        <v>4.3840773321361759</v>
      </c>
      <c r="X55" s="21">
        <f t="shared" si="29"/>
        <v>-13.211249325077995</v>
      </c>
      <c r="Y55" s="22">
        <f t="shared" si="30"/>
        <v>4.4368209299170784</v>
      </c>
    </row>
    <row r="56" spans="1:25" x14ac:dyDescent="0.2">
      <c r="B56">
        <v>14</v>
      </c>
      <c r="C56" s="3">
        <f t="shared" si="32"/>
        <v>-385.65899999999999</v>
      </c>
      <c r="D56" s="3">
        <f t="shared" si="32"/>
        <v>-4206.3050000000003</v>
      </c>
      <c r="E56">
        <v>999.7</v>
      </c>
      <c r="H56" s="3">
        <f t="shared" si="31"/>
        <v>-385.42561297257856</v>
      </c>
      <c r="I56" s="3">
        <f t="shared" si="31"/>
        <v>-4200.7589084486972</v>
      </c>
      <c r="K56" s="20">
        <f t="shared" si="20"/>
        <v>-0.38542561297257855</v>
      </c>
      <c r="L56" s="21">
        <f t="shared" si="20"/>
        <v>-4.2007589084486971</v>
      </c>
      <c r="M56" s="22">
        <f t="shared" si="21"/>
        <v>0.99970000000000003</v>
      </c>
      <c r="O56" s="31">
        <f t="shared" si="22"/>
        <v>-0.75029999999999997</v>
      </c>
      <c r="P56" s="10"/>
      <c r="Q56" s="31">
        <f t="shared" si="23"/>
        <v>-1.014</v>
      </c>
      <c r="S56" s="20">
        <f t="shared" si="24"/>
        <v>-174.75770818188354</v>
      </c>
      <c r="T56" s="21">
        <f t="shared" si="25"/>
        <v>13.332304509064471</v>
      </c>
      <c r="U56" s="21">
        <f t="shared" si="26"/>
        <v>4.335242599906767</v>
      </c>
      <c r="V56" s="21">
        <f t="shared" si="27"/>
        <v>-10.085358760880604</v>
      </c>
      <c r="W56" s="21">
        <f t="shared" si="28"/>
        <v>4.2846094804598449</v>
      </c>
      <c r="X56" s="21">
        <f t="shared" si="29"/>
        <v>-13.516063363591293</v>
      </c>
      <c r="Y56" s="22">
        <f t="shared" si="30"/>
        <v>4.3385624704556669</v>
      </c>
    </row>
    <row r="57" spans="1:25" x14ac:dyDescent="0.2">
      <c r="B57">
        <v>15</v>
      </c>
      <c r="C57" s="3">
        <f t="shared" si="32"/>
        <v>-2049.232</v>
      </c>
      <c r="D57" s="3">
        <f t="shared" si="32"/>
        <v>-3994.9520000000002</v>
      </c>
      <c r="E57">
        <v>999.7</v>
      </c>
      <c r="H57" s="3">
        <f t="shared" si="31"/>
        <v>-2048.0733034655595</v>
      </c>
      <c r="I57" s="3">
        <f t="shared" si="31"/>
        <v>-3989.5232779274425</v>
      </c>
      <c r="K57" s="20">
        <f t="shared" si="20"/>
        <v>-2.0480733034655594</v>
      </c>
      <c r="L57" s="21">
        <f t="shared" si="20"/>
        <v>-3.9895232779274425</v>
      </c>
      <c r="M57" s="22">
        <f t="shared" si="21"/>
        <v>0.99970000000000003</v>
      </c>
      <c r="O57" s="31">
        <f t="shared" si="22"/>
        <v>-0.75029999999999997</v>
      </c>
      <c r="P57" s="10"/>
      <c r="Q57" s="31">
        <f t="shared" si="23"/>
        <v>-1.014</v>
      </c>
      <c r="S57" s="20">
        <f t="shared" si="24"/>
        <v>-152.82571739877736</v>
      </c>
      <c r="T57" s="21">
        <f t="shared" si="25"/>
        <v>12.56703773496713</v>
      </c>
      <c r="U57" s="21">
        <f t="shared" si="26"/>
        <v>4.5945946863127389</v>
      </c>
      <c r="V57" s="21">
        <f t="shared" si="27"/>
        <v>-9.4981243640186612</v>
      </c>
      <c r="W57" s="21">
        <f t="shared" si="28"/>
        <v>4.5468505948066138</v>
      </c>
      <c r="X57" s="21">
        <f t="shared" si="29"/>
        <v>-12.740971812728684</v>
      </c>
      <c r="Y57" s="22">
        <f t="shared" si="30"/>
        <v>4.5977272909007176</v>
      </c>
    </row>
    <row r="58" spans="1:25" x14ac:dyDescent="0.2">
      <c r="B58">
        <v>16</v>
      </c>
      <c r="C58" s="3">
        <f t="shared" si="32"/>
        <v>-3651.5929999999998</v>
      </c>
      <c r="D58" s="3">
        <f t="shared" si="32"/>
        <v>-3500.3249999999998</v>
      </c>
      <c r="E58">
        <v>999.7</v>
      </c>
      <c r="H58" s="3">
        <f t="shared" si="31"/>
        <v>-3649.5417006109956</v>
      </c>
      <c r="I58" s="3">
        <f t="shared" si="31"/>
        <v>-3495.1669216934333</v>
      </c>
      <c r="K58" s="20">
        <f t="shared" si="20"/>
        <v>-3.6495417006109956</v>
      </c>
      <c r="L58" s="21">
        <f t="shared" si="20"/>
        <v>-3.4951669216934333</v>
      </c>
      <c r="M58" s="22">
        <f t="shared" si="21"/>
        <v>0.99970000000000003</v>
      </c>
      <c r="O58" s="31">
        <f t="shared" si="22"/>
        <v>-0.75029999999999997</v>
      </c>
      <c r="P58" s="10"/>
      <c r="Q58" s="31">
        <f t="shared" si="23"/>
        <v>-1.014</v>
      </c>
      <c r="S58" s="20">
        <f t="shared" si="24"/>
        <v>-133.7622102320463</v>
      </c>
      <c r="T58" s="21">
        <f t="shared" si="25"/>
        <v>11.19050026689353</v>
      </c>
      <c r="U58" s="21">
        <f t="shared" si="26"/>
        <v>5.1511888457907027</v>
      </c>
      <c r="V58" s="21">
        <f t="shared" si="27"/>
        <v>-8.4454989406620768</v>
      </c>
      <c r="W58" s="21">
        <f t="shared" si="28"/>
        <v>5.1086491878967912</v>
      </c>
      <c r="X58" s="21">
        <f t="shared" si="29"/>
        <v>-11.346448197505596</v>
      </c>
      <c r="Y58" s="22">
        <f t="shared" si="30"/>
        <v>5.1539831620794558</v>
      </c>
    </row>
    <row r="59" spans="1:25" x14ac:dyDescent="0.2">
      <c r="B59">
        <v>17</v>
      </c>
      <c r="C59" s="3">
        <f t="shared" si="32"/>
        <v>-5144.9170000000004</v>
      </c>
      <c r="D59" s="3">
        <f t="shared" si="32"/>
        <v>-2737.1729999999998</v>
      </c>
      <c r="E59">
        <v>999.7</v>
      </c>
      <c r="H59" s="3">
        <f t="shared" si="31"/>
        <v>-5142.0310181506466</v>
      </c>
      <c r="I59" s="3">
        <f t="shared" si="31"/>
        <v>-2732.4311955159242</v>
      </c>
      <c r="K59" s="20">
        <f t="shared" si="20"/>
        <v>-5.1420310181506466</v>
      </c>
      <c r="L59" s="21">
        <f t="shared" si="20"/>
        <v>-2.7324311955159244</v>
      </c>
      <c r="M59" s="22">
        <f t="shared" si="21"/>
        <v>0.99970000000000003</v>
      </c>
      <c r="O59" s="31">
        <f t="shared" si="22"/>
        <v>-0.75029999999999997</v>
      </c>
      <c r="P59" s="10"/>
      <c r="Q59" s="31">
        <f t="shared" si="23"/>
        <v>-1.014</v>
      </c>
      <c r="S59" s="20">
        <f t="shared" si="24"/>
        <v>-117.98579358437399</v>
      </c>
      <c r="T59" s="21">
        <f t="shared" si="25"/>
        <v>9.7417366465724218</v>
      </c>
      <c r="U59" s="21">
        <f t="shared" si="26"/>
        <v>5.9081353505020484</v>
      </c>
      <c r="V59" s="21">
        <f t="shared" si="27"/>
        <v>-7.3422412447084895</v>
      </c>
      <c r="W59" s="21">
        <f t="shared" si="28"/>
        <v>5.8710828064209721</v>
      </c>
      <c r="X59" s="21">
        <f t="shared" si="29"/>
        <v>-9.8783589719401519</v>
      </c>
      <c r="Y59" s="22">
        <f t="shared" si="30"/>
        <v>5.9105718191941428</v>
      </c>
    </row>
    <row r="60" spans="1:25" s="4" customFormat="1" x14ac:dyDescent="0.2">
      <c r="B60" s="4">
        <v>18</v>
      </c>
      <c r="C60" s="49">
        <f t="shared" si="32"/>
        <v>-6520.87</v>
      </c>
      <c r="D60" s="49">
        <f t="shared" si="32"/>
        <v>-1696.779</v>
      </c>
      <c r="E60" s="4">
        <v>999.7</v>
      </c>
      <c r="H60" s="49">
        <f t="shared" si="31"/>
        <v>-6517.5958492012523</v>
      </c>
      <c r="I60" s="49">
        <f t="shared" si="31"/>
        <v>-1692.2964184282873</v>
      </c>
      <c r="K60" s="23">
        <f t="shared" ref="K60:L89" si="33">H60/1000</f>
        <v>-6.5175958492012525</v>
      </c>
      <c r="L60" s="24">
        <f t="shared" si="33"/>
        <v>-1.6922964184282874</v>
      </c>
      <c r="M60" s="25">
        <f t="shared" si="21"/>
        <v>0.99970000000000003</v>
      </c>
      <c r="O60" s="32">
        <f t="shared" si="22"/>
        <v>-0.75029999999999997</v>
      </c>
      <c r="P60" s="26"/>
      <c r="Q60" s="32">
        <f t="shared" si="23"/>
        <v>-1.014</v>
      </c>
      <c r="S60" s="23">
        <f t="shared" si="24"/>
        <v>-104.55545273114123</v>
      </c>
      <c r="T60" s="24">
        <f t="shared" si="25"/>
        <v>8.4445573083844039</v>
      </c>
      <c r="U60" s="24">
        <f t="shared" si="26"/>
        <v>6.8075195858220345</v>
      </c>
      <c r="V60" s="24">
        <f t="shared" si="27"/>
        <v>-6.3579207153954114</v>
      </c>
      <c r="W60" s="24">
        <f t="shared" si="28"/>
        <v>6.7753872886611139</v>
      </c>
      <c r="X60" s="24">
        <f t="shared" si="29"/>
        <v>-8.5635721303178229</v>
      </c>
      <c r="Y60" s="25">
        <f t="shared" si="30"/>
        <v>6.809634264874334</v>
      </c>
    </row>
    <row r="61" spans="1:25" x14ac:dyDescent="0.2">
      <c r="B61" s="8">
        <v>19</v>
      </c>
      <c r="C61" s="3">
        <v>-5891.5060000000003</v>
      </c>
      <c r="D61" s="3">
        <v>2221.6060000000002</v>
      </c>
      <c r="E61">
        <v>1690.7</v>
      </c>
      <c r="H61" s="3">
        <v>-5888.2318492012528</v>
      </c>
      <c r="I61" s="3">
        <v>2217.1234184282876</v>
      </c>
      <c r="K61" s="20">
        <f t="shared" si="33"/>
        <v>-5.8882318492012526</v>
      </c>
      <c r="L61" s="21">
        <f t="shared" si="33"/>
        <v>2.2171234184282875</v>
      </c>
      <c r="M61" s="22">
        <f t="shared" si="21"/>
        <v>1.6907000000000001</v>
      </c>
      <c r="O61" s="31">
        <f t="shared" si="22"/>
        <v>-5.9299999999999908E-2</v>
      </c>
      <c r="P61" s="10"/>
      <c r="Q61" s="31">
        <f t="shared" si="23"/>
        <v>-0.32299999999999995</v>
      </c>
      <c r="S61" s="20">
        <f t="shared" si="24"/>
        <v>-69.366904439320834</v>
      </c>
      <c r="T61" s="21">
        <f t="shared" si="25"/>
        <v>15.040892032043063</v>
      </c>
      <c r="U61" s="21">
        <f t="shared" si="26"/>
        <v>6.5150116694055997</v>
      </c>
      <c r="V61" s="21">
        <f t="shared" si="27"/>
        <v>-0.53999366131212634</v>
      </c>
      <c r="W61" s="21">
        <f t="shared" si="28"/>
        <v>6.292092422437161</v>
      </c>
      <c r="X61" s="21">
        <f t="shared" si="29"/>
        <v>-2.9387880520458696</v>
      </c>
      <c r="Y61" s="22">
        <f t="shared" si="30"/>
        <v>6.3000983772073864</v>
      </c>
    </row>
    <row r="62" spans="1:25" x14ac:dyDescent="0.2">
      <c r="B62">
        <v>20</v>
      </c>
      <c r="C62" s="3">
        <v>-4475.6149999999998</v>
      </c>
      <c r="D62" s="3">
        <v>3120.7249999999999</v>
      </c>
      <c r="E62">
        <v>1690.7</v>
      </c>
      <c r="H62" s="3">
        <v>-4473.1376070532078</v>
      </c>
      <c r="I62" s="3">
        <v>3115.7574930611841</v>
      </c>
      <c r="K62" s="20">
        <f t="shared" si="33"/>
        <v>-4.4731376070532081</v>
      </c>
      <c r="L62" s="21">
        <f t="shared" si="33"/>
        <v>3.1157574930611842</v>
      </c>
      <c r="M62" s="22">
        <f t="shared" si="21"/>
        <v>1.6907000000000001</v>
      </c>
      <c r="O62" s="31">
        <f t="shared" si="22"/>
        <v>-5.9299999999999908E-2</v>
      </c>
      <c r="P62" s="10"/>
      <c r="Q62" s="31">
        <f t="shared" si="23"/>
        <v>-0.32299999999999995</v>
      </c>
      <c r="S62" s="20">
        <f t="shared" si="24"/>
        <v>-55.140915780735916</v>
      </c>
      <c r="T62" s="21">
        <f t="shared" si="25"/>
        <v>17.231014707876284</v>
      </c>
      <c r="U62" s="21">
        <f t="shared" si="26"/>
        <v>5.7074837973664554</v>
      </c>
      <c r="V62" s="21">
        <f t="shared" si="27"/>
        <v>-0.62324443544919728</v>
      </c>
      <c r="W62" s="21">
        <f t="shared" si="28"/>
        <v>5.4516439077768659</v>
      </c>
      <c r="X62" s="21">
        <f t="shared" si="29"/>
        <v>-3.3909072024217428</v>
      </c>
      <c r="Y62" s="22">
        <f t="shared" si="30"/>
        <v>5.4608821455146437</v>
      </c>
    </row>
    <row r="63" spans="1:25" x14ac:dyDescent="0.2">
      <c r="B63">
        <v>21</v>
      </c>
      <c r="C63" s="3">
        <v>-2926.1869999999999</v>
      </c>
      <c r="D63" s="3">
        <v>3762.5889999999999</v>
      </c>
      <c r="E63">
        <v>1690.7</v>
      </c>
      <c r="H63" s="3">
        <v>-2924.5763063212125</v>
      </c>
      <c r="I63" s="3">
        <v>3757.2768190097554</v>
      </c>
      <c r="K63" s="20">
        <f t="shared" si="33"/>
        <v>-2.9245763063212125</v>
      </c>
      <c r="L63" s="21">
        <f t="shared" si="33"/>
        <v>3.7572768190097552</v>
      </c>
      <c r="M63" s="22">
        <f t="shared" si="21"/>
        <v>1.6907000000000001</v>
      </c>
      <c r="O63" s="31">
        <f t="shared" si="22"/>
        <v>-5.9299999999999908E-2</v>
      </c>
      <c r="P63" s="10"/>
      <c r="Q63" s="31">
        <f t="shared" si="23"/>
        <v>-0.32299999999999995</v>
      </c>
      <c r="S63" s="20">
        <f t="shared" si="24"/>
        <v>-37.896354740302939</v>
      </c>
      <c r="T63" s="21">
        <f t="shared" si="25"/>
        <v>19.549429629941635</v>
      </c>
      <c r="U63" s="21">
        <f t="shared" si="26"/>
        <v>5.0525975652295418</v>
      </c>
      <c r="V63" s="21">
        <f t="shared" si="27"/>
        <v>-0.71355338645747979</v>
      </c>
      <c r="W63" s="21">
        <f t="shared" si="28"/>
        <v>4.761700552970912</v>
      </c>
      <c r="X63" s="21">
        <f t="shared" si="29"/>
        <v>-3.8808947854382496</v>
      </c>
      <c r="Y63" s="22">
        <f t="shared" si="30"/>
        <v>4.7722745799213495</v>
      </c>
    </row>
    <row r="64" spans="1:25" x14ac:dyDescent="0.2">
      <c r="B64">
        <v>22</v>
      </c>
      <c r="C64" s="3">
        <v>-1289.479</v>
      </c>
      <c r="D64" s="3">
        <v>4128.0770000000002</v>
      </c>
      <c r="E64">
        <v>1690.7</v>
      </c>
      <c r="H64" s="3">
        <v>-1288.7804858284248</v>
      </c>
      <c r="I64" s="3">
        <v>4122.648277927442</v>
      </c>
      <c r="K64" s="20">
        <f t="shared" si="33"/>
        <v>-1.2887804858284249</v>
      </c>
      <c r="L64" s="21">
        <f t="shared" si="33"/>
        <v>4.1226482779274418</v>
      </c>
      <c r="M64" s="22">
        <f t="shared" si="21"/>
        <v>1.6907000000000001</v>
      </c>
      <c r="O64" s="31">
        <f t="shared" si="22"/>
        <v>-5.9299999999999908E-2</v>
      </c>
      <c r="P64" s="10"/>
      <c r="Q64" s="31">
        <f t="shared" si="23"/>
        <v>-0.32299999999999995</v>
      </c>
      <c r="S64" s="20">
        <f t="shared" si="24"/>
        <v>-17.359758769074336</v>
      </c>
      <c r="T64" s="21">
        <f t="shared" si="25"/>
        <v>21.376390611636417</v>
      </c>
      <c r="U64" s="21">
        <f t="shared" si="26"/>
        <v>4.6384965726138301</v>
      </c>
      <c r="V64" s="21">
        <f t="shared" si="27"/>
        <v>-0.78655119633682291</v>
      </c>
      <c r="W64" s="21">
        <f t="shared" si="28"/>
        <v>4.3198032888258062</v>
      </c>
      <c r="X64" s="21">
        <f t="shared" si="29"/>
        <v>-4.2765598380915124</v>
      </c>
      <c r="Y64" s="22">
        <f t="shared" si="30"/>
        <v>4.3314562175035602</v>
      </c>
    </row>
    <row r="65" spans="2:25" x14ac:dyDescent="0.2">
      <c r="B65">
        <v>23</v>
      </c>
      <c r="C65" s="3">
        <v>385.65899999999999</v>
      </c>
      <c r="D65" s="3">
        <v>4206.3050000000003</v>
      </c>
      <c r="E65">
        <v>1690.7</v>
      </c>
      <c r="H65" s="3">
        <v>385.42561297257856</v>
      </c>
      <c r="I65" s="3">
        <v>4200.7589084486972</v>
      </c>
      <c r="K65" s="20">
        <f t="shared" si="33"/>
        <v>0.38542561297257855</v>
      </c>
      <c r="L65" s="21">
        <f t="shared" si="33"/>
        <v>4.2007589084486971</v>
      </c>
      <c r="M65" s="22">
        <f t="shared" si="21"/>
        <v>1.6907000000000001</v>
      </c>
      <c r="O65" s="31">
        <f t="shared" si="22"/>
        <v>-5.9299999999999908E-2</v>
      </c>
      <c r="P65" s="10"/>
      <c r="Q65" s="31">
        <f t="shared" si="23"/>
        <v>-0.32299999999999995</v>
      </c>
      <c r="S65" s="20">
        <f t="shared" si="24"/>
        <v>5.2422918181164526</v>
      </c>
      <c r="T65" s="21">
        <f t="shared" si="25"/>
        <v>21.840490063843184</v>
      </c>
      <c r="U65" s="21">
        <f t="shared" si="26"/>
        <v>4.5446006205217175</v>
      </c>
      <c r="V65" s="21">
        <f t="shared" si="27"/>
        <v>-0.80537955314906851</v>
      </c>
      <c r="W65" s="21">
        <f t="shared" si="28"/>
        <v>4.2188203090492467</v>
      </c>
      <c r="X65" s="21">
        <f t="shared" si="29"/>
        <v>-4.3785513511579257</v>
      </c>
      <c r="Y65" s="22">
        <f t="shared" si="30"/>
        <v>4.2307513883524734</v>
      </c>
    </row>
    <row r="66" spans="2:25" x14ac:dyDescent="0.2">
      <c r="B66">
        <v>24</v>
      </c>
      <c r="C66" s="3">
        <v>2049.232</v>
      </c>
      <c r="D66" s="3">
        <v>3994.9520000000002</v>
      </c>
      <c r="E66">
        <v>1690.7</v>
      </c>
      <c r="H66" s="3">
        <v>2048.0733034655595</v>
      </c>
      <c r="I66" s="3">
        <v>3989.5232779274425</v>
      </c>
      <c r="K66" s="20">
        <f t="shared" si="33"/>
        <v>2.0480733034655594</v>
      </c>
      <c r="L66" s="21">
        <f t="shared" si="33"/>
        <v>3.9895232779274425</v>
      </c>
      <c r="M66" s="22">
        <f t="shared" si="21"/>
        <v>1.6907000000000001</v>
      </c>
      <c r="O66" s="31">
        <f t="shared" si="22"/>
        <v>-5.9299999999999908E-2</v>
      </c>
      <c r="P66" s="10"/>
      <c r="Q66" s="31">
        <f t="shared" si="23"/>
        <v>-0.32299999999999995</v>
      </c>
      <c r="S66" s="20">
        <f t="shared" si="24"/>
        <v>27.174282601222639</v>
      </c>
      <c r="T66" s="21">
        <f t="shared" si="25"/>
        <v>20.656854314257824</v>
      </c>
      <c r="U66" s="21">
        <f t="shared" si="26"/>
        <v>4.7926367201670166</v>
      </c>
      <c r="V66" s="21">
        <f t="shared" si="27"/>
        <v>-0.75759353337381263</v>
      </c>
      <c r="W66" s="21">
        <f t="shared" si="28"/>
        <v>4.4849098911230376</v>
      </c>
      <c r="X66" s="21">
        <f t="shared" si="29"/>
        <v>-4.1196477900941169</v>
      </c>
      <c r="Y66" s="22">
        <f t="shared" si="30"/>
        <v>4.496134922518813</v>
      </c>
    </row>
    <row r="67" spans="2:25" x14ac:dyDescent="0.2">
      <c r="B67">
        <v>25</v>
      </c>
      <c r="C67" s="3">
        <v>3651.5929999999998</v>
      </c>
      <c r="D67" s="3">
        <v>3500.3249999999998</v>
      </c>
      <c r="E67">
        <v>1690.7</v>
      </c>
      <c r="H67" s="3">
        <v>3649.5417006109956</v>
      </c>
      <c r="I67" s="3">
        <v>3495.1669216934333</v>
      </c>
      <c r="K67" s="20">
        <f t="shared" si="33"/>
        <v>3.6495417006109956</v>
      </c>
      <c r="L67" s="21">
        <f t="shared" si="33"/>
        <v>3.4951669216934333</v>
      </c>
      <c r="M67" s="22">
        <f t="shared" si="21"/>
        <v>1.6907000000000001</v>
      </c>
      <c r="O67" s="31">
        <f t="shared" si="22"/>
        <v>-5.9299999999999908E-2</v>
      </c>
      <c r="P67" s="10"/>
      <c r="Q67" s="31">
        <f t="shared" si="23"/>
        <v>-0.32299999999999995</v>
      </c>
      <c r="S67" s="20">
        <f t="shared" si="24"/>
        <v>46.237789767953686</v>
      </c>
      <c r="T67" s="21">
        <f t="shared" si="25"/>
        <v>18.499039879728343</v>
      </c>
      <c r="U67" s="21">
        <f t="shared" si="26"/>
        <v>5.3285845142024861</v>
      </c>
      <c r="V67" s="21">
        <f t="shared" si="27"/>
        <v>-0.67233622934833437</v>
      </c>
      <c r="W67" s="21">
        <f t="shared" si="28"/>
        <v>5.0535990071431813</v>
      </c>
      <c r="X67" s="21">
        <f t="shared" si="29"/>
        <v>-3.6573275784143031</v>
      </c>
      <c r="Y67" s="22">
        <f t="shared" si="30"/>
        <v>5.063563511500428</v>
      </c>
    </row>
    <row r="68" spans="2:25" x14ac:dyDescent="0.2">
      <c r="B68">
        <v>26</v>
      </c>
      <c r="C68" s="3">
        <v>5144.9170000000004</v>
      </c>
      <c r="D68" s="3">
        <v>2737.1729999999998</v>
      </c>
      <c r="E68">
        <v>1690.7</v>
      </c>
      <c r="H68" s="3">
        <v>5142.0310181506466</v>
      </c>
      <c r="I68" s="3">
        <v>2732.4311955159242</v>
      </c>
      <c r="K68" s="20">
        <f t="shared" si="33"/>
        <v>5.1420310181506466</v>
      </c>
      <c r="L68" s="21">
        <f t="shared" si="33"/>
        <v>2.7324311955159244</v>
      </c>
      <c r="M68" s="22">
        <f t="shared" si="21"/>
        <v>1.6907000000000001</v>
      </c>
      <c r="O68" s="31">
        <f t="shared" si="22"/>
        <v>-5.9299999999999908E-2</v>
      </c>
      <c r="P68" s="10"/>
      <c r="Q68" s="31">
        <f t="shared" si="23"/>
        <v>-0.32299999999999995</v>
      </c>
      <c r="S68" s="20">
        <f t="shared" si="24"/>
        <v>62.014206415626006</v>
      </c>
      <c r="T68" s="21">
        <f t="shared" si="25"/>
        <v>16.19073271223106</v>
      </c>
      <c r="U68" s="21">
        <f t="shared" si="26"/>
        <v>6.0634255763431248</v>
      </c>
      <c r="V68" s="21">
        <f t="shared" si="27"/>
        <v>-0.58347168653298509</v>
      </c>
      <c r="W68" s="21">
        <f t="shared" si="28"/>
        <v>5.8232447758832846</v>
      </c>
      <c r="X68" s="21">
        <f t="shared" si="29"/>
        <v>-3.1749565589924145</v>
      </c>
      <c r="Y68" s="22">
        <f t="shared" si="30"/>
        <v>5.8318943946072928</v>
      </c>
    </row>
    <row r="69" spans="2:25" s="4" customFormat="1" x14ac:dyDescent="0.2">
      <c r="B69" s="4">
        <v>27</v>
      </c>
      <c r="C69" s="49">
        <v>6520.87</v>
      </c>
      <c r="D69" s="49">
        <v>1696.779</v>
      </c>
      <c r="E69" s="4">
        <v>1690.7</v>
      </c>
      <c r="H69" s="49">
        <v>6517.5958492012523</v>
      </c>
      <c r="I69" s="49">
        <v>1692.2964184282873</v>
      </c>
      <c r="K69" s="23">
        <f t="shared" si="33"/>
        <v>6.5175958492012525</v>
      </c>
      <c r="L69" s="24">
        <f t="shared" si="33"/>
        <v>1.6922964184282874</v>
      </c>
      <c r="M69" s="25">
        <f t="shared" si="21"/>
        <v>1.6907000000000001</v>
      </c>
      <c r="O69" s="32">
        <f t="shared" si="22"/>
        <v>-5.9299999999999908E-2</v>
      </c>
      <c r="P69" s="26"/>
      <c r="Q69" s="32">
        <f t="shared" si="23"/>
        <v>-0.32299999999999995</v>
      </c>
      <c r="S69" s="23">
        <f t="shared" si="24"/>
        <v>75.44454726885877</v>
      </c>
      <c r="T69" s="24">
        <f t="shared" si="25"/>
        <v>14.094458060134764</v>
      </c>
      <c r="U69" s="24">
        <f t="shared" si="26"/>
        <v>6.9427220390384781</v>
      </c>
      <c r="V69" s="24">
        <f t="shared" si="27"/>
        <v>-0.50455828688097459</v>
      </c>
      <c r="W69" s="24">
        <f t="shared" si="28"/>
        <v>6.7339764858032147</v>
      </c>
      <c r="X69" s="24">
        <f t="shared" si="29"/>
        <v>-2.7462346530811899</v>
      </c>
      <c r="Y69" s="25">
        <f t="shared" si="30"/>
        <v>6.7414576926174208</v>
      </c>
    </row>
    <row r="70" spans="2:25" x14ac:dyDescent="0.2">
      <c r="B70" s="8">
        <v>28</v>
      </c>
      <c r="C70" s="3">
        <f>C61*-1</f>
        <v>5891.5060000000003</v>
      </c>
      <c r="D70" s="3">
        <f>D61*-1</f>
        <v>-2221.6060000000002</v>
      </c>
      <c r="E70">
        <v>1690.7</v>
      </c>
      <c r="H70" s="3">
        <v>5888.2318492012528</v>
      </c>
      <c r="I70" s="3">
        <v>-2217.1234184282876</v>
      </c>
      <c r="K70" s="20">
        <f t="shared" si="33"/>
        <v>5.8882318492012526</v>
      </c>
      <c r="L70" s="21">
        <f t="shared" si="33"/>
        <v>-2.2171234184282875</v>
      </c>
      <c r="M70" s="22">
        <f t="shared" si="21"/>
        <v>1.6907000000000001</v>
      </c>
      <c r="O70" s="31">
        <f t="shared" si="22"/>
        <v>-5.9299999999999908E-2</v>
      </c>
      <c r="P70" s="10"/>
      <c r="Q70" s="31">
        <f t="shared" si="23"/>
        <v>-0.32299999999999995</v>
      </c>
      <c r="S70" s="20">
        <f t="shared" si="24"/>
        <v>110.63309556067915</v>
      </c>
      <c r="T70" s="21">
        <f t="shared" si="25"/>
        <v>15.040892032043063</v>
      </c>
      <c r="U70" s="21">
        <f t="shared" si="26"/>
        <v>6.5150116694055997</v>
      </c>
      <c r="V70" s="21">
        <f t="shared" si="27"/>
        <v>-0.53999366131212634</v>
      </c>
      <c r="W70" s="21">
        <f t="shared" si="28"/>
        <v>6.292092422437161</v>
      </c>
      <c r="X70" s="21">
        <f t="shared" si="29"/>
        <v>-2.9387880520458696</v>
      </c>
      <c r="Y70" s="22">
        <f t="shared" si="30"/>
        <v>6.3000983772073864</v>
      </c>
    </row>
    <row r="71" spans="2:25" x14ac:dyDescent="0.2">
      <c r="B71">
        <v>29</v>
      </c>
      <c r="C71" s="3">
        <f t="shared" ref="C71:D78" si="34">C62*-1</f>
        <v>4475.6149999999998</v>
      </c>
      <c r="D71" s="3">
        <f t="shared" si="34"/>
        <v>-3120.7249999999999</v>
      </c>
      <c r="E71">
        <v>1690.7</v>
      </c>
      <c r="H71" s="3">
        <v>4473.1376070532078</v>
      </c>
      <c r="I71" s="3">
        <v>-3115.7574930611841</v>
      </c>
      <c r="K71" s="20">
        <f t="shared" si="33"/>
        <v>4.4731376070532081</v>
      </c>
      <c r="L71" s="21">
        <f t="shared" si="33"/>
        <v>-3.1157574930611842</v>
      </c>
      <c r="M71" s="22">
        <f t="shared" si="21"/>
        <v>1.6907000000000001</v>
      </c>
      <c r="O71" s="31">
        <f t="shared" si="22"/>
        <v>-5.9299999999999908E-2</v>
      </c>
      <c r="P71" s="10"/>
      <c r="Q71" s="31">
        <f t="shared" si="23"/>
        <v>-0.32299999999999995</v>
      </c>
      <c r="S71" s="20">
        <f t="shared" si="24"/>
        <v>124.85908421926409</v>
      </c>
      <c r="T71" s="21">
        <f t="shared" si="25"/>
        <v>17.231014707876284</v>
      </c>
      <c r="U71" s="21">
        <f t="shared" si="26"/>
        <v>5.7074837973664554</v>
      </c>
      <c r="V71" s="21">
        <f t="shared" si="27"/>
        <v>-0.62324443544919728</v>
      </c>
      <c r="W71" s="21">
        <f t="shared" si="28"/>
        <v>5.4516439077768659</v>
      </c>
      <c r="X71" s="21">
        <f t="shared" si="29"/>
        <v>-3.3909072024217428</v>
      </c>
      <c r="Y71" s="22">
        <f t="shared" si="30"/>
        <v>5.4608821455146437</v>
      </c>
    </row>
    <row r="72" spans="2:25" x14ac:dyDescent="0.2">
      <c r="B72">
        <v>30</v>
      </c>
      <c r="C72" s="3">
        <f t="shared" si="34"/>
        <v>2926.1869999999999</v>
      </c>
      <c r="D72" s="3">
        <f t="shared" si="34"/>
        <v>-3762.5889999999999</v>
      </c>
      <c r="E72">
        <v>1690.7</v>
      </c>
      <c r="H72" s="3">
        <v>2924.5763063212125</v>
      </c>
      <c r="I72" s="3">
        <v>-3757.2768190097554</v>
      </c>
      <c r="K72" s="20">
        <f t="shared" si="33"/>
        <v>2.9245763063212125</v>
      </c>
      <c r="L72" s="21">
        <f t="shared" si="33"/>
        <v>-3.7572768190097552</v>
      </c>
      <c r="M72" s="22">
        <f t="shared" si="21"/>
        <v>1.6907000000000001</v>
      </c>
      <c r="O72" s="31">
        <f t="shared" si="22"/>
        <v>-5.9299999999999908E-2</v>
      </c>
      <c r="P72" s="10"/>
      <c r="Q72" s="31">
        <f t="shared" si="23"/>
        <v>-0.32299999999999995</v>
      </c>
      <c r="S72" s="20">
        <f t="shared" si="24"/>
        <v>142.10364525969706</v>
      </c>
      <c r="T72" s="21">
        <f t="shared" si="25"/>
        <v>19.549429629941635</v>
      </c>
      <c r="U72" s="21">
        <f t="shared" si="26"/>
        <v>5.0525975652295418</v>
      </c>
      <c r="V72" s="21">
        <f t="shared" si="27"/>
        <v>-0.71355338645747979</v>
      </c>
      <c r="W72" s="21">
        <f t="shared" si="28"/>
        <v>4.761700552970912</v>
      </c>
      <c r="X72" s="21">
        <f t="shared" si="29"/>
        <v>-3.8808947854382496</v>
      </c>
      <c r="Y72" s="22">
        <f t="shared" si="30"/>
        <v>4.7722745799213495</v>
      </c>
    </row>
    <row r="73" spans="2:25" x14ac:dyDescent="0.2">
      <c r="B73">
        <v>31</v>
      </c>
      <c r="C73" s="3">
        <f t="shared" si="34"/>
        <v>1289.479</v>
      </c>
      <c r="D73" s="3">
        <f t="shared" si="34"/>
        <v>-4128.0770000000002</v>
      </c>
      <c r="E73">
        <v>1690.7</v>
      </c>
      <c r="H73" s="3">
        <v>1288.7804858284248</v>
      </c>
      <c r="I73" s="3">
        <v>-4122.648277927442</v>
      </c>
      <c r="K73" s="20">
        <f t="shared" si="33"/>
        <v>1.2887804858284249</v>
      </c>
      <c r="L73" s="21">
        <f t="shared" si="33"/>
        <v>-4.1226482779274418</v>
      </c>
      <c r="M73" s="22">
        <f t="shared" si="21"/>
        <v>1.6907000000000001</v>
      </c>
      <c r="O73" s="31">
        <f t="shared" si="22"/>
        <v>-5.9299999999999908E-2</v>
      </c>
      <c r="P73" s="10"/>
      <c r="Q73" s="31">
        <f t="shared" si="23"/>
        <v>-0.32299999999999995</v>
      </c>
      <c r="S73" s="20">
        <f t="shared" si="24"/>
        <v>162.64024123092568</v>
      </c>
      <c r="T73" s="21">
        <f t="shared" si="25"/>
        <v>21.376390611636417</v>
      </c>
      <c r="U73" s="21">
        <f t="shared" si="26"/>
        <v>4.6384965726138301</v>
      </c>
      <c r="V73" s="21">
        <f t="shared" si="27"/>
        <v>-0.78655119633682291</v>
      </c>
      <c r="W73" s="21">
        <f t="shared" si="28"/>
        <v>4.3198032888258062</v>
      </c>
      <c r="X73" s="21">
        <f t="shared" si="29"/>
        <v>-4.2765598380915124</v>
      </c>
      <c r="Y73" s="22">
        <f t="shared" si="30"/>
        <v>4.3314562175035602</v>
      </c>
    </row>
    <row r="74" spans="2:25" x14ac:dyDescent="0.2">
      <c r="B74">
        <v>32</v>
      </c>
      <c r="C74" s="3">
        <f t="shared" si="34"/>
        <v>-385.65899999999999</v>
      </c>
      <c r="D74" s="3">
        <f t="shared" si="34"/>
        <v>-4206.3050000000003</v>
      </c>
      <c r="E74">
        <v>1690.7</v>
      </c>
      <c r="H74" s="3">
        <v>-385.42561297257856</v>
      </c>
      <c r="I74" s="3">
        <v>-4200.7589084486972</v>
      </c>
      <c r="K74" s="20">
        <f t="shared" si="33"/>
        <v>-0.38542561297257855</v>
      </c>
      <c r="L74" s="21">
        <f t="shared" si="33"/>
        <v>-4.2007589084486971</v>
      </c>
      <c r="M74" s="22">
        <f t="shared" si="21"/>
        <v>1.6907000000000001</v>
      </c>
      <c r="O74" s="31">
        <f t="shared" si="22"/>
        <v>-5.9299999999999908E-2</v>
      </c>
      <c r="P74" s="10"/>
      <c r="Q74" s="31">
        <f t="shared" si="23"/>
        <v>-0.32299999999999995</v>
      </c>
      <c r="S74" s="20">
        <f t="shared" si="24"/>
        <v>-174.75770818188354</v>
      </c>
      <c r="T74" s="21">
        <f t="shared" si="25"/>
        <v>21.840490063843184</v>
      </c>
      <c r="U74" s="21">
        <f t="shared" si="26"/>
        <v>4.5446006205217175</v>
      </c>
      <c r="V74" s="21">
        <f t="shared" si="27"/>
        <v>-0.80537955314906851</v>
      </c>
      <c r="W74" s="21">
        <f t="shared" si="28"/>
        <v>4.2188203090492467</v>
      </c>
      <c r="X74" s="21">
        <f t="shared" si="29"/>
        <v>-4.3785513511579257</v>
      </c>
      <c r="Y74" s="22">
        <f t="shared" si="30"/>
        <v>4.2307513883524734</v>
      </c>
    </row>
    <row r="75" spans="2:25" x14ac:dyDescent="0.2">
      <c r="B75">
        <v>33</v>
      </c>
      <c r="C75" s="3">
        <f t="shared" si="34"/>
        <v>-2049.232</v>
      </c>
      <c r="D75" s="3">
        <f t="shared" si="34"/>
        <v>-3994.9520000000002</v>
      </c>
      <c r="E75">
        <v>1690.7</v>
      </c>
      <c r="H75" s="3">
        <v>-2048.0733034655595</v>
      </c>
      <c r="I75" s="3">
        <v>-3989.5232779274425</v>
      </c>
      <c r="K75" s="20">
        <f t="shared" si="33"/>
        <v>-2.0480733034655594</v>
      </c>
      <c r="L75" s="21">
        <f t="shared" si="33"/>
        <v>-3.9895232779274425</v>
      </c>
      <c r="M75" s="22">
        <f t="shared" si="21"/>
        <v>1.6907000000000001</v>
      </c>
      <c r="O75" s="31">
        <f t="shared" si="22"/>
        <v>-5.9299999999999908E-2</v>
      </c>
      <c r="P75" s="10"/>
      <c r="Q75" s="31">
        <f t="shared" si="23"/>
        <v>-0.32299999999999995</v>
      </c>
      <c r="S75" s="20">
        <f t="shared" si="24"/>
        <v>-152.82571739877736</v>
      </c>
      <c r="T75" s="21">
        <f t="shared" si="25"/>
        <v>20.656854314257824</v>
      </c>
      <c r="U75" s="21">
        <f t="shared" si="26"/>
        <v>4.7926367201670166</v>
      </c>
      <c r="V75" s="21">
        <f t="shared" si="27"/>
        <v>-0.75759353337381263</v>
      </c>
      <c r="W75" s="21">
        <f t="shared" si="28"/>
        <v>4.4849098911230376</v>
      </c>
      <c r="X75" s="21">
        <f t="shared" si="29"/>
        <v>-4.1196477900941169</v>
      </c>
      <c r="Y75" s="22">
        <f t="shared" si="30"/>
        <v>4.496134922518813</v>
      </c>
    </row>
    <row r="76" spans="2:25" x14ac:dyDescent="0.2">
      <c r="B76">
        <v>34</v>
      </c>
      <c r="C76" s="3">
        <f t="shared" si="34"/>
        <v>-3651.5929999999998</v>
      </c>
      <c r="D76" s="3">
        <f t="shared" si="34"/>
        <v>-3500.3249999999998</v>
      </c>
      <c r="E76">
        <v>1690.7</v>
      </c>
      <c r="H76" s="3">
        <v>-3649.5417006109956</v>
      </c>
      <c r="I76" s="3">
        <v>-3495.1669216934333</v>
      </c>
      <c r="K76" s="20">
        <f t="shared" si="33"/>
        <v>-3.6495417006109956</v>
      </c>
      <c r="L76" s="21">
        <f t="shared" si="33"/>
        <v>-3.4951669216934333</v>
      </c>
      <c r="M76" s="22">
        <f t="shared" si="21"/>
        <v>1.6907000000000001</v>
      </c>
      <c r="O76" s="31">
        <f t="shared" si="22"/>
        <v>-5.9299999999999908E-2</v>
      </c>
      <c r="P76" s="10"/>
      <c r="Q76" s="31">
        <f t="shared" si="23"/>
        <v>-0.32299999999999995</v>
      </c>
      <c r="S76" s="20">
        <f t="shared" si="24"/>
        <v>-133.7622102320463</v>
      </c>
      <c r="T76" s="21">
        <f t="shared" si="25"/>
        <v>18.499039879728343</v>
      </c>
      <c r="U76" s="21">
        <f t="shared" si="26"/>
        <v>5.3285845142024861</v>
      </c>
      <c r="V76" s="21">
        <f t="shared" si="27"/>
        <v>-0.67233622934833437</v>
      </c>
      <c r="W76" s="21">
        <f t="shared" si="28"/>
        <v>5.0535990071431813</v>
      </c>
      <c r="X76" s="21">
        <f t="shared" si="29"/>
        <v>-3.6573275784143031</v>
      </c>
      <c r="Y76" s="22">
        <f t="shared" si="30"/>
        <v>5.063563511500428</v>
      </c>
    </row>
    <row r="77" spans="2:25" x14ac:dyDescent="0.2">
      <c r="B77">
        <v>35</v>
      </c>
      <c r="C77" s="3">
        <f t="shared" si="34"/>
        <v>-5144.9170000000004</v>
      </c>
      <c r="D77" s="3">
        <f t="shared" si="34"/>
        <v>-2737.1729999999998</v>
      </c>
      <c r="E77">
        <v>1690.7</v>
      </c>
      <c r="H77" s="3">
        <v>-5142.0310181506466</v>
      </c>
      <c r="I77" s="3">
        <v>-2732.4311955159242</v>
      </c>
      <c r="K77" s="20">
        <f t="shared" si="33"/>
        <v>-5.1420310181506466</v>
      </c>
      <c r="L77" s="21">
        <f t="shared" si="33"/>
        <v>-2.7324311955159244</v>
      </c>
      <c r="M77" s="22">
        <f t="shared" si="21"/>
        <v>1.6907000000000001</v>
      </c>
      <c r="O77" s="31">
        <f t="shared" si="22"/>
        <v>-5.9299999999999908E-2</v>
      </c>
      <c r="P77" s="10"/>
      <c r="Q77" s="31">
        <f t="shared" si="23"/>
        <v>-0.32299999999999995</v>
      </c>
      <c r="S77" s="20">
        <f t="shared" si="24"/>
        <v>-117.98579358437399</v>
      </c>
      <c r="T77" s="21">
        <f t="shared" si="25"/>
        <v>16.19073271223106</v>
      </c>
      <c r="U77" s="21">
        <f t="shared" si="26"/>
        <v>6.0634255763431248</v>
      </c>
      <c r="V77" s="21">
        <f t="shared" si="27"/>
        <v>-0.58347168653298509</v>
      </c>
      <c r="W77" s="21">
        <f t="shared" si="28"/>
        <v>5.8232447758832846</v>
      </c>
      <c r="X77" s="21">
        <f t="shared" si="29"/>
        <v>-3.1749565589924145</v>
      </c>
      <c r="Y77" s="22">
        <f t="shared" si="30"/>
        <v>5.8318943946072928</v>
      </c>
    </row>
    <row r="78" spans="2:25" s="4" customFormat="1" x14ac:dyDescent="0.2">
      <c r="B78" s="4">
        <v>36</v>
      </c>
      <c r="C78" s="49">
        <f t="shared" si="34"/>
        <v>-6520.87</v>
      </c>
      <c r="D78" s="49">
        <f t="shared" si="34"/>
        <v>-1696.779</v>
      </c>
      <c r="E78" s="4">
        <v>1690.7</v>
      </c>
      <c r="H78" s="49">
        <v>-6517.5958492012523</v>
      </c>
      <c r="I78" s="49">
        <v>-1692.2964184282873</v>
      </c>
      <c r="K78" s="23">
        <f t="shared" si="33"/>
        <v>-6.5175958492012525</v>
      </c>
      <c r="L78" s="24">
        <f t="shared" si="33"/>
        <v>-1.6922964184282874</v>
      </c>
      <c r="M78" s="25">
        <f t="shared" si="21"/>
        <v>1.6907000000000001</v>
      </c>
      <c r="O78" s="32">
        <f t="shared" si="22"/>
        <v>-5.9299999999999908E-2</v>
      </c>
      <c r="P78" s="26"/>
      <c r="Q78" s="32">
        <f t="shared" si="23"/>
        <v>-0.32299999999999995</v>
      </c>
      <c r="S78" s="23">
        <f t="shared" si="24"/>
        <v>-104.55545273114123</v>
      </c>
      <c r="T78" s="24">
        <f t="shared" si="25"/>
        <v>14.094458060134764</v>
      </c>
      <c r="U78" s="24">
        <f t="shared" si="26"/>
        <v>6.9427220390384781</v>
      </c>
      <c r="V78" s="24">
        <f t="shared" si="27"/>
        <v>-0.50455828688097459</v>
      </c>
      <c r="W78" s="24">
        <f t="shared" si="28"/>
        <v>6.7339764858032147</v>
      </c>
      <c r="X78" s="24">
        <f t="shared" si="29"/>
        <v>-2.7462346530811899</v>
      </c>
      <c r="Y78" s="25">
        <f t="shared" si="30"/>
        <v>6.7414576926174208</v>
      </c>
    </row>
    <row r="79" spans="2:25" x14ac:dyDescent="0.2">
      <c r="B79">
        <v>37</v>
      </c>
      <c r="C79" s="3">
        <v>-5289.2809999999999</v>
      </c>
      <c r="D79" s="3">
        <v>2649.31</v>
      </c>
      <c r="E79">
        <v>3062.03</v>
      </c>
      <c r="H79" s="3">
        <f>C79-K8</f>
        <v>-5286.3950181506461</v>
      </c>
      <c r="I79" s="3">
        <f>D79-L8</f>
        <v>2644.5681955159243</v>
      </c>
      <c r="K79" s="20">
        <f t="shared" si="33"/>
        <v>-5.2863950181506461</v>
      </c>
      <c r="L79" s="21">
        <f t="shared" si="33"/>
        <v>2.6445681955159244</v>
      </c>
      <c r="M79" s="22">
        <f t="shared" si="21"/>
        <v>3.06203</v>
      </c>
      <c r="O79" s="31">
        <f t="shared" si="22"/>
        <v>1.31203</v>
      </c>
      <c r="P79" s="10"/>
      <c r="Q79" s="31">
        <f t="shared" si="23"/>
        <v>1.04833</v>
      </c>
      <c r="S79" s="20">
        <f t="shared" si="24"/>
        <v>-63.423065276213393</v>
      </c>
      <c r="T79" s="21">
        <f t="shared" si="25"/>
        <v>27.385235002966883</v>
      </c>
      <c r="U79" s="21">
        <f t="shared" si="26"/>
        <v>6.6570069062276271</v>
      </c>
      <c r="V79" s="21">
        <f t="shared" si="27"/>
        <v>12.514751523165046</v>
      </c>
      <c r="W79" s="21">
        <f t="shared" si="28"/>
        <v>6.0548440070378629</v>
      </c>
      <c r="X79" s="21">
        <f t="shared" si="29"/>
        <v>10.056999542825952</v>
      </c>
      <c r="Y79" s="22">
        <f t="shared" si="30"/>
        <v>6.0032248848066923</v>
      </c>
    </row>
    <row r="80" spans="2:25" x14ac:dyDescent="0.2">
      <c r="B80">
        <v>38</v>
      </c>
      <c r="C80" s="3">
        <v>-1896.6679999999999</v>
      </c>
      <c r="D80" s="3">
        <v>4027.5149999999999</v>
      </c>
      <c r="E80">
        <v>3062.03</v>
      </c>
      <c r="H80" s="3">
        <f>C80-K12</f>
        <v>-1895.5093034655597</v>
      </c>
      <c r="I80" s="3">
        <f>D80-L12</f>
        <v>4022.0862779274421</v>
      </c>
      <c r="K80" s="20">
        <f t="shared" si="33"/>
        <v>-1.8955093034655597</v>
      </c>
      <c r="L80" s="21">
        <f t="shared" si="33"/>
        <v>4.0220862779274418</v>
      </c>
      <c r="M80" s="22">
        <f t="shared" si="21"/>
        <v>3.06203</v>
      </c>
      <c r="O80" s="31">
        <f t="shared" si="22"/>
        <v>1.31203</v>
      </c>
      <c r="P80" s="10"/>
      <c r="Q80" s="31">
        <f t="shared" si="23"/>
        <v>1.04833</v>
      </c>
      <c r="S80" s="20">
        <f t="shared" si="24"/>
        <v>-25.233336704771727</v>
      </c>
      <c r="T80" s="21">
        <f t="shared" si="25"/>
        <v>34.553616538294953</v>
      </c>
      <c r="U80" s="21">
        <f t="shared" si="26"/>
        <v>5.398718483817869</v>
      </c>
      <c r="V80" s="21">
        <f t="shared" si="27"/>
        <v>16.440246799953421</v>
      </c>
      <c r="W80" s="21">
        <f t="shared" si="28"/>
        <v>4.6358986472437804</v>
      </c>
      <c r="X80" s="21">
        <f t="shared" si="29"/>
        <v>13.26649045905646</v>
      </c>
      <c r="Y80" s="22">
        <f t="shared" si="30"/>
        <v>4.5682742185114842</v>
      </c>
    </row>
    <row r="81" spans="2:25" x14ac:dyDescent="0.2">
      <c r="B81">
        <v>39</v>
      </c>
      <c r="C81" s="3">
        <v>1862.4390000000001</v>
      </c>
      <c r="D81" s="3">
        <v>4034.8209999999999</v>
      </c>
      <c r="E81">
        <v>3062.03</v>
      </c>
      <c r="H81" s="3">
        <f>C81-K17</f>
        <v>1861.2803034655599</v>
      </c>
      <c r="I81" s="3">
        <f>D81-N17</f>
        <v>4035.029736540162</v>
      </c>
      <c r="K81" s="20">
        <f t="shared" si="33"/>
        <v>1.8612803034655598</v>
      </c>
      <c r="L81" s="21">
        <f t="shared" si="33"/>
        <v>4.0350297365401619</v>
      </c>
      <c r="M81" s="22">
        <f t="shared" si="21"/>
        <v>3.06203</v>
      </c>
      <c r="O81" s="31">
        <f t="shared" si="22"/>
        <v>1.31203</v>
      </c>
      <c r="P81" s="10"/>
      <c r="Q81" s="31">
        <f t="shared" si="23"/>
        <v>1.04833</v>
      </c>
      <c r="S81" s="20">
        <f t="shared" si="24"/>
        <v>24.76295209290965</v>
      </c>
      <c r="T81" s="21">
        <f t="shared" si="25"/>
        <v>34.570079652891202</v>
      </c>
      <c r="U81" s="21">
        <f t="shared" si="26"/>
        <v>5.3964670909523962</v>
      </c>
      <c r="V81" s="21">
        <f t="shared" si="27"/>
        <v>16.449814870651814</v>
      </c>
      <c r="W81" s="21">
        <f t="shared" si="28"/>
        <v>4.633276601254475</v>
      </c>
      <c r="X81" s="21">
        <f t="shared" si="29"/>
        <v>13.274363626551517</v>
      </c>
      <c r="Y81" s="22">
        <f t="shared" si="30"/>
        <v>4.5656133357668622</v>
      </c>
    </row>
    <row r="82" spans="2:25" s="4" customFormat="1" x14ac:dyDescent="0.2">
      <c r="B82" s="4">
        <v>40</v>
      </c>
      <c r="C82" s="49">
        <v>5308.9279999999999</v>
      </c>
      <c r="D82" s="49">
        <v>2637.3519999999999</v>
      </c>
      <c r="E82" s="4">
        <v>3062.03</v>
      </c>
      <c r="H82" s="49">
        <f>C82-K20</f>
        <v>5306.4506070532079</v>
      </c>
      <c r="I82" s="49">
        <f>D82-L20</f>
        <v>2632.384493061184</v>
      </c>
      <c r="K82" s="23">
        <f t="shared" si="33"/>
        <v>5.3064506070532076</v>
      </c>
      <c r="L82" s="24">
        <f t="shared" si="33"/>
        <v>2.6323844930611839</v>
      </c>
      <c r="M82" s="25">
        <f t="shared" si="21"/>
        <v>3.06203</v>
      </c>
      <c r="O82" s="32">
        <f t="shared" si="22"/>
        <v>1.31203</v>
      </c>
      <c r="P82" s="26"/>
      <c r="Q82" s="32">
        <f t="shared" si="23"/>
        <v>1.04833</v>
      </c>
      <c r="S82" s="23">
        <f t="shared" si="24"/>
        <v>63.615252451855795</v>
      </c>
      <c r="T82" s="24">
        <f t="shared" si="25"/>
        <v>27.335757209509374</v>
      </c>
      <c r="U82" s="24">
        <f t="shared" si="26"/>
        <v>6.6681252151788772</v>
      </c>
      <c r="V82" s="24">
        <f t="shared" si="27"/>
        <v>12.489133495552117</v>
      </c>
      <c r="W82" s="24">
        <f t="shared" si="28"/>
        <v>6.0670659206328352</v>
      </c>
      <c r="X82" s="24">
        <f t="shared" si="29"/>
        <v>10.036177586498006</v>
      </c>
      <c r="Y82" s="25">
        <f t="shared" si="30"/>
        <v>6.0155516748926976</v>
      </c>
    </row>
    <row r="83" spans="2:25" x14ac:dyDescent="0.2">
      <c r="B83">
        <v>41</v>
      </c>
      <c r="C83" s="3">
        <f>C79*-1</f>
        <v>5289.2809999999999</v>
      </c>
      <c r="D83" s="3">
        <f>D79*-1</f>
        <v>-2649.31</v>
      </c>
      <c r="E83">
        <v>3062.03</v>
      </c>
      <c r="H83" s="3">
        <v>-5283.832018150646</v>
      </c>
      <c r="I83" s="3">
        <v>2646.1271955159245</v>
      </c>
      <c r="K83" s="20">
        <f t="shared" si="33"/>
        <v>-5.2838320181506457</v>
      </c>
      <c r="L83" s="21">
        <f t="shared" si="33"/>
        <v>2.6461271955159247</v>
      </c>
      <c r="M83" s="22">
        <f t="shared" si="21"/>
        <v>3.06203</v>
      </c>
      <c r="O83" s="31">
        <f t="shared" si="22"/>
        <v>1.31203</v>
      </c>
      <c r="P83" s="10"/>
      <c r="Q83" s="31">
        <f t="shared" si="23"/>
        <v>1.04833</v>
      </c>
      <c r="S83" s="20">
        <f t="shared" si="24"/>
        <v>-63.398428921421988</v>
      </c>
      <c r="T83" s="21">
        <f t="shared" si="25"/>
        <v>27.391547369746746</v>
      </c>
      <c r="U83" s="21">
        <f t="shared" si="26"/>
        <v>6.6555914576980237</v>
      </c>
      <c r="V83" s="21">
        <f t="shared" si="27"/>
        <v>12.518021148079114</v>
      </c>
      <c r="W83" s="21">
        <f t="shared" si="28"/>
        <v>6.0532877555740647</v>
      </c>
      <c r="X83" s="21">
        <f t="shared" si="29"/>
        <v>10.059657150098166</v>
      </c>
      <c r="Y83" s="22">
        <f t="shared" si="30"/>
        <v>6.0016552483279897</v>
      </c>
    </row>
    <row r="84" spans="2:25" x14ac:dyDescent="0.2">
      <c r="B84">
        <v>42</v>
      </c>
      <c r="C84" s="3">
        <f t="shared" ref="C84:D86" si="35">C80*-1</f>
        <v>1896.6679999999999</v>
      </c>
      <c r="D84" s="3">
        <f t="shared" si="35"/>
        <v>-4027.5149999999999</v>
      </c>
      <c r="E84">
        <v>3062.03</v>
      </c>
      <c r="H84" s="3">
        <v>-1838.7873034655597</v>
      </c>
      <c r="I84" s="3">
        <v>4034.1932779274421</v>
      </c>
      <c r="K84" s="20">
        <f t="shared" si="33"/>
        <v>-1.8387873034655597</v>
      </c>
      <c r="L84" s="21">
        <f t="shared" si="33"/>
        <v>4.0341932779274421</v>
      </c>
      <c r="M84" s="22">
        <f t="shared" si="21"/>
        <v>3.06203</v>
      </c>
      <c r="O84" s="31">
        <f t="shared" si="22"/>
        <v>1.31203</v>
      </c>
      <c r="P84" s="10"/>
      <c r="Q84" s="31">
        <f t="shared" si="23"/>
        <v>1.04833</v>
      </c>
      <c r="S84" s="20">
        <f t="shared" si="24"/>
        <v>-24.503522137434636</v>
      </c>
      <c r="T84" s="21">
        <f t="shared" si="25"/>
        <v>34.631235178960253</v>
      </c>
      <c r="U84" s="21">
        <f t="shared" si="26"/>
        <v>5.3881241514984701</v>
      </c>
      <c r="V84" s="21">
        <f t="shared" si="27"/>
        <v>16.485382316912638</v>
      </c>
      <c r="W84" s="21">
        <f t="shared" si="28"/>
        <v>4.6235567339399122</v>
      </c>
      <c r="X84" s="21">
        <f t="shared" si="29"/>
        <v>13.303632931919649</v>
      </c>
      <c r="Y84" s="22">
        <f t="shared" si="30"/>
        <v>4.5557491085397919</v>
      </c>
    </row>
    <row r="85" spans="2:25" x14ac:dyDescent="0.2">
      <c r="B85">
        <v>43</v>
      </c>
      <c r="C85" s="3">
        <f t="shared" si="35"/>
        <v>-1862.4390000000001</v>
      </c>
      <c r="D85" s="3">
        <f t="shared" si="35"/>
        <v>-4034.8209999999999</v>
      </c>
      <c r="E85">
        <v>3062.03</v>
      </c>
      <c r="H85" s="3">
        <v>1838.7873034655597</v>
      </c>
      <c r="I85" s="3">
        <v>4039.6219999999998</v>
      </c>
      <c r="K85" s="20">
        <f t="shared" si="33"/>
        <v>1.8387873034655597</v>
      </c>
      <c r="L85" s="21">
        <f t="shared" si="33"/>
        <v>4.0396219999999996</v>
      </c>
      <c r="M85" s="22">
        <f t="shared" si="21"/>
        <v>3.06203</v>
      </c>
      <c r="O85" s="31">
        <f t="shared" si="22"/>
        <v>1.31203</v>
      </c>
      <c r="P85" s="10"/>
      <c r="Q85" s="31">
        <f t="shared" si="23"/>
        <v>1.04833</v>
      </c>
      <c r="S85" s="20">
        <f t="shared" si="24"/>
        <v>24.47445674721007</v>
      </c>
      <c r="T85" s="21">
        <f t="shared" si="25"/>
        <v>34.601402800999509</v>
      </c>
      <c r="U85" s="21">
        <f t="shared" si="26"/>
        <v>5.3921899420523145</v>
      </c>
      <c r="V85" s="21">
        <f t="shared" si="27"/>
        <v>16.468027189366833</v>
      </c>
      <c r="W85" s="21">
        <f t="shared" si="28"/>
        <v>4.628294218302262</v>
      </c>
      <c r="X85" s="21">
        <f t="shared" si="29"/>
        <v>13.289350521250501</v>
      </c>
      <c r="Y85" s="22">
        <f t="shared" si="30"/>
        <v>4.5605570316760806</v>
      </c>
    </row>
    <row r="86" spans="2:25" s="4" customFormat="1" x14ac:dyDescent="0.2">
      <c r="B86" s="4">
        <v>44</v>
      </c>
      <c r="C86" s="49">
        <f t="shared" si="35"/>
        <v>-5308.9279999999999</v>
      </c>
      <c r="D86" s="49">
        <f t="shared" si="35"/>
        <v>-2637.3519999999999</v>
      </c>
      <c r="E86" s="4">
        <v>3062.03</v>
      </c>
      <c r="H86" s="49">
        <v>5292.7826070532083</v>
      </c>
      <c r="I86" s="49">
        <v>2640.7024930611842</v>
      </c>
      <c r="K86" s="23">
        <f t="shared" si="33"/>
        <v>5.2927826070532085</v>
      </c>
      <c r="L86" s="24">
        <f t="shared" si="33"/>
        <v>2.6407024930611844</v>
      </c>
      <c r="M86" s="25">
        <f t="shared" si="21"/>
        <v>3.06203</v>
      </c>
      <c r="O86" s="32">
        <f t="shared" si="22"/>
        <v>1.31203</v>
      </c>
      <c r="P86" s="26"/>
      <c r="Q86" s="32">
        <f t="shared" si="23"/>
        <v>1.04833</v>
      </c>
      <c r="S86" s="23">
        <f t="shared" si="24"/>
        <v>63.484236310055316</v>
      </c>
      <c r="T86" s="24">
        <f t="shared" si="25"/>
        <v>27.369461253572339</v>
      </c>
      <c r="U86" s="24">
        <f t="shared" si="26"/>
        <v>6.6605469072204961</v>
      </c>
      <c r="V86" s="24">
        <f t="shared" si="27"/>
        <v>12.506582442617592</v>
      </c>
      <c r="W86" s="24">
        <f t="shared" si="28"/>
        <v>6.0587358502648483</v>
      </c>
      <c r="X86" s="24">
        <f t="shared" si="29"/>
        <v>10.050359677020113</v>
      </c>
      <c r="Y86" s="25">
        <f t="shared" si="30"/>
        <v>6.0071501705288268</v>
      </c>
    </row>
    <row r="87" spans="2:25" s="4" customFormat="1" x14ac:dyDescent="0.2">
      <c r="B87" s="4">
        <v>45</v>
      </c>
      <c r="C87" s="49">
        <v>0</v>
      </c>
      <c r="D87" s="49">
        <v>0</v>
      </c>
      <c r="E87" s="4">
        <v>3766.6840000000002</v>
      </c>
      <c r="K87" s="23">
        <f t="shared" si="33"/>
        <v>0</v>
      </c>
      <c r="L87" s="24">
        <f t="shared" si="33"/>
        <v>0</v>
      </c>
      <c r="M87" s="25">
        <f t="shared" si="21"/>
        <v>3.7666840000000001</v>
      </c>
      <c r="O87" s="32">
        <f t="shared" si="22"/>
        <v>2.0166840000000001</v>
      </c>
      <c r="P87" s="26"/>
      <c r="Q87" s="32">
        <f t="shared" si="23"/>
        <v>1.7529840000000001</v>
      </c>
      <c r="S87" s="23">
        <v>0</v>
      </c>
      <c r="T87" s="24">
        <f t="shared" si="25"/>
        <v>90</v>
      </c>
      <c r="U87" s="24">
        <f t="shared" si="26"/>
        <v>3.7666840000000001</v>
      </c>
      <c r="V87" s="24">
        <f t="shared" si="27"/>
        <v>90</v>
      </c>
      <c r="W87" s="24">
        <f t="shared" si="28"/>
        <v>2.0166840000000001</v>
      </c>
      <c r="X87" s="24">
        <f t="shared" si="29"/>
        <v>90</v>
      </c>
      <c r="Y87" s="25">
        <f t="shared" si="30"/>
        <v>1.7529840000000001</v>
      </c>
    </row>
    <row r="88" spans="2:25" x14ac:dyDescent="0.2">
      <c r="B88" t="s">
        <v>5</v>
      </c>
      <c r="C88" s="3">
        <v>-2023.8050000000001</v>
      </c>
      <c r="D88" s="3">
        <v>4000.3789999999999</v>
      </c>
      <c r="E88" s="19">
        <v>323</v>
      </c>
      <c r="F88" s="19"/>
      <c r="G88" s="19"/>
      <c r="H88" s="3">
        <f>C88-K12</f>
        <v>-2022.6463034655599</v>
      </c>
      <c r="I88" s="3">
        <f>D88-L12</f>
        <v>3994.9502779274421</v>
      </c>
      <c r="K88" s="23">
        <f t="shared" si="33"/>
        <v>-2.0226463034655597</v>
      </c>
      <c r="L88" s="24">
        <f t="shared" si="33"/>
        <v>3.9949502779274422</v>
      </c>
      <c r="M88" s="25">
        <f t="shared" si="21"/>
        <v>0.32300000000000001</v>
      </c>
      <c r="O88" s="31">
        <f t="shared" si="22"/>
        <v>-1.427</v>
      </c>
      <c r="P88" s="10"/>
      <c r="Q88" s="31">
        <f t="shared" si="23"/>
        <v>-1.6907000000000001</v>
      </c>
      <c r="S88" s="20">
        <f t="shared" si="24"/>
        <v>-26.853127599364868</v>
      </c>
      <c r="T88" s="21">
        <f t="shared" si="25"/>
        <v>4.1258036033196159</v>
      </c>
      <c r="U88" s="21">
        <f t="shared" si="26"/>
        <v>4.4894381376777472</v>
      </c>
      <c r="V88" s="21">
        <f t="shared" si="27"/>
        <v>-17.676197195270404</v>
      </c>
      <c r="W88" s="21">
        <f t="shared" si="28"/>
        <v>4.6996866695595187</v>
      </c>
      <c r="X88" s="21">
        <f t="shared" si="29"/>
        <v>-20.685207470353582</v>
      </c>
      <c r="Y88" s="22">
        <f t="shared" si="30"/>
        <v>4.786354801102342</v>
      </c>
    </row>
    <row r="89" spans="2:25" x14ac:dyDescent="0.2">
      <c r="B89" t="s">
        <v>6</v>
      </c>
      <c r="C89" s="3">
        <f>C88*-1</f>
        <v>2023.8050000000001</v>
      </c>
      <c r="D89" s="3">
        <f>D88*-1</f>
        <v>-4000.3789999999999</v>
      </c>
      <c r="E89" s="19">
        <v>323</v>
      </c>
      <c r="F89" s="19"/>
      <c r="G89" s="19"/>
      <c r="H89" s="3">
        <f>H88*-1</f>
        <v>2022.6463034655599</v>
      </c>
      <c r="I89" s="3">
        <f>I88*-1</f>
        <v>-3994.9502779274421</v>
      </c>
      <c r="K89" s="23">
        <f t="shared" si="33"/>
        <v>2.0226463034655597</v>
      </c>
      <c r="L89" s="24">
        <f t="shared" si="33"/>
        <v>-3.9949502779274422</v>
      </c>
      <c r="M89" s="25">
        <f t="shared" si="21"/>
        <v>0.32300000000000001</v>
      </c>
      <c r="O89" s="32">
        <f t="shared" si="22"/>
        <v>-1.427</v>
      </c>
      <c r="P89" s="10"/>
      <c r="Q89" s="32">
        <f t="shared" si="23"/>
        <v>-1.6907000000000001</v>
      </c>
      <c r="S89" s="23">
        <f t="shared" si="24"/>
        <v>153.14687240063512</v>
      </c>
      <c r="T89" s="24">
        <f t="shared" si="25"/>
        <v>4.1258036033196159</v>
      </c>
      <c r="U89" s="24">
        <f t="shared" si="26"/>
        <v>4.4894381376777472</v>
      </c>
      <c r="V89" s="24">
        <f t="shared" si="27"/>
        <v>-17.676197195270404</v>
      </c>
      <c r="W89" s="24">
        <f t="shared" si="28"/>
        <v>4.6996866695595187</v>
      </c>
      <c r="X89" s="24">
        <f t="shared" si="29"/>
        <v>-20.685207470353582</v>
      </c>
      <c r="Y89" s="25">
        <f t="shared" si="30"/>
        <v>4.786354801102342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663-8EAC-F940-AF82-E5AD6A604DC7}">
  <dimension ref="A1:AB55"/>
  <sheetViews>
    <sheetView workbookViewId="0">
      <selection activeCell="F56" sqref="F56"/>
    </sheetView>
  </sheetViews>
  <sheetFormatPr baseColWidth="10" defaultRowHeight="16" x14ac:dyDescent="0.2"/>
  <sheetData>
    <row r="1" spans="1:28" x14ac:dyDescent="0.2">
      <c r="A1" t="s">
        <v>52</v>
      </c>
      <c r="B1" t="s">
        <v>61</v>
      </c>
      <c r="C1" t="s">
        <v>60</v>
      </c>
      <c r="D1" t="s">
        <v>59</v>
      </c>
      <c r="F1" s="54" t="s">
        <v>53</v>
      </c>
      <c r="G1" s="54"/>
      <c r="H1" s="54"/>
      <c r="I1" s="55"/>
      <c r="J1" s="54" t="s">
        <v>54</v>
      </c>
      <c r="K1" s="54"/>
      <c r="L1" s="54"/>
      <c r="N1" s="54" t="s">
        <v>55</v>
      </c>
      <c r="O1" s="53"/>
      <c r="P1" s="53"/>
      <c r="R1" s="54" t="s">
        <v>56</v>
      </c>
      <c r="S1" s="53"/>
      <c r="T1" s="53"/>
      <c r="V1" s="54" t="s">
        <v>57</v>
      </c>
      <c r="W1" s="53"/>
      <c r="X1" s="53"/>
      <c r="Z1" s="54" t="s">
        <v>58</v>
      </c>
      <c r="AA1" s="54"/>
      <c r="AB1" s="54"/>
    </row>
    <row r="2" spans="1:28" x14ac:dyDescent="0.2">
      <c r="A2" t="s">
        <v>49</v>
      </c>
      <c r="B2">
        <v>17</v>
      </c>
      <c r="C2">
        <v>1</v>
      </c>
      <c r="D2" s="8">
        <v>1</v>
      </c>
      <c r="F2" s="20">
        <f>Hufo_SpeakerPositions!K43</f>
        <v>-5.8882318492012526</v>
      </c>
      <c r="G2" s="21">
        <f>Hufo_SpeakerPositions!L43</f>
        <v>2.2171234184282875</v>
      </c>
      <c r="H2" s="22">
        <f>Hufo_SpeakerPositions!M43</f>
        <v>0.99970000000000003</v>
      </c>
      <c r="I2" s="10"/>
      <c r="J2" s="20">
        <f>Hufo_SpeakerPositions!K43</f>
        <v>-5.8882318492012526</v>
      </c>
      <c r="K2" s="21">
        <f>Hufo_SpeakerPositions!L43</f>
        <v>2.2171234184282875</v>
      </c>
      <c r="L2" s="31">
        <f>Hufo_SpeakerPositions!O43</f>
        <v>-0.75029999999999997</v>
      </c>
      <c r="M2" s="10"/>
      <c r="N2" s="10">
        <f>Hufo_SpeakerPositions!K43</f>
        <v>-5.8882318492012526</v>
      </c>
      <c r="O2" s="10">
        <f>Hufo_SpeakerPositions!L43</f>
        <v>2.2171234184282875</v>
      </c>
      <c r="P2" s="10">
        <f>Hufo_SpeakerPositions!Q43</f>
        <v>-1.014</v>
      </c>
      <c r="Q2" s="10"/>
      <c r="R2" s="20">
        <f>Hufo_SpeakerPositions!S43</f>
        <v>-69.366904439320834</v>
      </c>
      <c r="S2" s="21">
        <f>Hufo_SpeakerPositions!T43</f>
        <v>9.0282006154422199</v>
      </c>
      <c r="T2" s="21">
        <f>Hufo_SpeakerPositions!U43</f>
        <v>6.3707386269169088</v>
      </c>
      <c r="U2" s="10"/>
      <c r="V2" s="10">
        <f>Hufo_SpeakerPositions!S43</f>
        <v>-69.366904439320834</v>
      </c>
      <c r="W2" s="10">
        <f>Hufo_SpeakerPositions!V43</f>
        <v>-6.8004195298063834</v>
      </c>
      <c r="X2" s="10">
        <f>Hufo_SpeakerPositions!W43</f>
        <v>6.3363917691767719</v>
      </c>
      <c r="Y2" s="10"/>
      <c r="Z2" s="20">
        <f>Hufo_SpeakerPositions!S43</f>
        <v>-69.366904439320834</v>
      </c>
      <c r="AA2" s="21">
        <f>Hufo_SpeakerPositions!X43</f>
        <v>-9.1551706518664009</v>
      </c>
      <c r="AB2" s="22">
        <f>Hufo_SpeakerPositions!Y43</f>
        <v>6.3729982396428717</v>
      </c>
    </row>
    <row r="3" spans="1:28" x14ac:dyDescent="0.2">
      <c r="A3" t="s">
        <v>49</v>
      </c>
      <c r="B3">
        <v>18</v>
      </c>
      <c r="C3">
        <v>2</v>
      </c>
      <c r="D3" s="8">
        <v>19</v>
      </c>
      <c r="F3" s="20">
        <f>Hufo_SpeakerPositions!K61</f>
        <v>-5.8882318492012526</v>
      </c>
      <c r="G3" s="21">
        <f>Hufo_SpeakerPositions!L61</f>
        <v>2.2171234184282875</v>
      </c>
      <c r="H3" s="22">
        <f>Hufo_SpeakerPositions!M61</f>
        <v>1.6907000000000001</v>
      </c>
      <c r="I3" s="10"/>
      <c r="J3" s="20">
        <f>Hufo_SpeakerPositions!K61</f>
        <v>-5.8882318492012526</v>
      </c>
      <c r="K3" s="21">
        <f>Hufo_SpeakerPositions!L61</f>
        <v>2.2171234184282875</v>
      </c>
      <c r="L3" s="31">
        <f>Hufo_SpeakerPositions!O61</f>
        <v>-5.9299999999999908E-2</v>
      </c>
      <c r="M3" s="10"/>
      <c r="N3" s="10">
        <f>Hufo_SpeakerPositions!K61</f>
        <v>-5.8882318492012526</v>
      </c>
      <c r="O3" s="10">
        <f>Hufo_SpeakerPositions!L61</f>
        <v>2.2171234184282875</v>
      </c>
      <c r="P3" s="10">
        <f>Hufo_SpeakerPositions!Q61</f>
        <v>-0.32299999999999995</v>
      </c>
      <c r="Q3" s="10"/>
      <c r="R3" s="20">
        <f>Hufo_SpeakerPositions!S61</f>
        <v>-69.366904439320834</v>
      </c>
      <c r="S3" s="21">
        <f>Hufo_SpeakerPositions!T61</f>
        <v>15.040892032043063</v>
      </c>
      <c r="T3" s="21">
        <f>Hufo_SpeakerPositions!U61</f>
        <v>6.5150116694055997</v>
      </c>
      <c r="U3" s="10"/>
      <c r="V3" s="10">
        <f>Hufo_SpeakerPositions!S61</f>
        <v>-69.366904439320834</v>
      </c>
      <c r="W3" s="10">
        <f>Hufo_SpeakerPositions!V61</f>
        <v>-0.53999366131212634</v>
      </c>
      <c r="X3" s="10">
        <f>Hufo_SpeakerPositions!W61</f>
        <v>6.292092422437161</v>
      </c>
      <c r="Y3" s="10"/>
      <c r="Z3" s="20">
        <f>Hufo_SpeakerPositions!S61</f>
        <v>-69.366904439320834</v>
      </c>
      <c r="AA3" s="21">
        <f>Hufo_SpeakerPositions!X61</f>
        <v>-2.9387880520458696</v>
      </c>
      <c r="AB3" s="22">
        <f>Hufo_SpeakerPositions!Y61</f>
        <v>6.3000983772073864</v>
      </c>
    </row>
    <row r="4" spans="1:28" x14ac:dyDescent="0.2">
      <c r="A4" t="s">
        <v>49</v>
      </c>
      <c r="B4">
        <v>19</v>
      </c>
      <c r="C4">
        <v>3</v>
      </c>
      <c r="D4">
        <v>37</v>
      </c>
      <c r="F4" s="20">
        <f>Hufo_SpeakerPositions!K79</f>
        <v>-5.2863950181506461</v>
      </c>
      <c r="G4" s="21">
        <f>Hufo_SpeakerPositions!L79</f>
        <v>2.6445681955159244</v>
      </c>
      <c r="H4" s="22">
        <f>Hufo_SpeakerPositions!M79</f>
        <v>3.06203</v>
      </c>
      <c r="I4" s="10"/>
      <c r="J4" s="20">
        <f>Hufo_SpeakerPositions!K79</f>
        <v>-5.2863950181506461</v>
      </c>
      <c r="K4" s="21">
        <f>Hufo_SpeakerPositions!L79</f>
        <v>2.6445681955159244</v>
      </c>
      <c r="L4" s="31">
        <f>Hufo_SpeakerPositions!O79</f>
        <v>1.31203</v>
      </c>
      <c r="M4" s="10"/>
      <c r="N4" s="10">
        <f>Hufo_SpeakerPositions!K79</f>
        <v>-5.2863950181506461</v>
      </c>
      <c r="O4" s="10">
        <f>Hufo_SpeakerPositions!L79</f>
        <v>2.6445681955159244</v>
      </c>
      <c r="P4" s="10">
        <f>Hufo_SpeakerPositions!Q79</f>
        <v>1.04833</v>
      </c>
      <c r="Q4" s="10"/>
      <c r="R4" s="20">
        <f>Hufo_SpeakerPositions!S79</f>
        <v>-63.423065276213393</v>
      </c>
      <c r="S4" s="21">
        <f>Hufo_SpeakerPositions!T79</f>
        <v>27.385235002966883</v>
      </c>
      <c r="T4" s="21">
        <f>Hufo_SpeakerPositions!U79</f>
        <v>6.6570069062276271</v>
      </c>
      <c r="U4" s="10"/>
      <c r="V4" s="10">
        <f>Hufo_SpeakerPositions!S79</f>
        <v>-63.423065276213393</v>
      </c>
      <c r="W4" s="10">
        <f>Hufo_SpeakerPositions!V79</f>
        <v>12.514751523165046</v>
      </c>
      <c r="X4" s="10">
        <f>Hufo_SpeakerPositions!W79</f>
        <v>6.0548440070378629</v>
      </c>
      <c r="Y4" s="10"/>
      <c r="Z4" s="20">
        <f>Hufo_SpeakerPositions!S79</f>
        <v>-63.423065276213393</v>
      </c>
      <c r="AA4" s="21">
        <f>Hufo_SpeakerPositions!X79</f>
        <v>10.056999542825952</v>
      </c>
      <c r="AB4" s="22">
        <f>Hufo_SpeakerPositions!Y79</f>
        <v>6.0032248848066923</v>
      </c>
    </row>
    <row r="5" spans="1:28" x14ac:dyDescent="0.2">
      <c r="A5" t="s">
        <v>49</v>
      </c>
      <c r="B5">
        <v>20</v>
      </c>
      <c r="C5">
        <v>4</v>
      </c>
      <c r="D5">
        <v>2</v>
      </c>
      <c r="F5" s="20">
        <f>Hufo_SpeakerPositions!K44</f>
        <v>-4.4731376070532081</v>
      </c>
      <c r="G5" s="21">
        <f>Hufo_SpeakerPositions!L44</f>
        <v>3.1157574930611842</v>
      </c>
      <c r="H5" s="22">
        <f>Hufo_SpeakerPositions!M44</f>
        <v>0.99970000000000003</v>
      </c>
      <c r="I5" s="10"/>
      <c r="J5" s="20">
        <f>Hufo_SpeakerPositions!K44</f>
        <v>-4.4731376070532081</v>
      </c>
      <c r="K5" s="21">
        <f>Hufo_SpeakerPositions!L44</f>
        <v>3.1157574930611842</v>
      </c>
      <c r="L5" s="31">
        <f>Hufo_SpeakerPositions!O44</f>
        <v>-0.75029999999999997</v>
      </c>
      <c r="M5" s="10"/>
      <c r="N5" s="10">
        <f>Hufo_SpeakerPositions!K44</f>
        <v>-4.4731376070532081</v>
      </c>
      <c r="O5" s="10">
        <f>Hufo_SpeakerPositions!L44</f>
        <v>3.1157574930611842</v>
      </c>
      <c r="P5" s="10">
        <f>Hufo_SpeakerPositions!Q44</f>
        <v>-1.014</v>
      </c>
      <c r="Q5" s="10"/>
      <c r="R5" s="20">
        <f>Hufo_SpeakerPositions!S44</f>
        <v>-55.140915780735916</v>
      </c>
      <c r="S5" s="21">
        <f>Hufo_SpeakerPositions!T44</f>
        <v>10.391817680761241</v>
      </c>
      <c r="T5" s="21">
        <f>Hufo_SpeakerPositions!U44</f>
        <v>5.5422292353529201</v>
      </c>
      <c r="U5" s="10"/>
      <c r="V5" s="10">
        <f>Hufo_SpeakerPositions!S44</f>
        <v>-55.140915780735916</v>
      </c>
      <c r="W5" s="10">
        <f>Hufo_SpeakerPositions!V44</f>
        <v>-7.8367439186346948</v>
      </c>
      <c r="X5" s="10">
        <f>Hufo_SpeakerPositions!W44</f>
        <v>5.5027134122358774</v>
      </c>
      <c r="Y5" s="10"/>
      <c r="Z5" s="20">
        <f>Hufo_SpeakerPositions!S44</f>
        <v>-55.140915780735916</v>
      </c>
      <c r="AA5" s="21">
        <f>Hufo_SpeakerPositions!X44</f>
        <v>-10.537158792071354</v>
      </c>
      <c r="AB5" s="22">
        <f>Hufo_SpeakerPositions!Y44</f>
        <v>5.5448264902700624</v>
      </c>
    </row>
    <row r="6" spans="1:28" x14ac:dyDescent="0.2">
      <c r="A6" s="6" t="s">
        <v>49</v>
      </c>
      <c r="B6" s="6">
        <v>21</v>
      </c>
      <c r="C6" s="6">
        <v>5</v>
      </c>
      <c r="D6" s="6">
        <v>20</v>
      </c>
      <c r="F6" s="20">
        <f>Hufo_SpeakerPositions!K62</f>
        <v>-4.4731376070532081</v>
      </c>
      <c r="G6" s="21">
        <f>Hufo_SpeakerPositions!L62</f>
        <v>3.1157574930611842</v>
      </c>
      <c r="H6" s="22">
        <f>Hufo_SpeakerPositions!M62</f>
        <v>1.6907000000000001</v>
      </c>
      <c r="I6" s="10"/>
      <c r="J6" s="20">
        <f>Hufo_SpeakerPositions!K62</f>
        <v>-4.4731376070532081</v>
      </c>
      <c r="K6" s="21">
        <f>Hufo_SpeakerPositions!L62</f>
        <v>3.1157574930611842</v>
      </c>
      <c r="L6" s="31">
        <f>Hufo_SpeakerPositions!O62</f>
        <v>-5.9299999999999908E-2</v>
      </c>
      <c r="M6" s="10"/>
      <c r="N6" s="10">
        <f>Hufo_SpeakerPositions!K62</f>
        <v>-4.4731376070532081</v>
      </c>
      <c r="O6" s="10">
        <f>Hufo_SpeakerPositions!L62</f>
        <v>3.1157574930611842</v>
      </c>
      <c r="P6" s="10">
        <f>Hufo_SpeakerPositions!Q62</f>
        <v>-0.32299999999999995</v>
      </c>
      <c r="Q6" s="10"/>
      <c r="R6" s="20">
        <f>Hufo_SpeakerPositions!S62</f>
        <v>-55.140915780735916</v>
      </c>
      <c r="S6" s="21">
        <f>Hufo_SpeakerPositions!T62</f>
        <v>17.231014707876284</v>
      </c>
      <c r="T6" s="21">
        <f>Hufo_SpeakerPositions!U62</f>
        <v>5.7074837973664554</v>
      </c>
      <c r="U6" s="10"/>
      <c r="V6" s="10">
        <f>Hufo_SpeakerPositions!S62</f>
        <v>-55.140915780735916</v>
      </c>
      <c r="W6" s="10">
        <f>Hufo_SpeakerPositions!V62</f>
        <v>-0.62324443544919728</v>
      </c>
      <c r="X6" s="10">
        <f>Hufo_SpeakerPositions!W62</f>
        <v>5.4516439077768659</v>
      </c>
      <c r="Y6" s="10"/>
      <c r="Z6" s="20">
        <f>Hufo_SpeakerPositions!S62</f>
        <v>-55.140915780735916</v>
      </c>
      <c r="AA6" s="21">
        <f>Hufo_SpeakerPositions!X62</f>
        <v>-3.3909072024217428</v>
      </c>
      <c r="AB6" s="22">
        <f>Hufo_SpeakerPositions!Y62</f>
        <v>5.4608821455146437</v>
      </c>
    </row>
    <row r="7" spans="1:28" x14ac:dyDescent="0.2">
      <c r="A7" t="s">
        <v>49</v>
      </c>
      <c r="B7">
        <v>22</v>
      </c>
      <c r="C7">
        <v>6</v>
      </c>
      <c r="D7">
        <v>3</v>
      </c>
      <c r="F7" s="20">
        <f>Hufo_SpeakerPositions!K45</f>
        <v>-2.9245763063212125</v>
      </c>
      <c r="G7" s="21">
        <f>Hufo_SpeakerPositions!L45</f>
        <v>3.7572768190097552</v>
      </c>
      <c r="H7" s="22">
        <f>Hufo_SpeakerPositions!M45</f>
        <v>0.99970000000000003</v>
      </c>
      <c r="I7" s="10"/>
      <c r="J7" s="20">
        <f>Hufo_SpeakerPositions!K45</f>
        <v>-2.9245763063212125</v>
      </c>
      <c r="K7" s="21">
        <f>Hufo_SpeakerPositions!L45</f>
        <v>3.7572768190097552</v>
      </c>
      <c r="L7" s="31">
        <f>Hufo_SpeakerPositions!O45</f>
        <v>-0.75029999999999997</v>
      </c>
      <c r="M7" s="10"/>
      <c r="N7" s="10">
        <f>Hufo_SpeakerPositions!K45</f>
        <v>-2.9245763063212125</v>
      </c>
      <c r="O7" s="10">
        <f>Hufo_SpeakerPositions!L45</f>
        <v>3.7572768190097552</v>
      </c>
      <c r="P7" s="10">
        <f>Hufo_SpeakerPositions!Q45</f>
        <v>-1.014</v>
      </c>
      <c r="Q7" s="10"/>
      <c r="R7" s="20">
        <f>Hufo_SpeakerPositions!S45</f>
        <v>-37.896354740302939</v>
      </c>
      <c r="S7" s="21">
        <f>Hufo_SpeakerPositions!T45</f>
        <v>11.857709493933276</v>
      </c>
      <c r="T7" s="21">
        <f>Hufo_SpeakerPositions!U45</f>
        <v>4.8651490990681356</v>
      </c>
      <c r="U7" s="10"/>
      <c r="V7" s="10">
        <f>Hufo_SpeakerPositions!S45</f>
        <v>-37.896354740302939</v>
      </c>
      <c r="W7" s="10">
        <f>Hufo_SpeakerPositions!V45</f>
        <v>-8.9551418644697254</v>
      </c>
      <c r="X7" s="10">
        <f>Hufo_SpeakerPositions!W45</f>
        <v>4.8200856585919185</v>
      </c>
      <c r="Y7" s="10"/>
      <c r="Z7" s="20">
        <f>Hufo_SpeakerPositions!S45</f>
        <v>-37.896354740302939</v>
      </c>
      <c r="AA7" s="21">
        <f>Hufo_SpeakerPositions!X45</f>
        <v>-12.02242380905775</v>
      </c>
      <c r="AB7" s="22">
        <f>Hufo_SpeakerPositions!Y45</f>
        <v>4.8681076062638029</v>
      </c>
    </row>
    <row r="8" spans="1:28" x14ac:dyDescent="0.2">
      <c r="A8" t="s">
        <v>49</v>
      </c>
      <c r="B8">
        <v>23</v>
      </c>
      <c r="C8">
        <v>7</v>
      </c>
      <c r="D8">
        <v>21</v>
      </c>
      <c r="F8" s="20">
        <f>Hufo_SpeakerPositions!K63</f>
        <v>-2.9245763063212125</v>
      </c>
      <c r="G8" s="21">
        <f>Hufo_SpeakerPositions!L63</f>
        <v>3.7572768190097552</v>
      </c>
      <c r="H8" s="22">
        <f>Hufo_SpeakerPositions!M63</f>
        <v>1.6907000000000001</v>
      </c>
      <c r="I8" s="10"/>
      <c r="J8" s="20">
        <f>Hufo_SpeakerPositions!K63</f>
        <v>-2.9245763063212125</v>
      </c>
      <c r="K8" s="21">
        <f>Hufo_SpeakerPositions!L63</f>
        <v>3.7572768190097552</v>
      </c>
      <c r="L8" s="31">
        <f>Hufo_SpeakerPositions!O63</f>
        <v>-5.9299999999999908E-2</v>
      </c>
      <c r="M8" s="10"/>
      <c r="N8" s="10">
        <f>Hufo_SpeakerPositions!K63</f>
        <v>-2.9245763063212125</v>
      </c>
      <c r="O8" s="10">
        <f>Hufo_SpeakerPositions!L63</f>
        <v>3.7572768190097552</v>
      </c>
      <c r="P8" s="10">
        <f>Hufo_SpeakerPositions!Q63</f>
        <v>-0.32299999999999995</v>
      </c>
      <c r="Q8" s="10"/>
      <c r="R8" s="20">
        <f>Hufo_SpeakerPositions!S63</f>
        <v>-37.896354740302939</v>
      </c>
      <c r="S8" s="21">
        <f>Hufo_SpeakerPositions!T63</f>
        <v>19.549429629941635</v>
      </c>
      <c r="T8" s="21">
        <f>Hufo_SpeakerPositions!U63</f>
        <v>5.0525975652295418</v>
      </c>
      <c r="U8" s="10"/>
      <c r="V8" s="10">
        <f>Hufo_SpeakerPositions!S63</f>
        <v>-37.896354740302939</v>
      </c>
      <c r="W8" s="10">
        <f>Hufo_SpeakerPositions!V63</f>
        <v>-0.71355338645747979</v>
      </c>
      <c r="X8" s="10">
        <f>Hufo_SpeakerPositions!W63</f>
        <v>4.761700552970912</v>
      </c>
      <c r="Y8" s="10"/>
      <c r="Z8" s="20">
        <f>Hufo_SpeakerPositions!S63</f>
        <v>-37.896354740302939</v>
      </c>
      <c r="AA8" s="21">
        <f>Hufo_SpeakerPositions!X63</f>
        <v>-3.8808947854382496</v>
      </c>
      <c r="AB8" s="22">
        <f>Hufo_SpeakerPositions!Y63</f>
        <v>4.7722745799213495</v>
      </c>
    </row>
    <row r="9" spans="1:28" x14ac:dyDescent="0.2">
      <c r="A9" t="s">
        <v>49</v>
      </c>
      <c r="B9">
        <v>24</v>
      </c>
      <c r="C9">
        <v>8</v>
      </c>
      <c r="D9">
        <v>38</v>
      </c>
      <c r="F9" s="20">
        <f>Hufo_SpeakerPositions!K80</f>
        <v>-1.8955093034655597</v>
      </c>
      <c r="G9" s="21">
        <f>Hufo_SpeakerPositions!L80</f>
        <v>4.0220862779274418</v>
      </c>
      <c r="H9" s="22">
        <f>Hufo_SpeakerPositions!M80</f>
        <v>3.06203</v>
      </c>
      <c r="I9" s="10"/>
      <c r="J9" s="20">
        <f>Hufo_SpeakerPositions!K80</f>
        <v>-1.8955093034655597</v>
      </c>
      <c r="K9" s="21">
        <f>Hufo_SpeakerPositions!L80</f>
        <v>4.0220862779274418</v>
      </c>
      <c r="L9" s="31">
        <f>Hufo_SpeakerPositions!O80</f>
        <v>1.31203</v>
      </c>
      <c r="M9" s="10"/>
      <c r="N9" s="10">
        <f>Hufo_SpeakerPositions!K80</f>
        <v>-1.8955093034655597</v>
      </c>
      <c r="O9" s="10">
        <f>Hufo_SpeakerPositions!L80</f>
        <v>4.0220862779274418</v>
      </c>
      <c r="P9" s="10">
        <f>Hufo_SpeakerPositions!Q80</f>
        <v>1.04833</v>
      </c>
      <c r="Q9" s="10"/>
      <c r="R9" s="20">
        <f>Hufo_SpeakerPositions!S80</f>
        <v>-25.233336704771727</v>
      </c>
      <c r="S9" s="21">
        <f>Hufo_SpeakerPositions!T80</f>
        <v>34.553616538294953</v>
      </c>
      <c r="T9" s="21">
        <f>Hufo_SpeakerPositions!U80</f>
        <v>5.398718483817869</v>
      </c>
      <c r="U9" s="10"/>
      <c r="V9" s="10">
        <f>Hufo_SpeakerPositions!S80</f>
        <v>-25.233336704771727</v>
      </c>
      <c r="W9" s="10">
        <f>Hufo_SpeakerPositions!V80</f>
        <v>16.440246799953421</v>
      </c>
      <c r="X9" s="10">
        <f>Hufo_SpeakerPositions!W80</f>
        <v>4.6358986472437804</v>
      </c>
      <c r="Y9" s="10"/>
      <c r="Z9" s="20">
        <f>Hufo_SpeakerPositions!S80</f>
        <v>-25.233336704771727</v>
      </c>
      <c r="AA9" s="21">
        <f>Hufo_SpeakerPositions!X80</f>
        <v>13.26649045905646</v>
      </c>
      <c r="AB9" s="22">
        <f>Hufo_SpeakerPositions!Y80</f>
        <v>4.5682742185114842</v>
      </c>
    </row>
    <row r="10" spans="1:28" x14ac:dyDescent="0.2">
      <c r="A10" s="4" t="s">
        <v>49</v>
      </c>
      <c r="B10" s="4">
        <v>25</v>
      </c>
      <c r="C10" s="4">
        <v>9</v>
      </c>
      <c r="D10" s="4">
        <v>4</v>
      </c>
      <c r="F10" s="23">
        <f>Hufo_SpeakerPositions!K46</f>
        <v>-1.2887804858284249</v>
      </c>
      <c r="G10" s="24">
        <f>Hufo_SpeakerPositions!L46</f>
        <v>4.1226482779274418</v>
      </c>
      <c r="H10" s="25">
        <f>Hufo_SpeakerPositions!M46</f>
        <v>0.99970000000000003</v>
      </c>
      <c r="I10" s="10"/>
      <c r="J10" s="23">
        <f>Hufo_SpeakerPositions!K46</f>
        <v>-1.2887804858284249</v>
      </c>
      <c r="K10" s="24">
        <f>Hufo_SpeakerPositions!L46</f>
        <v>4.1226482779274418</v>
      </c>
      <c r="L10" s="32">
        <f>Hufo_SpeakerPositions!O46</f>
        <v>-0.75029999999999997</v>
      </c>
      <c r="M10" s="10"/>
      <c r="N10" s="10">
        <f>Hufo_SpeakerPositions!K46</f>
        <v>-1.2887804858284249</v>
      </c>
      <c r="O10" s="10">
        <f>Hufo_SpeakerPositions!L46</f>
        <v>4.1226482779274418</v>
      </c>
      <c r="P10" s="10">
        <f>Hufo_SpeakerPositions!Q46</f>
        <v>-1.014</v>
      </c>
      <c r="Q10" s="10"/>
      <c r="R10" s="23">
        <f>Hufo_SpeakerPositions!S46</f>
        <v>-17.359758769074336</v>
      </c>
      <c r="S10" s="24">
        <f>Hufo_SpeakerPositions!T46</f>
        <v>13.031338827122806</v>
      </c>
      <c r="T10" s="24">
        <f>Hufo_SpeakerPositions!U46</f>
        <v>4.4335746361316906</v>
      </c>
      <c r="U10" s="10"/>
      <c r="V10" s="10">
        <f>Hufo_SpeakerPositions!S46</f>
        <v>-17.359758769074336</v>
      </c>
      <c r="W10" s="10">
        <f>Hufo_SpeakerPositions!V46</f>
        <v>-9.8542271259887713</v>
      </c>
      <c r="X10" s="10">
        <f>Hufo_SpeakerPositions!W46</f>
        <v>4.3840773321361759</v>
      </c>
      <c r="Y10" s="10"/>
      <c r="Z10" s="23">
        <f>Hufo_SpeakerPositions!S46</f>
        <v>-17.359758769074336</v>
      </c>
      <c r="AA10" s="24">
        <f>Hufo_SpeakerPositions!X46</f>
        <v>-13.211249325077995</v>
      </c>
      <c r="AB10" s="25">
        <f>Hufo_SpeakerPositions!Y46</f>
        <v>4.4368209299170784</v>
      </c>
    </row>
    <row r="11" spans="1:28" x14ac:dyDescent="0.2">
      <c r="A11" t="s">
        <v>49</v>
      </c>
      <c r="B11">
        <v>26</v>
      </c>
      <c r="C11">
        <v>10</v>
      </c>
      <c r="D11">
        <v>22</v>
      </c>
      <c r="F11" s="20">
        <f>Hufo_SpeakerPositions!K64</f>
        <v>-1.2887804858284249</v>
      </c>
      <c r="G11" s="21">
        <f>Hufo_SpeakerPositions!L64</f>
        <v>4.1226482779274418</v>
      </c>
      <c r="H11" s="22">
        <f>Hufo_SpeakerPositions!M64</f>
        <v>1.6907000000000001</v>
      </c>
      <c r="I11" s="10"/>
      <c r="J11" s="20">
        <f>Hufo_SpeakerPositions!K64</f>
        <v>-1.2887804858284249</v>
      </c>
      <c r="K11" s="21">
        <f>Hufo_SpeakerPositions!L64</f>
        <v>4.1226482779274418</v>
      </c>
      <c r="L11" s="31">
        <f>Hufo_SpeakerPositions!O64</f>
        <v>-5.9299999999999908E-2</v>
      </c>
      <c r="M11" s="10"/>
      <c r="N11" s="10">
        <f>Hufo_SpeakerPositions!K64</f>
        <v>-1.2887804858284249</v>
      </c>
      <c r="O11" s="10">
        <f>Hufo_SpeakerPositions!L64</f>
        <v>4.1226482779274418</v>
      </c>
      <c r="P11" s="10">
        <f>Hufo_SpeakerPositions!Q64</f>
        <v>-0.32299999999999995</v>
      </c>
      <c r="Q11" s="10"/>
      <c r="R11" s="20">
        <f>Hufo_SpeakerPositions!S64</f>
        <v>-17.359758769074336</v>
      </c>
      <c r="S11" s="21">
        <f>Hufo_SpeakerPositions!T64</f>
        <v>21.376390611636417</v>
      </c>
      <c r="T11" s="21">
        <f>Hufo_SpeakerPositions!U64</f>
        <v>4.6384965726138301</v>
      </c>
      <c r="U11" s="10"/>
      <c r="V11" s="10">
        <f>Hufo_SpeakerPositions!S64</f>
        <v>-17.359758769074336</v>
      </c>
      <c r="W11" s="10">
        <f>Hufo_SpeakerPositions!V64</f>
        <v>-0.78655119633682291</v>
      </c>
      <c r="X11" s="10">
        <f>Hufo_SpeakerPositions!W64</f>
        <v>4.3198032888258062</v>
      </c>
      <c r="Y11" s="10"/>
      <c r="Z11" s="20">
        <f>Hufo_SpeakerPositions!S64</f>
        <v>-17.359758769074336</v>
      </c>
      <c r="AA11" s="21">
        <f>Hufo_SpeakerPositions!X64</f>
        <v>-4.2765598380915124</v>
      </c>
      <c r="AB11" s="22">
        <f>Hufo_SpeakerPositions!Y64</f>
        <v>4.3314562175035602</v>
      </c>
    </row>
    <row r="12" spans="1:28" x14ac:dyDescent="0.2">
      <c r="A12" t="s">
        <v>49</v>
      </c>
      <c r="B12">
        <v>27</v>
      </c>
      <c r="C12">
        <v>11</v>
      </c>
      <c r="D12">
        <v>5</v>
      </c>
      <c r="F12" s="20">
        <f>Hufo_SpeakerPositions!K47</f>
        <v>0.38542561297257855</v>
      </c>
      <c r="G12" s="21">
        <f>Hufo_SpeakerPositions!L47</f>
        <v>4.2007589084486971</v>
      </c>
      <c r="H12" s="22">
        <f>Hufo_SpeakerPositions!M47</f>
        <v>0.99970000000000003</v>
      </c>
      <c r="I12" s="10"/>
      <c r="J12" s="20">
        <f>Hufo_SpeakerPositions!K47</f>
        <v>0.38542561297257855</v>
      </c>
      <c r="K12" s="21">
        <f>Hufo_SpeakerPositions!L47</f>
        <v>4.2007589084486971</v>
      </c>
      <c r="L12" s="31">
        <f>Hufo_SpeakerPositions!O47</f>
        <v>-0.75029999999999997</v>
      </c>
      <c r="M12" s="10"/>
      <c r="N12" s="10">
        <f>Hufo_SpeakerPositions!K47</f>
        <v>0.38542561297257855</v>
      </c>
      <c r="O12" s="10">
        <f>Hufo_SpeakerPositions!L47</f>
        <v>4.2007589084486971</v>
      </c>
      <c r="P12" s="10">
        <f>Hufo_SpeakerPositions!Q47</f>
        <v>-1.014</v>
      </c>
      <c r="Q12" s="10"/>
      <c r="R12" s="20">
        <f>Hufo_SpeakerPositions!S47</f>
        <v>5.2422918181164526</v>
      </c>
      <c r="S12" s="21">
        <f>Hufo_SpeakerPositions!T47</f>
        <v>13.332304509064471</v>
      </c>
      <c r="T12" s="21">
        <f>Hufo_SpeakerPositions!U47</f>
        <v>4.335242599906767</v>
      </c>
      <c r="U12" s="10"/>
      <c r="V12" s="10">
        <f>Hufo_SpeakerPositions!S47</f>
        <v>5.2422918181164526</v>
      </c>
      <c r="W12" s="10">
        <f>Hufo_SpeakerPositions!V47</f>
        <v>-10.085358760880604</v>
      </c>
      <c r="X12" s="10">
        <f>Hufo_SpeakerPositions!W47</f>
        <v>4.2846094804598449</v>
      </c>
      <c r="Y12" s="10"/>
      <c r="Z12" s="20">
        <f>Hufo_SpeakerPositions!S47</f>
        <v>5.2422918181164526</v>
      </c>
      <c r="AA12" s="21">
        <f>Hufo_SpeakerPositions!X47</f>
        <v>-13.516063363591293</v>
      </c>
      <c r="AB12" s="22">
        <f>Hufo_SpeakerPositions!Y47</f>
        <v>4.3385624704556669</v>
      </c>
    </row>
    <row r="13" spans="1:28" x14ac:dyDescent="0.2">
      <c r="A13" t="s">
        <v>49</v>
      </c>
      <c r="B13">
        <v>28</v>
      </c>
      <c r="C13">
        <v>12</v>
      </c>
      <c r="D13">
        <v>23</v>
      </c>
      <c r="F13" s="20">
        <f>Hufo_SpeakerPositions!K65</f>
        <v>0.38542561297257855</v>
      </c>
      <c r="G13" s="21">
        <f>Hufo_SpeakerPositions!L65</f>
        <v>4.2007589084486971</v>
      </c>
      <c r="H13" s="22">
        <f>Hufo_SpeakerPositions!M65</f>
        <v>1.6907000000000001</v>
      </c>
      <c r="I13" s="10"/>
      <c r="J13" s="20">
        <f>Hufo_SpeakerPositions!K65</f>
        <v>0.38542561297257855</v>
      </c>
      <c r="K13" s="21">
        <f>Hufo_SpeakerPositions!L65</f>
        <v>4.2007589084486971</v>
      </c>
      <c r="L13" s="31">
        <f>Hufo_SpeakerPositions!O65</f>
        <v>-5.9299999999999908E-2</v>
      </c>
      <c r="M13" s="10"/>
      <c r="N13" s="10">
        <f>Hufo_SpeakerPositions!K65</f>
        <v>0.38542561297257855</v>
      </c>
      <c r="O13" s="10">
        <f>Hufo_SpeakerPositions!L65</f>
        <v>4.2007589084486971</v>
      </c>
      <c r="P13" s="10">
        <f>Hufo_SpeakerPositions!Q65</f>
        <v>-0.32299999999999995</v>
      </c>
      <c r="Q13" s="10"/>
      <c r="R13" s="20">
        <f>Hufo_SpeakerPositions!S65</f>
        <v>5.2422918181164526</v>
      </c>
      <c r="S13" s="21">
        <f>Hufo_SpeakerPositions!T65</f>
        <v>21.840490063843184</v>
      </c>
      <c r="T13" s="21">
        <f>Hufo_SpeakerPositions!U65</f>
        <v>4.5446006205217175</v>
      </c>
      <c r="U13" s="10"/>
      <c r="V13" s="10">
        <f>Hufo_SpeakerPositions!S65</f>
        <v>5.2422918181164526</v>
      </c>
      <c r="W13" s="10">
        <f>Hufo_SpeakerPositions!V65</f>
        <v>-0.80537955314906851</v>
      </c>
      <c r="X13" s="10">
        <f>Hufo_SpeakerPositions!W65</f>
        <v>4.2188203090492467</v>
      </c>
      <c r="Y13" s="10"/>
      <c r="Z13" s="20">
        <f>Hufo_SpeakerPositions!S65</f>
        <v>5.2422918181164526</v>
      </c>
      <c r="AA13" s="21">
        <f>Hufo_SpeakerPositions!X65</f>
        <v>-4.3785513511579257</v>
      </c>
      <c r="AB13" s="22">
        <f>Hufo_SpeakerPositions!Y65</f>
        <v>4.2307513883524734</v>
      </c>
    </row>
    <row r="14" spans="1:28" x14ac:dyDescent="0.2">
      <c r="A14" t="s">
        <v>49</v>
      </c>
      <c r="B14">
        <v>29</v>
      </c>
      <c r="C14">
        <v>13</v>
      </c>
      <c r="D14">
        <v>39</v>
      </c>
      <c r="F14" s="20">
        <f>Hufo_SpeakerPositions!K81</f>
        <v>1.8612803034655598</v>
      </c>
      <c r="G14" s="21">
        <f>Hufo_SpeakerPositions!L81</f>
        <v>4.034612263459838</v>
      </c>
      <c r="H14" s="22">
        <f>Hufo_SpeakerPositions!M81</f>
        <v>3.06203</v>
      </c>
      <c r="I14" s="10"/>
      <c r="J14" s="20">
        <f>Hufo_SpeakerPositions!K81</f>
        <v>1.8612803034655598</v>
      </c>
      <c r="K14" s="21">
        <f>Hufo_SpeakerPositions!L81</f>
        <v>4.034612263459838</v>
      </c>
      <c r="L14" s="31">
        <f>Hufo_SpeakerPositions!O81</f>
        <v>1.31203</v>
      </c>
      <c r="M14" s="10"/>
      <c r="N14" s="10">
        <f>Hufo_SpeakerPositions!K81</f>
        <v>1.8612803034655598</v>
      </c>
      <c r="O14" s="10">
        <f>Hufo_SpeakerPositions!L81</f>
        <v>4.034612263459838</v>
      </c>
      <c r="P14" s="10">
        <f>Hufo_SpeakerPositions!Q81</f>
        <v>1.04833</v>
      </c>
      <c r="Q14" s="10"/>
      <c r="R14" s="20">
        <f>Hufo_SpeakerPositions!S81</f>
        <v>24.765206978763871</v>
      </c>
      <c r="S14" s="21">
        <f>Hufo_SpeakerPositions!T81</f>
        <v>34.572363524646619</v>
      </c>
      <c r="T14" s="21">
        <f>Hufo_SpeakerPositions!U81</f>
        <v>5.3961549463881564</v>
      </c>
      <c r="U14" s="10"/>
      <c r="V14" s="10">
        <f>Hufo_SpeakerPositions!S81</f>
        <v>24.765206978763871</v>
      </c>
      <c r="W14" s="10">
        <f>Hufo_SpeakerPositions!V81</f>
        <v>16.451142441190825</v>
      </c>
      <c r="X14" s="10">
        <f>Hufo_SpeakerPositions!W81</f>
        <v>4.6329130366789064</v>
      </c>
      <c r="Y14" s="10"/>
      <c r="Z14" s="20">
        <f>Hufo_SpeakerPositions!S81</f>
        <v>24.765206978763871</v>
      </c>
      <c r="AA14" s="21">
        <f>Hufo_SpeakerPositions!X81</f>
        <v>13.275456050147248</v>
      </c>
      <c r="AB14" s="22">
        <f>Hufo_SpeakerPositions!Y81</f>
        <v>4.5652443826622653</v>
      </c>
    </row>
    <row r="15" spans="1:28" x14ac:dyDescent="0.2">
      <c r="A15" s="6" t="s">
        <v>49</v>
      </c>
      <c r="B15" s="6">
        <v>30</v>
      </c>
      <c r="C15" s="6">
        <v>14</v>
      </c>
      <c r="D15" s="6">
        <v>6</v>
      </c>
      <c r="F15" s="20">
        <f>Hufo_SpeakerPositions!K48</f>
        <v>2.0480733034655594</v>
      </c>
      <c r="G15" s="21">
        <f>Hufo_SpeakerPositions!L48</f>
        <v>3.9895232779274425</v>
      </c>
      <c r="H15" s="22">
        <f>Hufo_SpeakerPositions!M48</f>
        <v>0.99970000000000003</v>
      </c>
      <c r="I15" s="10"/>
      <c r="J15" s="20">
        <f>Hufo_SpeakerPositions!K48</f>
        <v>2.0480733034655594</v>
      </c>
      <c r="K15" s="21">
        <f>Hufo_SpeakerPositions!L48</f>
        <v>3.9895232779274425</v>
      </c>
      <c r="L15" s="31">
        <f>Hufo_SpeakerPositions!O48</f>
        <v>-0.75029999999999997</v>
      </c>
      <c r="M15" s="10"/>
      <c r="N15" s="10">
        <f>Hufo_SpeakerPositions!K48</f>
        <v>2.0480733034655594</v>
      </c>
      <c r="O15" s="10">
        <f>Hufo_SpeakerPositions!L48</f>
        <v>3.9895232779274425</v>
      </c>
      <c r="P15" s="10">
        <f>Hufo_SpeakerPositions!Q48</f>
        <v>-1.014</v>
      </c>
      <c r="Q15" s="10"/>
      <c r="R15" s="20">
        <f>Hufo_SpeakerPositions!S48</f>
        <v>27.174282601222639</v>
      </c>
      <c r="S15" s="21">
        <f>Hufo_SpeakerPositions!T48</f>
        <v>12.56703773496713</v>
      </c>
      <c r="T15" s="21">
        <f>Hufo_SpeakerPositions!U48</f>
        <v>4.5945946863127389</v>
      </c>
      <c r="U15" s="10"/>
      <c r="V15" s="10">
        <f>Hufo_SpeakerPositions!S48</f>
        <v>27.174282601222639</v>
      </c>
      <c r="W15" s="10">
        <f>Hufo_SpeakerPositions!V48</f>
        <v>-9.4981243640186612</v>
      </c>
      <c r="X15" s="10">
        <f>Hufo_SpeakerPositions!W48</f>
        <v>4.5468505948066138</v>
      </c>
      <c r="Y15" s="10"/>
      <c r="Z15" s="20">
        <f>Hufo_SpeakerPositions!S48</f>
        <v>27.174282601222639</v>
      </c>
      <c r="AA15" s="21">
        <f>Hufo_SpeakerPositions!X48</f>
        <v>-12.740971812728684</v>
      </c>
      <c r="AB15" s="22">
        <f>Hufo_SpeakerPositions!Y48</f>
        <v>4.5977272909007176</v>
      </c>
    </row>
    <row r="16" spans="1:28" x14ac:dyDescent="0.2">
      <c r="A16" t="s">
        <v>49</v>
      </c>
      <c r="B16">
        <v>31</v>
      </c>
      <c r="C16">
        <v>15</v>
      </c>
      <c r="D16">
        <v>24</v>
      </c>
      <c r="F16" s="20">
        <f>Hufo_SpeakerPositions!K66</f>
        <v>2.0480733034655594</v>
      </c>
      <c r="G16" s="21">
        <f>Hufo_SpeakerPositions!L66</f>
        <v>3.9895232779274425</v>
      </c>
      <c r="H16" s="22">
        <f>Hufo_SpeakerPositions!M66</f>
        <v>1.6907000000000001</v>
      </c>
      <c r="I16" s="10"/>
      <c r="J16" s="20">
        <f>Hufo_SpeakerPositions!K66</f>
        <v>2.0480733034655594</v>
      </c>
      <c r="K16" s="21">
        <f>Hufo_SpeakerPositions!L66</f>
        <v>3.9895232779274425</v>
      </c>
      <c r="L16" s="31">
        <f>Hufo_SpeakerPositions!O66</f>
        <v>-5.9299999999999908E-2</v>
      </c>
      <c r="M16" s="10"/>
      <c r="N16" s="10">
        <f>Hufo_SpeakerPositions!K66</f>
        <v>2.0480733034655594</v>
      </c>
      <c r="O16" s="10">
        <f>Hufo_SpeakerPositions!L66</f>
        <v>3.9895232779274425</v>
      </c>
      <c r="P16" s="10">
        <f>Hufo_SpeakerPositions!Q66</f>
        <v>-0.32299999999999995</v>
      </c>
      <c r="Q16" s="10"/>
      <c r="R16" s="20">
        <f>Hufo_SpeakerPositions!S66</f>
        <v>27.174282601222639</v>
      </c>
      <c r="S16" s="21">
        <f>Hufo_SpeakerPositions!T66</f>
        <v>20.656854314257824</v>
      </c>
      <c r="T16" s="21">
        <f>Hufo_SpeakerPositions!U66</f>
        <v>4.7926367201670166</v>
      </c>
      <c r="U16" s="10"/>
      <c r="V16" s="10">
        <f>Hufo_SpeakerPositions!S66</f>
        <v>27.174282601222639</v>
      </c>
      <c r="W16" s="10">
        <f>Hufo_SpeakerPositions!V66</f>
        <v>-0.75759353337381263</v>
      </c>
      <c r="X16" s="10">
        <f>Hufo_SpeakerPositions!W66</f>
        <v>4.4849098911230376</v>
      </c>
      <c r="Y16" s="10"/>
      <c r="Z16" s="20">
        <f>Hufo_SpeakerPositions!S66</f>
        <v>27.174282601222639</v>
      </c>
      <c r="AA16" s="21">
        <f>Hufo_SpeakerPositions!X66</f>
        <v>-4.1196477900941169</v>
      </c>
      <c r="AB16" s="22">
        <f>Hufo_SpeakerPositions!Y66</f>
        <v>4.496134922518813</v>
      </c>
    </row>
    <row r="17" spans="1:28" x14ac:dyDescent="0.2">
      <c r="A17" t="s">
        <v>49</v>
      </c>
      <c r="B17">
        <v>32</v>
      </c>
      <c r="C17">
        <v>16</v>
      </c>
      <c r="D17">
        <v>7</v>
      </c>
      <c r="F17" s="20">
        <f>Hufo_SpeakerPositions!K49</f>
        <v>3.6495417006109956</v>
      </c>
      <c r="G17" s="21">
        <f>Hufo_SpeakerPositions!L49</f>
        <v>3.4951669216934333</v>
      </c>
      <c r="H17" s="22">
        <f>Hufo_SpeakerPositions!M49</f>
        <v>0.99970000000000003</v>
      </c>
      <c r="I17" s="10"/>
      <c r="J17" s="20">
        <f>Hufo_SpeakerPositions!K49</f>
        <v>3.6495417006109956</v>
      </c>
      <c r="K17" s="21">
        <f>Hufo_SpeakerPositions!L49</f>
        <v>3.4951669216934333</v>
      </c>
      <c r="L17" s="31">
        <f>Hufo_SpeakerPositions!O49</f>
        <v>-0.75029999999999997</v>
      </c>
      <c r="M17" s="10"/>
      <c r="N17" s="10">
        <f>Hufo_SpeakerPositions!K49</f>
        <v>3.6495417006109956</v>
      </c>
      <c r="O17" s="10">
        <f>Hufo_SpeakerPositions!L49</f>
        <v>3.4951669216934333</v>
      </c>
      <c r="P17" s="10">
        <f>Hufo_SpeakerPositions!Q49</f>
        <v>-1.014</v>
      </c>
      <c r="Q17" s="10"/>
      <c r="R17" s="20">
        <f>Hufo_SpeakerPositions!S49</f>
        <v>46.237789767953686</v>
      </c>
      <c r="S17" s="21">
        <f>Hufo_SpeakerPositions!T49</f>
        <v>11.19050026689353</v>
      </c>
      <c r="T17" s="21">
        <f>Hufo_SpeakerPositions!U49</f>
        <v>5.1511888457907027</v>
      </c>
      <c r="U17" s="10"/>
      <c r="V17" s="10">
        <f>Hufo_SpeakerPositions!S49</f>
        <v>46.237789767953686</v>
      </c>
      <c r="W17" s="10">
        <f>Hufo_SpeakerPositions!V49</f>
        <v>-8.4454989406620768</v>
      </c>
      <c r="X17" s="10">
        <f>Hufo_SpeakerPositions!W49</f>
        <v>5.1086491878967912</v>
      </c>
      <c r="Y17" s="10"/>
      <c r="Z17" s="20">
        <f>Hufo_SpeakerPositions!S49</f>
        <v>46.237789767953686</v>
      </c>
      <c r="AA17" s="21">
        <f>Hufo_SpeakerPositions!X49</f>
        <v>-11.346448197505596</v>
      </c>
      <c r="AB17" s="22">
        <f>Hufo_SpeakerPositions!Y49</f>
        <v>5.1539831620794558</v>
      </c>
    </row>
    <row r="18" spans="1:28" x14ac:dyDescent="0.2">
      <c r="A18" t="s">
        <v>49</v>
      </c>
      <c r="B18">
        <v>33</v>
      </c>
      <c r="C18">
        <v>17</v>
      </c>
      <c r="D18">
        <v>25</v>
      </c>
      <c r="F18" s="20">
        <f>Hufo_SpeakerPositions!K67</f>
        <v>3.6495417006109956</v>
      </c>
      <c r="G18" s="21">
        <f>Hufo_SpeakerPositions!L67</f>
        <v>3.4951669216934333</v>
      </c>
      <c r="H18" s="22">
        <f>Hufo_SpeakerPositions!M67</f>
        <v>1.6907000000000001</v>
      </c>
      <c r="I18" s="10"/>
      <c r="J18" s="20">
        <f>Hufo_SpeakerPositions!K67</f>
        <v>3.6495417006109956</v>
      </c>
      <c r="K18" s="21">
        <f>Hufo_SpeakerPositions!L67</f>
        <v>3.4951669216934333</v>
      </c>
      <c r="L18" s="31">
        <f>Hufo_SpeakerPositions!O67</f>
        <v>-5.9299999999999908E-2</v>
      </c>
      <c r="M18" s="10"/>
      <c r="N18" s="10">
        <f>Hufo_SpeakerPositions!K67</f>
        <v>3.6495417006109956</v>
      </c>
      <c r="O18" s="10">
        <f>Hufo_SpeakerPositions!L67</f>
        <v>3.4951669216934333</v>
      </c>
      <c r="P18" s="10">
        <f>Hufo_SpeakerPositions!Q67</f>
        <v>-0.32299999999999995</v>
      </c>
      <c r="Q18" s="10"/>
      <c r="R18" s="20">
        <f>Hufo_SpeakerPositions!S67</f>
        <v>46.237789767953686</v>
      </c>
      <c r="S18" s="21">
        <f>Hufo_SpeakerPositions!T67</f>
        <v>18.499039879728343</v>
      </c>
      <c r="T18" s="21">
        <f>Hufo_SpeakerPositions!U67</f>
        <v>5.3285845142024861</v>
      </c>
      <c r="U18" s="10"/>
      <c r="V18" s="10">
        <f>Hufo_SpeakerPositions!S67</f>
        <v>46.237789767953686</v>
      </c>
      <c r="W18" s="10">
        <f>Hufo_SpeakerPositions!V67</f>
        <v>-0.67233622934833437</v>
      </c>
      <c r="X18" s="10">
        <f>Hufo_SpeakerPositions!W67</f>
        <v>5.0535990071431813</v>
      </c>
      <c r="Y18" s="10"/>
      <c r="Z18" s="20">
        <f>Hufo_SpeakerPositions!S67</f>
        <v>46.237789767953686</v>
      </c>
      <c r="AA18" s="21">
        <f>Hufo_SpeakerPositions!X67</f>
        <v>-3.6573275784143031</v>
      </c>
      <c r="AB18" s="22">
        <f>Hufo_SpeakerPositions!Y67</f>
        <v>5.063563511500428</v>
      </c>
    </row>
    <row r="19" spans="1:28" x14ac:dyDescent="0.2">
      <c r="A19" s="4" t="s">
        <v>49</v>
      </c>
      <c r="B19" s="4">
        <v>34</v>
      </c>
      <c r="C19" s="4">
        <v>18</v>
      </c>
      <c r="D19" s="4">
        <v>8</v>
      </c>
      <c r="F19" s="23">
        <f>Hufo_SpeakerPositions!K50</f>
        <v>5.1420310181506466</v>
      </c>
      <c r="G19" s="24">
        <f>Hufo_SpeakerPositions!L50</f>
        <v>2.7324311955159244</v>
      </c>
      <c r="H19" s="25">
        <f>Hufo_SpeakerPositions!M50</f>
        <v>0.99970000000000003</v>
      </c>
      <c r="I19" s="10"/>
      <c r="J19" s="23">
        <f>Hufo_SpeakerPositions!K50</f>
        <v>5.1420310181506466</v>
      </c>
      <c r="K19" s="24">
        <f>Hufo_SpeakerPositions!L50</f>
        <v>2.7324311955159244</v>
      </c>
      <c r="L19" s="32">
        <f>Hufo_SpeakerPositions!O50</f>
        <v>-0.75029999999999997</v>
      </c>
      <c r="M19" s="10"/>
      <c r="N19" s="10">
        <f>Hufo_SpeakerPositions!K50</f>
        <v>5.1420310181506466</v>
      </c>
      <c r="O19" s="10">
        <f>Hufo_SpeakerPositions!L50</f>
        <v>2.7324311955159244</v>
      </c>
      <c r="P19" s="10">
        <f>Hufo_SpeakerPositions!Q50</f>
        <v>-1.014</v>
      </c>
      <c r="Q19" s="10"/>
      <c r="R19" s="23">
        <f>Hufo_SpeakerPositions!S50</f>
        <v>62.014206415626006</v>
      </c>
      <c r="S19" s="24">
        <f>Hufo_SpeakerPositions!T50</f>
        <v>9.7417366465724218</v>
      </c>
      <c r="T19" s="24">
        <f>Hufo_SpeakerPositions!U50</f>
        <v>5.9081353505020484</v>
      </c>
      <c r="U19" s="10"/>
      <c r="V19" s="10">
        <f>Hufo_SpeakerPositions!S50</f>
        <v>62.014206415626006</v>
      </c>
      <c r="W19" s="10">
        <f>Hufo_SpeakerPositions!V50</f>
        <v>-7.3422412447084895</v>
      </c>
      <c r="X19" s="10">
        <f>Hufo_SpeakerPositions!W50</f>
        <v>5.8710828064209721</v>
      </c>
      <c r="Y19" s="10"/>
      <c r="Z19" s="23">
        <f>Hufo_SpeakerPositions!S50</f>
        <v>62.014206415626006</v>
      </c>
      <c r="AA19" s="24">
        <f>Hufo_SpeakerPositions!X50</f>
        <v>-9.8783589719401519</v>
      </c>
      <c r="AB19" s="25">
        <f>Hufo_SpeakerPositions!Y50</f>
        <v>5.9105718191941428</v>
      </c>
    </row>
    <row r="20" spans="1:28" x14ac:dyDescent="0.2">
      <c r="A20" t="s">
        <v>49</v>
      </c>
      <c r="B20">
        <v>35</v>
      </c>
      <c r="C20">
        <v>19</v>
      </c>
      <c r="D20">
        <v>26</v>
      </c>
      <c r="F20" s="20">
        <f>Hufo_SpeakerPositions!K68</f>
        <v>5.1420310181506466</v>
      </c>
      <c r="G20" s="21">
        <f>Hufo_SpeakerPositions!L68</f>
        <v>2.7324311955159244</v>
      </c>
      <c r="H20" s="22">
        <f>Hufo_SpeakerPositions!M68</f>
        <v>1.6907000000000001</v>
      </c>
      <c r="I20" s="10"/>
      <c r="J20" s="20">
        <f>Hufo_SpeakerPositions!K68</f>
        <v>5.1420310181506466</v>
      </c>
      <c r="K20" s="21">
        <f>Hufo_SpeakerPositions!L68</f>
        <v>2.7324311955159244</v>
      </c>
      <c r="L20" s="31">
        <f>Hufo_SpeakerPositions!O68</f>
        <v>-5.9299999999999908E-2</v>
      </c>
      <c r="M20" s="10"/>
      <c r="N20" s="10">
        <f>Hufo_SpeakerPositions!K68</f>
        <v>5.1420310181506466</v>
      </c>
      <c r="O20" s="10">
        <f>Hufo_SpeakerPositions!L68</f>
        <v>2.7324311955159244</v>
      </c>
      <c r="P20" s="10">
        <f>Hufo_SpeakerPositions!Q68</f>
        <v>-0.32299999999999995</v>
      </c>
      <c r="Q20" s="10"/>
      <c r="R20" s="20">
        <f>Hufo_SpeakerPositions!S68</f>
        <v>62.014206415626006</v>
      </c>
      <c r="S20" s="21">
        <f>Hufo_SpeakerPositions!T68</f>
        <v>16.19073271223106</v>
      </c>
      <c r="T20" s="21">
        <f>Hufo_SpeakerPositions!U68</f>
        <v>6.0634255763431248</v>
      </c>
      <c r="U20" s="10"/>
      <c r="V20" s="10">
        <f>Hufo_SpeakerPositions!S68</f>
        <v>62.014206415626006</v>
      </c>
      <c r="W20" s="10">
        <f>Hufo_SpeakerPositions!V68</f>
        <v>-0.58347168653298509</v>
      </c>
      <c r="X20" s="10">
        <f>Hufo_SpeakerPositions!W68</f>
        <v>5.8232447758832846</v>
      </c>
      <c r="Y20" s="10"/>
      <c r="Z20" s="20">
        <f>Hufo_SpeakerPositions!S68</f>
        <v>62.014206415626006</v>
      </c>
      <c r="AA20" s="21">
        <f>Hufo_SpeakerPositions!X68</f>
        <v>-3.1749565589924145</v>
      </c>
      <c r="AB20" s="22">
        <f>Hufo_SpeakerPositions!Y68</f>
        <v>5.8318943946072928</v>
      </c>
    </row>
    <row r="21" spans="1:28" x14ac:dyDescent="0.2">
      <c r="A21" s="6" t="s">
        <v>49</v>
      </c>
      <c r="B21" s="6">
        <v>36</v>
      </c>
      <c r="C21" s="6">
        <v>20</v>
      </c>
      <c r="D21" s="6">
        <v>40</v>
      </c>
      <c r="F21" s="20">
        <f>Hufo_SpeakerPositions!K82</f>
        <v>5.3064506070532076</v>
      </c>
      <c r="G21" s="21">
        <f>Hufo_SpeakerPositions!L82</f>
        <v>2.6323844930611839</v>
      </c>
      <c r="H21" s="22">
        <f>Hufo_SpeakerPositions!M82</f>
        <v>3.06203</v>
      </c>
      <c r="I21" s="10"/>
      <c r="J21" s="20">
        <f>Hufo_SpeakerPositions!K82</f>
        <v>5.3064506070532076</v>
      </c>
      <c r="K21" s="21">
        <f>Hufo_SpeakerPositions!L82</f>
        <v>2.6323844930611839</v>
      </c>
      <c r="L21" s="31">
        <f>Hufo_SpeakerPositions!O82</f>
        <v>1.31203</v>
      </c>
      <c r="M21" s="10"/>
      <c r="N21" s="10">
        <f>Hufo_SpeakerPositions!K82</f>
        <v>5.3064506070532076</v>
      </c>
      <c r="O21" s="10">
        <f>Hufo_SpeakerPositions!L82</f>
        <v>2.6323844930611839</v>
      </c>
      <c r="P21" s="10">
        <f>Hufo_SpeakerPositions!Q82</f>
        <v>1.04833</v>
      </c>
      <c r="Q21" s="10"/>
      <c r="R21" s="20">
        <f>Hufo_SpeakerPositions!S82</f>
        <v>63.615252451855795</v>
      </c>
      <c r="S21" s="21">
        <f>Hufo_SpeakerPositions!T82</f>
        <v>27.335757209509374</v>
      </c>
      <c r="T21" s="21">
        <f>Hufo_SpeakerPositions!U82</f>
        <v>6.6681252151788772</v>
      </c>
      <c r="U21" s="10"/>
      <c r="V21" s="10">
        <f>Hufo_SpeakerPositions!S82</f>
        <v>63.615252451855795</v>
      </c>
      <c r="W21" s="10">
        <f>Hufo_SpeakerPositions!V82</f>
        <v>12.489133495552117</v>
      </c>
      <c r="X21" s="10">
        <f>Hufo_SpeakerPositions!W82</f>
        <v>6.0670659206328352</v>
      </c>
      <c r="Y21" s="10"/>
      <c r="Z21" s="20">
        <f>Hufo_SpeakerPositions!S82</f>
        <v>63.615252451855795</v>
      </c>
      <c r="AA21" s="21">
        <f>Hufo_SpeakerPositions!X82</f>
        <v>10.036177586498006</v>
      </c>
      <c r="AB21" s="22">
        <f>Hufo_SpeakerPositions!Y82</f>
        <v>6.0155516748926976</v>
      </c>
    </row>
    <row r="22" spans="1:28" x14ac:dyDescent="0.2">
      <c r="A22" s="6" t="s">
        <v>49</v>
      </c>
      <c r="B22" s="6">
        <v>37</v>
      </c>
      <c r="C22" s="6">
        <v>21</v>
      </c>
      <c r="D22" s="6">
        <v>9</v>
      </c>
      <c r="F22" s="20">
        <f>Hufo_SpeakerPositions!K51</f>
        <v>6.5175958492012525</v>
      </c>
      <c r="G22" s="21">
        <f>Hufo_SpeakerPositions!L51</f>
        <v>1.6922964184282874</v>
      </c>
      <c r="H22" s="22">
        <f>Hufo_SpeakerPositions!M51</f>
        <v>0.99970000000000003</v>
      </c>
      <c r="I22" s="10"/>
      <c r="J22" s="20">
        <f>Hufo_SpeakerPositions!K51</f>
        <v>6.5175958492012525</v>
      </c>
      <c r="K22" s="21">
        <f>Hufo_SpeakerPositions!L51</f>
        <v>1.6922964184282874</v>
      </c>
      <c r="L22" s="31">
        <f>Hufo_SpeakerPositions!O51</f>
        <v>-0.75029999999999997</v>
      </c>
      <c r="M22" s="10"/>
      <c r="N22" s="10">
        <f>Hufo_SpeakerPositions!K51</f>
        <v>6.5175958492012525</v>
      </c>
      <c r="O22" s="10">
        <f>Hufo_SpeakerPositions!L51</f>
        <v>1.6922964184282874</v>
      </c>
      <c r="P22" s="10">
        <f>Hufo_SpeakerPositions!Q51</f>
        <v>-1.014</v>
      </c>
      <c r="Q22" s="10"/>
      <c r="R22" s="20">
        <f>Hufo_SpeakerPositions!S51</f>
        <v>75.44454726885877</v>
      </c>
      <c r="S22" s="21">
        <f>Hufo_SpeakerPositions!T51</f>
        <v>8.4445573083844039</v>
      </c>
      <c r="T22" s="21">
        <f>Hufo_SpeakerPositions!U51</f>
        <v>6.8075195858220345</v>
      </c>
      <c r="U22" s="10"/>
      <c r="V22" s="10">
        <f>Hufo_SpeakerPositions!S51</f>
        <v>75.44454726885877</v>
      </c>
      <c r="W22" s="10">
        <f>Hufo_SpeakerPositions!V51</f>
        <v>-6.3579207153954114</v>
      </c>
      <c r="X22" s="10">
        <f>Hufo_SpeakerPositions!W51</f>
        <v>6.7753872886611139</v>
      </c>
      <c r="Y22" s="10"/>
      <c r="Z22" s="20">
        <f>Hufo_SpeakerPositions!S51</f>
        <v>75.44454726885877</v>
      </c>
      <c r="AA22" s="21">
        <f>Hufo_SpeakerPositions!X51</f>
        <v>-8.5635721303178229</v>
      </c>
      <c r="AB22" s="22">
        <f>Hufo_SpeakerPositions!Y51</f>
        <v>6.809634264874334</v>
      </c>
    </row>
    <row r="23" spans="1:28" x14ac:dyDescent="0.2">
      <c r="A23" s="6" t="s">
        <v>49</v>
      </c>
      <c r="B23" s="6">
        <v>38</v>
      </c>
      <c r="C23" s="6">
        <v>22</v>
      </c>
      <c r="D23" s="6">
        <v>27</v>
      </c>
      <c r="F23" s="20">
        <f>Hufo_SpeakerPositions!K69</f>
        <v>6.5175958492012525</v>
      </c>
      <c r="G23" s="21">
        <f>Hufo_SpeakerPositions!L69</f>
        <v>1.6922964184282874</v>
      </c>
      <c r="H23" s="22">
        <f>Hufo_SpeakerPositions!M69</f>
        <v>1.6907000000000001</v>
      </c>
      <c r="I23" s="10"/>
      <c r="J23" s="20">
        <f>Hufo_SpeakerPositions!K69</f>
        <v>6.5175958492012525</v>
      </c>
      <c r="K23" s="21">
        <f>Hufo_SpeakerPositions!L69</f>
        <v>1.6922964184282874</v>
      </c>
      <c r="L23" s="31">
        <f>Hufo_SpeakerPositions!O69</f>
        <v>-5.9299999999999908E-2</v>
      </c>
      <c r="M23" s="10"/>
      <c r="N23" s="10">
        <f>Hufo_SpeakerPositions!K69</f>
        <v>6.5175958492012525</v>
      </c>
      <c r="O23" s="10">
        <f>Hufo_SpeakerPositions!L69</f>
        <v>1.6922964184282874</v>
      </c>
      <c r="P23" s="10">
        <f>Hufo_SpeakerPositions!Q69</f>
        <v>-0.32299999999999995</v>
      </c>
      <c r="Q23" s="10"/>
      <c r="R23" s="20">
        <f>Hufo_SpeakerPositions!S69</f>
        <v>75.44454726885877</v>
      </c>
      <c r="S23" s="21">
        <f>Hufo_SpeakerPositions!T69</f>
        <v>14.094458060134764</v>
      </c>
      <c r="T23" s="21">
        <f>Hufo_SpeakerPositions!U69</f>
        <v>6.9427220390384781</v>
      </c>
      <c r="U23" s="10"/>
      <c r="V23" s="10">
        <f>Hufo_SpeakerPositions!S69</f>
        <v>75.44454726885877</v>
      </c>
      <c r="W23" s="10">
        <f>Hufo_SpeakerPositions!V69</f>
        <v>-0.50455828688097459</v>
      </c>
      <c r="X23" s="10">
        <f>Hufo_SpeakerPositions!W69</f>
        <v>6.7339764858032147</v>
      </c>
      <c r="Y23" s="10"/>
      <c r="Z23" s="20">
        <f>Hufo_SpeakerPositions!S69</f>
        <v>75.44454726885877</v>
      </c>
      <c r="AA23" s="21">
        <f>Hufo_SpeakerPositions!X69</f>
        <v>-2.7462346530811899</v>
      </c>
      <c r="AB23" s="22">
        <f>Hufo_SpeakerPositions!Y69</f>
        <v>6.7414576926174208</v>
      </c>
    </row>
    <row r="24" spans="1:28" x14ac:dyDescent="0.2">
      <c r="A24" s="19" t="s">
        <v>50</v>
      </c>
      <c r="B24" s="19">
        <v>17</v>
      </c>
      <c r="C24">
        <v>1</v>
      </c>
      <c r="D24" s="8">
        <v>10</v>
      </c>
      <c r="F24" s="20">
        <f>Hufo_SpeakerPositions!K52</f>
        <v>5.8882318492012526</v>
      </c>
      <c r="G24" s="21">
        <f>Hufo_SpeakerPositions!L52</f>
        <v>-2.2171234184282875</v>
      </c>
      <c r="H24" s="22">
        <f>Hufo_SpeakerPositions!M52</f>
        <v>0.99970000000000003</v>
      </c>
      <c r="I24" s="10"/>
      <c r="J24" s="20">
        <f>Hufo_SpeakerPositions!K52</f>
        <v>5.8882318492012526</v>
      </c>
      <c r="K24" s="21">
        <f>Hufo_SpeakerPositions!L52</f>
        <v>-2.2171234184282875</v>
      </c>
      <c r="L24" s="31">
        <f>Hufo_SpeakerPositions!O52</f>
        <v>-0.75029999999999997</v>
      </c>
      <c r="M24" s="10"/>
      <c r="N24" s="10">
        <f>Hufo_SpeakerPositions!K52</f>
        <v>5.8882318492012526</v>
      </c>
      <c r="O24" s="10">
        <f>Hufo_SpeakerPositions!L52</f>
        <v>-2.2171234184282875</v>
      </c>
      <c r="P24" s="10">
        <f>Hufo_SpeakerPositions!Q52</f>
        <v>-1.014</v>
      </c>
      <c r="Q24" s="10"/>
      <c r="R24" s="20">
        <f>Hufo_SpeakerPositions!S52</f>
        <v>110.63309556067915</v>
      </c>
      <c r="S24" s="21">
        <f>Hufo_SpeakerPositions!T52</f>
        <v>9.0282006154422199</v>
      </c>
      <c r="T24" s="21">
        <f>Hufo_SpeakerPositions!U52</f>
        <v>6.3707386269169088</v>
      </c>
      <c r="U24" s="10"/>
      <c r="V24" s="10">
        <f>Hufo_SpeakerPositions!S52</f>
        <v>110.63309556067915</v>
      </c>
      <c r="W24" s="10">
        <f>Hufo_SpeakerPositions!V52</f>
        <v>-6.8004195298063834</v>
      </c>
      <c r="X24" s="10">
        <f>Hufo_SpeakerPositions!W52</f>
        <v>6.3363917691767719</v>
      </c>
      <c r="Y24" s="10"/>
      <c r="Z24" s="20">
        <f>Hufo_SpeakerPositions!S52</f>
        <v>110.63309556067915</v>
      </c>
      <c r="AA24" s="21">
        <f>Hufo_SpeakerPositions!X52</f>
        <v>-9.1551706518664009</v>
      </c>
      <c r="AB24" s="22">
        <f>Hufo_SpeakerPositions!Y52</f>
        <v>6.3729982396428717</v>
      </c>
    </row>
    <row r="25" spans="1:28" x14ac:dyDescent="0.2">
      <c r="A25" s="19" t="s">
        <v>50</v>
      </c>
      <c r="B25" s="19">
        <v>18</v>
      </c>
      <c r="C25">
        <v>2</v>
      </c>
      <c r="D25" s="8">
        <v>28</v>
      </c>
      <c r="F25" s="20">
        <f>Hufo_SpeakerPositions!K70</f>
        <v>5.8882318492012526</v>
      </c>
      <c r="G25" s="21">
        <f>Hufo_SpeakerPositions!L70</f>
        <v>-2.2171234184282875</v>
      </c>
      <c r="H25" s="22">
        <f>Hufo_SpeakerPositions!M70</f>
        <v>1.6907000000000001</v>
      </c>
      <c r="I25" s="10"/>
      <c r="J25" s="20">
        <f>Hufo_SpeakerPositions!K70</f>
        <v>5.8882318492012526</v>
      </c>
      <c r="K25" s="21">
        <f>Hufo_SpeakerPositions!L70</f>
        <v>-2.2171234184282875</v>
      </c>
      <c r="L25" s="31">
        <f>Hufo_SpeakerPositions!O70</f>
        <v>-5.9299999999999908E-2</v>
      </c>
      <c r="M25" s="10"/>
      <c r="N25" s="10">
        <f>Hufo_SpeakerPositions!K70</f>
        <v>5.8882318492012526</v>
      </c>
      <c r="O25" s="10">
        <f>Hufo_SpeakerPositions!L70</f>
        <v>-2.2171234184282875</v>
      </c>
      <c r="P25" s="10">
        <f>Hufo_SpeakerPositions!Q70</f>
        <v>-0.32299999999999995</v>
      </c>
      <c r="Q25" s="10"/>
      <c r="R25" s="20">
        <f>Hufo_SpeakerPositions!S70</f>
        <v>110.63309556067915</v>
      </c>
      <c r="S25" s="21">
        <f>Hufo_SpeakerPositions!T70</f>
        <v>15.040892032043063</v>
      </c>
      <c r="T25" s="21">
        <f>Hufo_SpeakerPositions!U70</f>
        <v>6.5150116694055997</v>
      </c>
      <c r="U25" s="10"/>
      <c r="V25" s="10">
        <f>Hufo_SpeakerPositions!S70</f>
        <v>110.63309556067915</v>
      </c>
      <c r="W25" s="10">
        <f>Hufo_SpeakerPositions!V70</f>
        <v>-0.53999366131212634</v>
      </c>
      <c r="X25" s="10">
        <f>Hufo_SpeakerPositions!W70</f>
        <v>6.292092422437161</v>
      </c>
      <c r="Y25" s="10"/>
      <c r="Z25" s="20">
        <f>Hufo_SpeakerPositions!S70</f>
        <v>110.63309556067915</v>
      </c>
      <c r="AA25" s="21">
        <f>Hufo_SpeakerPositions!X70</f>
        <v>-2.9387880520458696</v>
      </c>
      <c r="AB25" s="22">
        <f>Hufo_SpeakerPositions!Y70</f>
        <v>6.3000983772073864</v>
      </c>
    </row>
    <row r="26" spans="1:28" x14ac:dyDescent="0.2">
      <c r="A26" s="19" t="s">
        <v>50</v>
      </c>
      <c r="B26" s="19">
        <v>19</v>
      </c>
      <c r="C26">
        <v>3</v>
      </c>
      <c r="D26">
        <v>41</v>
      </c>
      <c r="F26" s="20">
        <f>Hufo_SpeakerPositions!K83</f>
        <v>5.2863950181506461</v>
      </c>
      <c r="G26" s="21">
        <f>Hufo_SpeakerPositions!L83</f>
        <v>-2.6445681955159244</v>
      </c>
      <c r="H26" s="22">
        <f>Hufo_SpeakerPositions!M83</f>
        <v>3.06203</v>
      </c>
      <c r="I26" s="10"/>
      <c r="J26" s="20">
        <f>Hufo_SpeakerPositions!K83</f>
        <v>5.2863950181506461</v>
      </c>
      <c r="K26" s="21">
        <f>Hufo_SpeakerPositions!L83</f>
        <v>-2.6445681955159244</v>
      </c>
      <c r="L26" s="31">
        <f>Hufo_SpeakerPositions!O83</f>
        <v>1.31203</v>
      </c>
      <c r="M26" s="10"/>
      <c r="N26" s="10">
        <f>Hufo_SpeakerPositions!K83</f>
        <v>5.2863950181506461</v>
      </c>
      <c r="O26" s="10">
        <f>Hufo_SpeakerPositions!L83</f>
        <v>-2.6445681955159244</v>
      </c>
      <c r="P26" s="10">
        <f>Hufo_SpeakerPositions!Q83</f>
        <v>1.04833</v>
      </c>
      <c r="Q26" s="10"/>
      <c r="R26" s="20">
        <f>Hufo_SpeakerPositions!S83</f>
        <v>116.57693472378661</v>
      </c>
      <c r="S26" s="21">
        <f>Hufo_SpeakerPositions!T83</f>
        <v>27.385235002966883</v>
      </c>
      <c r="T26" s="21">
        <f>Hufo_SpeakerPositions!U83</f>
        <v>6.6570069062276271</v>
      </c>
      <c r="U26" s="10"/>
      <c r="V26" s="10">
        <f>Hufo_SpeakerPositions!S83</f>
        <v>116.57693472378661</v>
      </c>
      <c r="W26" s="10">
        <f>Hufo_SpeakerPositions!V83</f>
        <v>12.514751523165046</v>
      </c>
      <c r="X26" s="10">
        <f>Hufo_SpeakerPositions!W83</f>
        <v>6.0548440070378629</v>
      </c>
      <c r="Y26" s="10"/>
      <c r="Z26" s="20">
        <f>Hufo_SpeakerPositions!S83</f>
        <v>116.57693472378661</v>
      </c>
      <c r="AA26" s="21">
        <f>Hufo_SpeakerPositions!X83</f>
        <v>10.056999542825952</v>
      </c>
      <c r="AB26" s="22">
        <f>Hufo_SpeakerPositions!Y83</f>
        <v>6.0032248848066923</v>
      </c>
    </row>
    <row r="27" spans="1:28" x14ac:dyDescent="0.2">
      <c r="A27" s="19" t="s">
        <v>50</v>
      </c>
      <c r="B27" s="19">
        <v>20</v>
      </c>
      <c r="C27">
        <v>4</v>
      </c>
      <c r="D27">
        <v>11</v>
      </c>
      <c r="F27" s="20">
        <f>Hufo_SpeakerPositions!K53</f>
        <v>4.4731376070532081</v>
      </c>
      <c r="G27" s="21">
        <f>Hufo_SpeakerPositions!L53</f>
        <v>-3.1157574930611842</v>
      </c>
      <c r="H27" s="22">
        <f>Hufo_SpeakerPositions!M53</f>
        <v>0.99970000000000003</v>
      </c>
      <c r="I27" s="10"/>
      <c r="J27" s="20">
        <f>Hufo_SpeakerPositions!K53</f>
        <v>4.4731376070532081</v>
      </c>
      <c r="K27" s="21">
        <f>Hufo_SpeakerPositions!L53</f>
        <v>-3.1157574930611842</v>
      </c>
      <c r="L27" s="31">
        <f>Hufo_SpeakerPositions!O53</f>
        <v>-0.75029999999999997</v>
      </c>
      <c r="M27" s="10"/>
      <c r="N27" s="10">
        <f>Hufo_SpeakerPositions!K53</f>
        <v>4.4731376070532081</v>
      </c>
      <c r="O27" s="10">
        <f>Hufo_SpeakerPositions!L53</f>
        <v>-3.1157574930611842</v>
      </c>
      <c r="P27" s="10">
        <f>Hufo_SpeakerPositions!Q53</f>
        <v>-1.014</v>
      </c>
      <c r="Q27" s="10"/>
      <c r="R27" s="20">
        <f>Hufo_SpeakerPositions!S53</f>
        <v>124.85908421926409</v>
      </c>
      <c r="S27" s="21">
        <f>Hufo_SpeakerPositions!T53</f>
        <v>10.391817680761241</v>
      </c>
      <c r="T27" s="21">
        <f>Hufo_SpeakerPositions!U53</f>
        <v>5.5422292353529201</v>
      </c>
      <c r="U27" s="10"/>
      <c r="V27" s="10">
        <f>Hufo_SpeakerPositions!S53</f>
        <v>124.85908421926409</v>
      </c>
      <c r="W27" s="10">
        <f>Hufo_SpeakerPositions!V53</f>
        <v>-7.8367439186346948</v>
      </c>
      <c r="X27" s="10">
        <f>Hufo_SpeakerPositions!W53</f>
        <v>5.5027134122358774</v>
      </c>
      <c r="Y27" s="10"/>
      <c r="Z27" s="20">
        <f>Hufo_SpeakerPositions!S53</f>
        <v>124.85908421926409</v>
      </c>
      <c r="AA27" s="21">
        <f>Hufo_SpeakerPositions!X53</f>
        <v>-10.537158792071354</v>
      </c>
      <c r="AB27" s="22">
        <f>Hufo_SpeakerPositions!Y53</f>
        <v>5.5448264902700624</v>
      </c>
    </row>
    <row r="28" spans="1:28" x14ac:dyDescent="0.2">
      <c r="A28" s="50" t="s">
        <v>50</v>
      </c>
      <c r="B28" s="50">
        <v>21</v>
      </c>
      <c r="C28" s="4">
        <v>5</v>
      </c>
      <c r="D28" s="4">
        <v>29</v>
      </c>
      <c r="F28" s="23">
        <f>Hufo_SpeakerPositions!K71</f>
        <v>4.4731376070532081</v>
      </c>
      <c r="G28" s="24">
        <f>Hufo_SpeakerPositions!L71</f>
        <v>-3.1157574930611842</v>
      </c>
      <c r="H28" s="25">
        <f>Hufo_SpeakerPositions!M71</f>
        <v>1.6907000000000001</v>
      </c>
      <c r="I28" s="10"/>
      <c r="J28" s="23">
        <f>Hufo_SpeakerPositions!K71</f>
        <v>4.4731376070532081</v>
      </c>
      <c r="K28" s="24">
        <f>Hufo_SpeakerPositions!L71</f>
        <v>-3.1157574930611842</v>
      </c>
      <c r="L28" s="32">
        <f>Hufo_SpeakerPositions!O71</f>
        <v>-5.9299999999999908E-2</v>
      </c>
      <c r="M28" s="10"/>
      <c r="N28" s="10">
        <f>Hufo_SpeakerPositions!K71</f>
        <v>4.4731376070532081</v>
      </c>
      <c r="O28" s="10">
        <f>Hufo_SpeakerPositions!L71</f>
        <v>-3.1157574930611842</v>
      </c>
      <c r="P28" s="10">
        <f>Hufo_SpeakerPositions!Q71</f>
        <v>-0.32299999999999995</v>
      </c>
      <c r="Q28" s="10"/>
      <c r="R28" s="23">
        <f>Hufo_SpeakerPositions!S71</f>
        <v>124.85908421926409</v>
      </c>
      <c r="S28" s="24">
        <f>Hufo_SpeakerPositions!T71</f>
        <v>17.231014707876284</v>
      </c>
      <c r="T28" s="24">
        <f>Hufo_SpeakerPositions!U71</f>
        <v>5.7074837973664554</v>
      </c>
      <c r="U28" s="10"/>
      <c r="V28" s="10">
        <f>Hufo_SpeakerPositions!S71</f>
        <v>124.85908421926409</v>
      </c>
      <c r="W28" s="10">
        <f>Hufo_SpeakerPositions!V71</f>
        <v>-0.62324443544919728</v>
      </c>
      <c r="X28" s="10">
        <f>Hufo_SpeakerPositions!W71</f>
        <v>5.4516439077768659</v>
      </c>
      <c r="Y28" s="10"/>
      <c r="Z28" s="23">
        <f>Hufo_SpeakerPositions!S71</f>
        <v>124.85908421926409</v>
      </c>
      <c r="AA28" s="24">
        <f>Hufo_SpeakerPositions!X71</f>
        <v>-3.3909072024217428</v>
      </c>
      <c r="AB28" s="25">
        <f>Hufo_SpeakerPositions!Y71</f>
        <v>5.4608821455146437</v>
      </c>
    </row>
    <row r="29" spans="1:28" x14ac:dyDescent="0.2">
      <c r="A29" s="19" t="s">
        <v>50</v>
      </c>
      <c r="B29" s="19">
        <v>22</v>
      </c>
      <c r="C29">
        <v>6</v>
      </c>
      <c r="D29">
        <v>12</v>
      </c>
      <c r="F29" s="20">
        <f>Hufo_SpeakerPositions!K54</f>
        <v>2.9245763063212125</v>
      </c>
      <c r="G29" s="21">
        <f>Hufo_SpeakerPositions!L54</f>
        <v>-3.7572768190097552</v>
      </c>
      <c r="H29" s="22">
        <f>Hufo_SpeakerPositions!M54</f>
        <v>0.99970000000000003</v>
      </c>
      <c r="I29" s="10"/>
      <c r="J29" s="20">
        <f>Hufo_SpeakerPositions!K54</f>
        <v>2.9245763063212125</v>
      </c>
      <c r="K29" s="21">
        <f>Hufo_SpeakerPositions!L54</f>
        <v>-3.7572768190097552</v>
      </c>
      <c r="L29" s="31">
        <f>Hufo_SpeakerPositions!O54</f>
        <v>-0.75029999999999997</v>
      </c>
      <c r="M29" s="10"/>
      <c r="N29" s="10">
        <f>Hufo_SpeakerPositions!K54</f>
        <v>2.9245763063212125</v>
      </c>
      <c r="O29" s="10">
        <f>Hufo_SpeakerPositions!L54</f>
        <v>-3.7572768190097552</v>
      </c>
      <c r="P29" s="10">
        <f>Hufo_SpeakerPositions!Q54</f>
        <v>-1.014</v>
      </c>
      <c r="Q29" s="10"/>
      <c r="R29" s="20">
        <f>Hufo_SpeakerPositions!S54</f>
        <v>142.10364525969706</v>
      </c>
      <c r="S29" s="21">
        <f>Hufo_SpeakerPositions!T54</f>
        <v>11.857709493933276</v>
      </c>
      <c r="T29" s="21">
        <f>Hufo_SpeakerPositions!U54</f>
        <v>4.8651490990681356</v>
      </c>
      <c r="U29" s="10"/>
      <c r="V29" s="10">
        <f>Hufo_SpeakerPositions!S54</f>
        <v>142.10364525969706</v>
      </c>
      <c r="W29" s="10">
        <f>Hufo_SpeakerPositions!V54</f>
        <v>-8.9551418644697254</v>
      </c>
      <c r="X29" s="10">
        <f>Hufo_SpeakerPositions!W54</f>
        <v>4.8200856585919185</v>
      </c>
      <c r="Y29" s="10"/>
      <c r="Z29" s="20">
        <f>Hufo_SpeakerPositions!S54</f>
        <v>142.10364525969706</v>
      </c>
      <c r="AA29" s="21">
        <f>Hufo_SpeakerPositions!X54</f>
        <v>-12.02242380905775</v>
      </c>
      <c r="AB29" s="22">
        <f>Hufo_SpeakerPositions!Y54</f>
        <v>4.8681076062638029</v>
      </c>
    </row>
    <row r="30" spans="1:28" x14ac:dyDescent="0.2">
      <c r="A30" s="19" t="s">
        <v>50</v>
      </c>
      <c r="B30" s="19">
        <v>23</v>
      </c>
      <c r="C30">
        <v>7</v>
      </c>
      <c r="D30">
        <v>30</v>
      </c>
      <c r="F30" s="20">
        <f>Hufo_SpeakerPositions!K72</f>
        <v>2.9245763063212125</v>
      </c>
      <c r="G30" s="21">
        <f>Hufo_SpeakerPositions!L72</f>
        <v>-3.7572768190097552</v>
      </c>
      <c r="H30" s="22">
        <f>Hufo_SpeakerPositions!M72</f>
        <v>1.6907000000000001</v>
      </c>
      <c r="I30" s="10"/>
      <c r="J30" s="20">
        <f>Hufo_SpeakerPositions!K72</f>
        <v>2.9245763063212125</v>
      </c>
      <c r="K30" s="21">
        <f>Hufo_SpeakerPositions!L72</f>
        <v>-3.7572768190097552</v>
      </c>
      <c r="L30" s="31">
        <f>Hufo_SpeakerPositions!O72</f>
        <v>-5.9299999999999908E-2</v>
      </c>
      <c r="M30" s="10"/>
      <c r="N30" s="10">
        <f>Hufo_SpeakerPositions!K72</f>
        <v>2.9245763063212125</v>
      </c>
      <c r="O30" s="10">
        <f>Hufo_SpeakerPositions!L72</f>
        <v>-3.7572768190097552</v>
      </c>
      <c r="P30" s="10">
        <f>Hufo_SpeakerPositions!Q72</f>
        <v>-0.32299999999999995</v>
      </c>
      <c r="Q30" s="10"/>
      <c r="R30" s="20">
        <f>Hufo_SpeakerPositions!S72</f>
        <v>142.10364525969706</v>
      </c>
      <c r="S30" s="21">
        <f>Hufo_SpeakerPositions!T72</f>
        <v>19.549429629941635</v>
      </c>
      <c r="T30" s="21">
        <f>Hufo_SpeakerPositions!U72</f>
        <v>5.0525975652295418</v>
      </c>
      <c r="U30" s="10"/>
      <c r="V30" s="10">
        <f>Hufo_SpeakerPositions!S72</f>
        <v>142.10364525969706</v>
      </c>
      <c r="W30" s="10">
        <f>Hufo_SpeakerPositions!V72</f>
        <v>-0.71355338645747979</v>
      </c>
      <c r="X30" s="10">
        <f>Hufo_SpeakerPositions!W72</f>
        <v>4.761700552970912</v>
      </c>
      <c r="Y30" s="10"/>
      <c r="Z30" s="20">
        <f>Hufo_SpeakerPositions!S72</f>
        <v>142.10364525969706</v>
      </c>
      <c r="AA30" s="21">
        <f>Hufo_SpeakerPositions!X72</f>
        <v>-3.8808947854382496</v>
      </c>
      <c r="AB30" s="22">
        <f>Hufo_SpeakerPositions!Y72</f>
        <v>4.7722745799213495</v>
      </c>
    </row>
    <row r="31" spans="1:28" x14ac:dyDescent="0.2">
      <c r="A31" s="19" t="s">
        <v>50</v>
      </c>
      <c r="B31" s="19">
        <v>24</v>
      </c>
      <c r="C31">
        <v>8</v>
      </c>
      <c r="D31">
        <v>42</v>
      </c>
      <c r="F31" s="20">
        <f>Hufo_SpeakerPositions!K84</f>
        <v>1.8955093034655597</v>
      </c>
      <c r="G31" s="21">
        <f>Hufo_SpeakerPositions!L84</f>
        <v>-4.0220862779274418</v>
      </c>
      <c r="H31" s="22">
        <f>Hufo_SpeakerPositions!M84</f>
        <v>3.06203</v>
      </c>
      <c r="I31" s="10"/>
      <c r="J31" s="20">
        <f>Hufo_SpeakerPositions!K84</f>
        <v>1.8955093034655597</v>
      </c>
      <c r="K31" s="21">
        <f>Hufo_SpeakerPositions!L84</f>
        <v>-4.0220862779274418</v>
      </c>
      <c r="L31" s="31">
        <f>Hufo_SpeakerPositions!O84</f>
        <v>1.31203</v>
      </c>
      <c r="M31" s="10"/>
      <c r="N31" s="10">
        <f>Hufo_SpeakerPositions!K84</f>
        <v>1.8955093034655597</v>
      </c>
      <c r="O31" s="10">
        <f>Hufo_SpeakerPositions!L84</f>
        <v>-4.0220862779274418</v>
      </c>
      <c r="P31" s="10">
        <f>Hufo_SpeakerPositions!Q84</f>
        <v>1.04833</v>
      </c>
      <c r="Q31" s="10"/>
      <c r="R31" s="20">
        <f>Hufo_SpeakerPositions!S84</f>
        <v>154.76666329522828</v>
      </c>
      <c r="S31" s="21">
        <f>Hufo_SpeakerPositions!T84</f>
        <v>34.553616538294953</v>
      </c>
      <c r="T31" s="21">
        <f>Hufo_SpeakerPositions!U84</f>
        <v>5.398718483817869</v>
      </c>
      <c r="U31" s="10"/>
      <c r="V31" s="10">
        <f>Hufo_SpeakerPositions!S84</f>
        <v>154.76666329522828</v>
      </c>
      <c r="W31" s="10">
        <f>Hufo_SpeakerPositions!V84</f>
        <v>16.440246799953421</v>
      </c>
      <c r="X31" s="10">
        <f>Hufo_SpeakerPositions!W84</f>
        <v>4.6358986472437804</v>
      </c>
      <c r="Y31" s="10"/>
      <c r="Z31" s="20">
        <f>Hufo_SpeakerPositions!S84</f>
        <v>154.76666329522828</v>
      </c>
      <c r="AA31" s="21">
        <f>Hufo_SpeakerPositions!X84</f>
        <v>13.26649045905646</v>
      </c>
      <c r="AB31" s="22">
        <f>Hufo_SpeakerPositions!Y84</f>
        <v>4.5682742185114842</v>
      </c>
    </row>
    <row r="32" spans="1:28" x14ac:dyDescent="0.2">
      <c r="A32" s="19" t="s">
        <v>50</v>
      </c>
      <c r="B32" s="19">
        <v>25</v>
      </c>
      <c r="C32" s="6">
        <v>9</v>
      </c>
      <c r="D32" s="6">
        <v>13</v>
      </c>
      <c r="F32" s="20">
        <f>Hufo_SpeakerPositions!K55</f>
        <v>1.2887804858284249</v>
      </c>
      <c r="G32" s="21">
        <f>Hufo_SpeakerPositions!L55</f>
        <v>-4.1226482779274418</v>
      </c>
      <c r="H32" s="22">
        <f>Hufo_SpeakerPositions!M55</f>
        <v>0.99970000000000003</v>
      </c>
      <c r="I32" s="10"/>
      <c r="J32" s="20">
        <f>Hufo_SpeakerPositions!K55</f>
        <v>1.2887804858284249</v>
      </c>
      <c r="K32" s="21">
        <f>Hufo_SpeakerPositions!L55</f>
        <v>-4.1226482779274418</v>
      </c>
      <c r="L32" s="31">
        <f>Hufo_SpeakerPositions!O55</f>
        <v>-0.75029999999999997</v>
      </c>
      <c r="M32" s="10"/>
      <c r="N32" s="10">
        <f>Hufo_SpeakerPositions!K55</f>
        <v>1.2887804858284249</v>
      </c>
      <c r="O32" s="10">
        <f>Hufo_SpeakerPositions!L55</f>
        <v>-4.1226482779274418</v>
      </c>
      <c r="P32" s="10">
        <f>Hufo_SpeakerPositions!Q55</f>
        <v>-1.014</v>
      </c>
      <c r="Q32" s="10"/>
      <c r="R32" s="20">
        <f>Hufo_SpeakerPositions!S55</f>
        <v>162.64024123092568</v>
      </c>
      <c r="S32" s="21">
        <f>Hufo_SpeakerPositions!T55</f>
        <v>13.031338827122806</v>
      </c>
      <c r="T32" s="21">
        <f>Hufo_SpeakerPositions!U55</f>
        <v>4.4335746361316906</v>
      </c>
      <c r="U32" s="10"/>
      <c r="V32" s="10">
        <f>Hufo_SpeakerPositions!S55</f>
        <v>162.64024123092568</v>
      </c>
      <c r="W32" s="10">
        <f>Hufo_SpeakerPositions!V55</f>
        <v>-9.8542271259887713</v>
      </c>
      <c r="X32" s="10">
        <f>Hufo_SpeakerPositions!W55</f>
        <v>4.3840773321361759</v>
      </c>
      <c r="Y32" s="10"/>
      <c r="Z32" s="20">
        <f>Hufo_SpeakerPositions!S55</f>
        <v>162.64024123092568</v>
      </c>
      <c r="AA32" s="21">
        <f>Hufo_SpeakerPositions!X55</f>
        <v>-13.211249325077995</v>
      </c>
      <c r="AB32" s="22">
        <f>Hufo_SpeakerPositions!Y55</f>
        <v>4.4368209299170784</v>
      </c>
    </row>
    <row r="33" spans="1:28" x14ac:dyDescent="0.2">
      <c r="A33" s="19" t="s">
        <v>50</v>
      </c>
      <c r="B33" s="19">
        <v>26</v>
      </c>
      <c r="C33">
        <v>10</v>
      </c>
      <c r="D33">
        <v>31</v>
      </c>
      <c r="F33" s="20">
        <f>Hufo_SpeakerPositions!K73</f>
        <v>1.2887804858284249</v>
      </c>
      <c r="G33" s="21">
        <f>Hufo_SpeakerPositions!L73</f>
        <v>-4.1226482779274418</v>
      </c>
      <c r="H33" s="22">
        <f>Hufo_SpeakerPositions!M73</f>
        <v>1.6907000000000001</v>
      </c>
      <c r="I33" s="10"/>
      <c r="J33" s="20">
        <f>Hufo_SpeakerPositions!K73</f>
        <v>1.2887804858284249</v>
      </c>
      <c r="K33" s="21">
        <f>Hufo_SpeakerPositions!L73</f>
        <v>-4.1226482779274418</v>
      </c>
      <c r="L33" s="31">
        <f>Hufo_SpeakerPositions!O73</f>
        <v>-5.9299999999999908E-2</v>
      </c>
      <c r="M33" s="10"/>
      <c r="N33" s="10">
        <f>Hufo_SpeakerPositions!K73</f>
        <v>1.2887804858284249</v>
      </c>
      <c r="O33" s="10">
        <f>Hufo_SpeakerPositions!L73</f>
        <v>-4.1226482779274418</v>
      </c>
      <c r="P33" s="10">
        <f>Hufo_SpeakerPositions!Q73</f>
        <v>-0.32299999999999995</v>
      </c>
      <c r="Q33" s="10"/>
      <c r="R33" s="20">
        <f>Hufo_SpeakerPositions!S73</f>
        <v>162.64024123092568</v>
      </c>
      <c r="S33" s="21">
        <f>Hufo_SpeakerPositions!T73</f>
        <v>21.376390611636417</v>
      </c>
      <c r="T33" s="21">
        <f>Hufo_SpeakerPositions!U73</f>
        <v>4.6384965726138301</v>
      </c>
      <c r="U33" s="10"/>
      <c r="V33" s="10">
        <f>Hufo_SpeakerPositions!S73</f>
        <v>162.64024123092568</v>
      </c>
      <c r="W33" s="10">
        <f>Hufo_SpeakerPositions!V73</f>
        <v>-0.78655119633682291</v>
      </c>
      <c r="X33" s="10">
        <f>Hufo_SpeakerPositions!W73</f>
        <v>4.3198032888258062</v>
      </c>
      <c r="Y33" s="10"/>
      <c r="Z33" s="20">
        <f>Hufo_SpeakerPositions!S73</f>
        <v>162.64024123092568</v>
      </c>
      <c r="AA33" s="21">
        <f>Hufo_SpeakerPositions!X73</f>
        <v>-4.2765598380915124</v>
      </c>
      <c r="AB33" s="22">
        <f>Hufo_SpeakerPositions!Y73</f>
        <v>4.3314562175035602</v>
      </c>
    </row>
    <row r="34" spans="1:28" x14ac:dyDescent="0.2">
      <c r="A34" s="19" t="s">
        <v>50</v>
      </c>
      <c r="B34" s="19">
        <v>27</v>
      </c>
      <c r="C34">
        <v>11</v>
      </c>
      <c r="D34">
        <v>14</v>
      </c>
      <c r="F34" s="20">
        <f>Hufo_SpeakerPositions!K56</f>
        <v>-0.38542561297257855</v>
      </c>
      <c r="G34" s="21">
        <f>Hufo_SpeakerPositions!L56</f>
        <v>-4.2007589084486971</v>
      </c>
      <c r="H34" s="22">
        <f>Hufo_SpeakerPositions!M56</f>
        <v>0.99970000000000003</v>
      </c>
      <c r="I34" s="10"/>
      <c r="J34" s="20">
        <f>Hufo_SpeakerPositions!K56</f>
        <v>-0.38542561297257855</v>
      </c>
      <c r="K34" s="21">
        <f>Hufo_SpeakerPositions!L56</f>
        <v>-4.2007589084486971</v>
      </c>
      <c r="L34" s="31">
        <f>Hufo_SpeakerPositions!O56</f>
        <v>-0.75029999999999997</v>
      </c>
      <c r="M34" s="10"/>
      <c r="N34" s="10">
        <f>Hufo_SpeakerPositions!K56</f>
        <v>-0.38542561297257855</v>
      </c>
      <c r="O34" s="10">
        <f>Hufo_SpeakerPositions!L56</f>
        <v>-4.2007589084486971</v>
      </c>
      <c r="P34" s="10">
        <f>Hufo_SpeakerPositions!Q56</f>
        <v>-1.014</v>
      </c>
      <c r="Q34" s="10"/>
      <c r="R34" s="20">
        <f>Hufo_SpeakerPositions!S56</f>
        <v>-174.75770818188354</v>
      </c>
      <c r="S34" s="21">
        <f>Hufo_SpeakerPositions!T56</f>
        <v>13.332304509064471</v>
      </c>
      <c r="T34" s="21">
        <f>Hufo_SpeakerPositions!U56</f>
        <v>4.335242599906767</v>
      </c>
      <c r="U34" s="10"/>
      <c r="V34" s="10">
        <f>Hufo_SpeakerPositions!S56</f>
        <v>-174.75770818188354</v>
      </c>
      <c r="W34" s="10">
        <f>Hufo_SpeakerPositions!V56</f>
        <v>-10.085358760880604</v>
      </c>
      <c r="X34" s="10">
        <f>Hufo_SpeakerPositions!W56</f>
        <v>4.2846094804598449</v>
      </c>
      <c r="Y34" s="10"/>
      <c r="Z34" s="20">
        <f>Hufo_SpeakerPositions!S56</f>
        <v>-174.75770818188354</v>
      </c>
      <c r="AA34" s="21">
        <f>Hufo_SpeakerPositions!X56</f>
        <v>-13.516063363591293</v>
      </c>
      <c r="AB34" s="22">
        <f>Hufo_SpeakerPositions!Y56</f>
        <v>4.3385624704556669</v>
      </c>
    </row>
    <row r="35" spans="1:28" x14ac:dyDescent="0.2">
      <c r="A35" s="19" t="s">
        <v>50</v>
      </c>
      <c r="B35" s="19">
        <v>28</v>
      </c>
      <c r="C35">
        <v>12</v>
      </c>
      <c r="D35">
        <v>32</v>
      </c>
      <c r="F35" s="20">
        <f>Hufo_SpeakerPositions!K74</f>
        <v>-0.38542561297257855</v>
      </c>
      <c r="G35" s="21">
        <f>Hufo_SpeakerPositions!L74</f>
        <v>-4.2007589084486971</v>
      </c>
      <c r="H35" s="22">
        <f>Hufo_SpeakerPositions!M74</f>
        <v>1.6907000000000001</v>
      </c>
      <c r="I35" s="10"/>
      <c r="J35" s="20">
        <f>Hufo_SpeakerPositions!K74</f>
        <v>-0.38542561297257855</v>
      </c>
      <c r="K35" s="21">
        <f>Hufo_SpeakerPositions!L74</f>
        <v>-4.2007589084486971</v>
      </c>
      <c r="L35" s="31">
        <f>Hufo_SpeakerPositions!O74</f>
        <v>-5.9299999999999908E-2</v>
      </c>
      <c r="M35" s="10"/>
      <c r="N35" s="10">
        <f>Hufo_SpeakerPositions!K74</f>
        <v>-0.38542561297257855</v>
      </c>
      <c r="O35" s="10">
        <f>Hufo_SpeakerPositions!L74</f>
        <v>-4.2007589084486971</v>
      </c>
      <c r="P35" s="10">
        <f>Hufo_SpeakerPositions!Q74</f>
        <v>-0.32299999999999995</v>
      </c>
      <c r="Q35" s="10"/>
      <c r="R35" s="20">
        <f>Hufo_SpeakerPositions!S74</f>
        <v>-174.75770818188354</v>
      </c>
      <c r="S35" s="21">
        <f>Hufo_SpeakerPositions!T74</f>
        <v>21.840490063843184</v>
      </c>
      <c r="T35" s="21">
        <f>Hufo_SpeakerPositions!U74</f>
        <v>4.5446006205217175</v>
      </c>
      <c r="U35" s="10"/>
      <c r="V35" s="10">
        <f>Hufo_SpeakerPositions!S74</f>
        <v>-174.75770818188354</v>
      </c>
      <c r="W35" s="10">
        <f>Hufo_SpeakerPositions!V74</f>
        <v>-0.80537955314906851</v>
      </c>
      <c r="X35" s="10">
        <f>Hufo_SpeakerPositions!W74</f>
        <v>4.2188203090492467</v>
      </c>
      <c r="Y35" s="10"/>
      <c r="Z35" s="20">
        <f>Hufo_SpeakerPositions!S74</f>
        <v>-174.75770818188354</v>
      </c>
      <c r="AA35" s="21">
        <f>Hufo_SpeakerPositions!X74</f>
        <v>-4.3785513511579257</v>
      </c>
      <c r="AB35" s="22">
        <f>Hufo_SpeakerPositions!Y74</f>
        <v>4.2307513883524734</v>
      </c>
    </row>
    <row r="36" spans="1:28" x14ac:dyDescent="0.2">
      <c r="A36" s="19" t="s">
        <v>50</v>
      </c>
      <c r="B36" s="19">
        <v>29</v>
      </c>
      <c r="C36">
        <v>13</v>
      </c>
      <c r="D36">
        <v>43</v>
      </c>
      <c r="F36" s="20">
        <f>Hufo_SpeakerPositions!K85</f>
        <v>-1.8612803034655598</v>
      </c>
      <c r="G36" s="21">
        <f>Hufo_SpeakerPositions!L85</f>
        <v>-4.034612263459838</v>
      </c>
      <c r="H36" s="22">
        <f>Hufo_SpeakerPositions!M85</f>
        <v>3.06203</v>
      </c>
      <c r="I36" s="10"/>
      <c r="J36" s="20">
        <f>Hufo_SpeakerPositions!K85</f>
        <v>-1.8612803034655598</v>
      </c>
      <c r="K36" s="21">
        <f>Hufo_SpeakerPositions!L85</f>
        <v>-4.034612263459838</v>
      </c>
      <c r="L36" s="31">
        <f>Hufo_SpeakerPositions!O85</f>
        <v>1.31203</v>
      </c>
      <c r="M36" s="10"/>
      <c r="N36" s="10">
        <f>Hufo_SpeakerPositions!K85</f>
        <v>-1.8612803034655598</v>
      </c>
      <c r="O36" s="10">
        <f>Hufo_SpeakerPositions!L85</f>
        <v>-4.034612263459838</v>
      </c>
      <c r="P36" s="10">
        <f>Hufo_SpeakerPositions!Q85</f>
        <v>1.04833</v>
      </c>
      <c r="Q36" s="10"/>
      <c r="R36" s="20">
        <f>Hufo_SpeakerPositions!S85</f>
        <v>-155.23479302123613</v>
      </c>
      <c r="S36" s="21">
        <f>Hufo_SpeakerPositions!T85</f>
        <v>34.572363524646619</v>
      </c>
      <c r="T36" s="21">
        <f>Hufo_SpeakerPositions!U85</f>
        <v>5.3961549463881564</v>
      </c>
      <c r="U36" s="10"/>
      <c r="V36" s="10">
        <f>Hufo_SpeakerPositions!S85</f>
        <v>-155.23479302123613</v>
      </c>
      <c r="W36" s="10">
        <f>Hufo_SpeakerPositions!V85</f>
        <v>16.451142441190825</v>
      </c>
      <c r="X36" s="10">
        <f>Hufo_SpeakerPositions!W85</f>
        <v>4.6329130366789064</v>
      </c>
      <c r="Y36" s="10"/>
      <c r="Z36" s="20">
        <f>Hufo_SpeakerPositions!S85</f>
        <v>-155.23479302123613</v>
      </c>
      <c r="AA36" s="21">
        <f>Hufo_SpeakerPositions!X85</f>
        <v>13.275456050147248</v>
      </c>
      <c r="AB36" s="22">
        <f>Hufo_SpeakerPositions!Y85</f>
        <v>4.5652443826622653</v>
      </c>
    </row>
    <row r="37" spans="1:28" x14ac:dyDescent="0.2">
      <c r="A37" s="50" t="s">
        <v>50</v>
      </c>
      <c r="B37" s="50">
        <v>30</v>
      </c>
      <c r="C37" s="4">
        <v>14</v>
      </c>
      <c r="D37" s="4">
        <v>15</v>
      </c>
      <c r="F37" s="23">
        <f>Hufo_SpeakerPositions!K57</f>
        <v>-2.0480733034655594</v>
      </c>
      <c r="G37" s="24">
        <f>Hufo_SpeakerPositions!L57</f>
        <v>-3.9895232779274425</v>
      </c>
      <c r="H37" s="25">
        <f>Hufo_SpeakerPositions!M57</f>
        <v>0.99970000000000003</v>
      </c>
      <c r="I37" s="10"/>
      <c r="J37" s="23">
        <f>Hufo_SpeakerPositions!K57</f>
        <v>-2.0480733034655594</v>
      </c>
      <c r="K37" s="24">
        <f>Hufo_SpeakerPositions!L57</f>
        <v>-3.9895232779274425</v>
      </c>
      <c r="L37" s="32">
        <f>Hufo_SpeakerPositions!O57</f>
        <v>-0.75029999999999997</v>
      </c>
      <c r="M37" s="10"/>
      <c r="N37" s="10">
        <f>Hufo_SpeakerPositions!K57</f>
        <v>-2.0480733034655594</v>
      </c>
      <c r="O37" s="10">
        <f>Hufo_SpeakerPositions!L57</f>
        <v>-3.9895232779274425</v>
      </c>
      <c r="P37" s="10">
        <f>Hufo_SpeakerPositions!Q57</f>
        <v>-1.014</v>
      </c>
      <c r="Q37" s="10"/>
      <c r="R37" s="23">
        <f>Hufo_SpeakerPositions!S57</f>
        <v>-152.82571739877736</v>
      </c>
      <c r="S37" s="24">
        <f>Hufo_SpeakerPositions!T57</f>
        <v>12.56703773496713</v>
      </c>
      <c r="T37" s="24">
        <f>Hufo_SpeakerPositions!U57</f>
        <v>4.5945946863127389</v>
      </c>
      <c r="U37" s="10"/>
      <c r="V37" s="10">
        <f>Hufo_SpeakerPositions!S57</f>
        <v>-152.82571739877736</v>
      </c>
      <c r="W37" s="10">
        <f>Hufo_SpeakerPositions!V57</f>
        <v>-9.4981243640186612</v>
      </c>
      <c r="X37" s="10">
        <f>Hufo_SpeakerPositions!W57</f>
        <v>4.5468505948066138</v>
      </c>
      <c r="Y37" s="10"/>
      <c r="Z37" s="23">
        <f>Hufo_SpeakerPositions!S57</f>
        <v>-152.82571739877736</v>
      </c>
      <c r="AA37" s="24">
        <f>Hufo_SpeakerPositions!X57</f>
        <v>-12.740971812728684</v>
      </c>
      <c r="AB37" s="25">
        <f>Hufo_SpeakerPositions!Y57</f>
        <v>4.5977272909007176</v>
      </c>
    </row>
    <row r="38" spans="1:28" x14ac:dyDescent="0.2">
      <c r="A38" s="19" t="s">
        <v>50</v>
      </c>
      <c r="B38" s="19">
        <v>31</v>
      </c>
      <c r="C38">
        <v>15</v>
      </c>
      <c r="D38">
        <v>33</v>
      </c>
      <c r="F38" s="20">
        <f>Hufo_SpeakerPositions!K75</f>
        <v>-2.0480733034655594</v>
      </c>
      <c r="G38" s="21">
        <f>Hufo_SpeakerPositions!L75</f>
        <v>-3.9895232779274425</v>
      </c>
      <c r="H38" s="22">
        <f>Hufo_SpeakerPositions!M75</f>
        <v>1.6907000000000001</v>
      </c>
      <c r="I38" s="10"/>
      <c r="J38" s="20">
        <f>Hufo_SpeakerPositions!K75</f>
        <v>-2.0480733034655594</v>
      </c>
      <c r="K38" s="21">
        <f>Hufo_SpeakerPositions!L75</f>
        <v>-3.9895232779274425</v>
      </c>
      <c r="L38" s="31">
        <f>Hufo_SpeakerPositions!O75</f>
        <v>-5.9299999999999908E-2</v>
      </c>
      <c r="M38" s="10"/>
      <c r="N38" s="10">
        <f>Hufo_SpeakerPositions!K75</f>
        <v>-2.0480733034655594</v>
      </c>
      <c r="O38" s="10">
        <f>Hufo_SpeakerPositions!L75</f>
        <v>-3.9895232779274425</v>
      </c>
      <c r="P38" s="10">
        <f>Hufo_SpeakerPositions!Q75</f>
        <v>-0.32299999999999995</v>
      </c>
      <c r="Q38" s="10"/>
      <c r="R38" s="20">
        <f>Hufo_SpeakerPositions!S75</f>
        <v>-152.82571739877736</v>
      </c>
      <c r="S38" s="21">
        <f>Hufo_SpeakerPositions!T75</f>
        <v>20.656854314257824</v>
      </c>
      <c r="T38" s="21">
        <f>Hufo_SpeakerPositions!U75</f>
        <v>4.7926367201670166</v>
      </c>
      <c r="U38" s="10"/>
      <c r="V38" s="10">
        <f>Hufo_SpeakerPositions!S75</f>
        <v>-152.82571739877736</v>
      </c>
      <c r="W38" s="10">
        <f>Hufo_SpeakerPositions!V75</f>
        <v>-0.75759353337381263</v>
      </c>
      <c r="X38" s="10">
        <f>Hufo_SpeakerPositions!W75</f>
        <v>4.4849098911230376</v>
      </c>
      <c r="Y38" s="10"/>
      <c r="Z38" s="20">
        <f>Hufo_SpeakerPositions!S75</f>
        <v>-152.82571739877736</v>
      </c>
      <c r="AA38" s="21">
        <f>Hufo_SpeakerPositions!X75</f>
        <v>-4.1196477900941169</v>
      </c>
      <c r="AB38" s="22">
        <f>Hufo_SpeakerPositions!Y75</f>
        <v>4.496134922518813</v>
      </c>
    </row>
    <row r="39" spans="1:28" x14ac:dyDescent="0.2">
      <c r="A39" s="19" t="s">
        <v>50</v>
      </c>
      <c r="B39" s="19">
        <v>32</v>
      </c>
      <c r="C39">
        <v>16</v>
      </c>
      <c r="D39">
        <v>16</v>
      </c>
      <c r="F39" s="20">
        <f>Hufo_SpeakerPositions!K58</f>
        <v>-3.6495417006109956</v>
      </c>
      <c r="G39" s="21">
        <f>Hufo_SpeakerPositions!L58</f>
        <v>-3.4951669216934333</v>
      </c>
      <c r="H39" s="22">
        <f>Hufo_SpeakerPositions!M58</f>
        <v>0.99970000000000003</v>
      </c>
      <c r="I39" s="10"/>
      <c r="J39" s="20">
        <f>Hufo_SpeakerPositions!K58</f>
        <v>-3.6495417006109956</v>
      </c>
      <c r="K39" s="21">
        <f>Hufo_SpeakerPositions!L58</f>
        <v>-3.4951669216934333</v>
      </c>
      <c r="L39" s="31">
        <f>Hufo_SpeakerPositions!O58</f>
        <v>-0.75029999999999997</v>
      </c>
      <c r="M39" s="10"/>
      <c r="N39" s="10">
        <f>Hufo_SpeakerPositions!K58</f>
        <v>-3.6495417006109956</v>
      </c>
      <c r="O39" s="10">
        <f>Hufo_SpeakerPositions!L58</f>
        <v>-3.4951669216934333</v>
      </c>
      <c r="P39" s="10">
        <f>Hufo_SpeakerPositions!Q58</f>
        <v>-1.014</v>
      </c>
      <c r="Q39" s="10"/>
      <c r="R39" s="20">
        <f>Hufo_SpeakerPositions!S58</f>
        <v>-133.7622102320463</v>
      </c>
      <c r="S39" s="21">
        <f>Hufo_SpeakerPositions!T58</f>
        <v>11.19050026689353</v>
      </c>
      <c r="T39" s="21">
        <f>Hufo_SpeakerPositions!U58</f>
        <v>5.1511888457907027</v>
      </c>
      <c r="U39" s="10"/>
      <c r="V39" s="10">
        <f>Hufo_SpeakerPositions!S58</f>
        <v>-133.7622102320463</v>
      </c>
      <c r="W39" s="10">
        <f>Hufo_SpeakerPositions!V58</f>
        <v>-8.4454989406620768</v>
      </c>
      <c r="X39" s="10">
        <f>Hufo_SpeakerPositions!W58</f>
        <v>5.1086491878967912</v>
      </c>
      <c r="Y39" s="10"/>
      <c r="Z39" s="20">
        <f>Hufo_SpeakerPositions!S58</f>
        <v>-133.7622102320463</v>
      </c>
      <c r="AA39" s="21">
        <f>Hufo_SpeakerPositions!X58</f>
        <v>-11.346448197505596</v>
      </c>
      <c r="AB39" s="22">
        <f>Hufo_SpeakerPositions!Y58</f>
        <v>5.1539831620794558</v>
      </c>
    </row>
    <row r="40" spans="1:28" x14ac:dyDescent="0.2">
      <c r="A40" s="19" t="s">
        <v>50</v>
      </c>
      <c r="B40" s="19">
        <v>33</v>
      </c>
      <c r="C40">
        <v>17</v>
      </c>
      <c r="D40">
        <v>34</v>
      </c>
      <c r="F40" s="20">
        <f>Hufo_SpeakerPositions!K76</f>
        <v>-3.6495417006109956</v>
      </c>
      <c r="G40" s="21">
        <f>Hufo_SpeakerPositions!L76</f>
        <v>-3.4951669216934333</v>
      </c>
      <c r="H40" s="22">
        <f>Hufo_SpeakerPositions!M76</f>
        <v>1.6907000000000001</v>
      </c>
      <c r="I40" s="10"/>
      <c r="J40" s="20">
        <f>Hufo_SpeakerPositions!K76</f>
        <v>-3.6495417006109956</v>
      </c>
      <c r="K40" s="21">
        <f>Hufo_SpeakerPositions!L76</f>
        <v>-3.4951669216934333</v>
      </c>
      <c r="L40" s="31">
        <f>Hufo_SpeakerPositions!O76</f>
        <v>-5.9299999999999908E-2</v>
      </c>
      <c r="M40" s="10"/>
      <c r="N40" s="10">
        <f>Hufo_SpeakerPositions!K76</f>
        <v>-3.6495417006109956</v>
      </c>
      <c r="O40" s="10">
        <f>Hufo_SpeakerPositions!L76</f>
        <v>-3.4951669216934333</v>
      </c>
      <c r="P40" s="10">
        <f>Hufo_SpeakerPositions!Q76</f>
        <v>-0.32299999999999995</v>
      </c>
      <c r="Q40" s="10"/>
      <c r="R40" s="20">
        <f>Hufo_SpeakerPositions!S76</f>
        <v>-133.7622102320463</v>
      </c>
      <c r="S40" s="21">
        <f>Hufo_SpeakerPositions!T76</f>
        <v>18.499039879728343</v>
      </c>
      <c r="T40" s="21">
        <f>Hufo_SpeakerPositions!U76</f>
        <v>5.3285845142024861</v>
      </c>
      <c r="U40" s="10"/>
      <c r="V40" s="10">
        <f>Hufo_SpeakerPositions!S76</f>
        <v>-133.7622102320463</v>
      </c>
      <c r="W40" s="10">
        <f>Hufo_SpeakerPositions!V76</f>
        <v>-0.67233622934833437</v>
      </c>
      <c r="X40" s="10">
        <f>Hufo_SpeakerPositions!W76</f>
        <v>5.0535990071431813</v>
      </c>
      <c r="Y40" s="10"/>
      <c r="Z40" s="20">
        <f>Hufo_SpeakerPositions!S76</f>
        <v>-133.7622102320463</v>
      </c>
      <c r="AA40" s="21">
        <f>Hufo_SpeakerPositions!X76</f>
        <v>-3.6573275784143031</v>
      </c>
      <c r="AB40" s="22">
        <f>Hufo_SpeakerPositions!Y76</f>
        <v>5.063563511500428</v>
      </c>
    </row>
    <row r="41" spans="1:28" x14ac:dyDescent="0.2">
      <c r="A41" s="50" t="s">
        <v>50</v>
      </c>
      <c r="B41" s="50">
        <v>34</v>
      </c>
      <c r="C41" s="4">
        <v>18</v>
      </c>
      <c r="D41" s="4">
        <v>17</v>
      </c>
      <c r="F41" s="23">
        <f>Hufo_SpeakerPositions!K59</f>
        <v>-5.1420310181506466</v>
      </c>
      <c r="G41" s="24">
        <f>Hufo_SpeakerPositions!L59</f>
        <v>-2.7324311955159244</v>
      </c>
      <c r="H41" s="25">
        <f>Hufo_SpeakerPositions!M59</f>
        <v>0.99970000000000003</v>
      </c>
      <c r="I41" s="10"/>
      <c r="J41" s="23">
        <f>Hufo_SpeakerPositions!K59</f>
        <v>-5.1420310181506466</v>
      </c>
      <c r="K41" s="24">
        <f>Hufo_SpeakerPositions!L59</f>
        <v>-2.7324311955159244</v>
      </c>
      <c r="L41" s="32">
        <f>Hufo_SpeakerPositions!O59</f>
        <v>-0.75029999999999997</v>
      </c>
      <c r="M41" s="10"/>
      <c r="N41" s="10">
        <f>Hufo_SpeakerPositions!K59</f>
        <v>-5.1420310181506466</v>
      </c>
      <c r="O41" s="10">
        <f>Hufo_SpeakerPositions!L59</f>
        <v>-2.7324311955159244</v>
      </c>
      <c r="P41" s="10">
        <f>Hufo_SpeakerPositions!Q59</f>
        <v>-1.014</v>
      </c>
      <c r="Q41" s="10"/>
      <c r="R41" s="23">
        <f>Hufo_SpeakerPositions!S59</f>
        <v>-117.98579358437399</v>
      </c>
      <c r="S41" s="24">
        <f>Hufo_SpeakerPositions!T59</f>
        <v>9.7417366465724218</v>
      </c>
      <c r="T41" s="24">
        <f>Hufo_SpeakerPositions!U59</f>
        <v>5.9081353505020484</v>
      </c>
      <c r="U41" s="10"/>
      <c r="V41" s="10">
        <f>Hufo_SpeakerPositions!S59</f>
        <v>-117.98579358437399</v>
      </c>
      <c r="W41" s="10">
        <f>Hufo_SpeakerPositions!V59</f>
        <v>-7.3422412447084895</v>
      </c>
      <c r="X41" s="10">
        <f>Hufo_SpeakerPositions!W59</f>
        <v>5.8710828064209721</v>
      </c>
      <c r="Y41" s="10"/>
      <c r="Z41" s="23">
        <f>Hufo_SpeakerPositions!S59</f>
        <v>-117.98579358437399</v>
      </c>
      <c r="AA41" s="24">
        <f>Hufo_SpeakerPositions!X59</f>
        <v>-9.8783589719401519</v>
      </c>
      <c r="AB41" s="25">
        <f>Hufo_SpeakerPositions!Y59</f>
        <v>5.9105718191941428</v>
      </c>
    </row>
    <row r="42" spans="1:28" x14ac:dyDescent="0.2">
      <c r="A42" s="19" t="s">
        <v>50</v>
      </c>
      <c r="B42" s="19">
        <v>35</v>
      </c>
      <c r="C42">
        <v>19</v>
      </c>
      <c r="D42">
        <v>35</v>
      </c>
      <c r="F42" s="20">
        <f>Hufo_SpeakerPositions!K77</f>
        <v>-5.1420310181506466</v>
      </c>
      <c r="G42" s="21">
        <f>Hufo_SpeakerPositions!L77</f>
        <v>-2.7324311955159244</v>
      </c>
      <c r="H42" s="22">
        <f>Hufo_SpeakerPositions!M77</f>
        <v>1.6907000000000001</v>
      </c>
      <c r="I42" s="10"/>
      <c r="J42" s="20">
        <f>Hufo_SpeakerPositions!K77</f>
        <v>-5.1420310181506466</v>
      </c>
      <c r="K42" s="21">
        <f>Hufo_SpeakerPositions!L77</f>
        <v>-2.7324311955159244</v>
      </c>
      <c r="L42" s="31">
        <f>Hufo_SpeakerPositions!O77</f>
        <v>-5.9299999999999908E-2</v>
      </c>
      <c r="M42" s="10"/>
      <c r="N42" s="10">
        <f>Hufo_SpeakerPositions!K77</f>
        <v>-5.1420310181506466</v>
      </c>
      <c r="O42" s="10">
        <f>Hufo_SpeakerPositions!L77</f>
        <v>-2.7324311955159244</v>
      </c>
      <c r="P42" s="10">
        <f>Hufo_SpeakerPositions!Q77</f>
        <v>-0.32299999999999995</v>
      </c>
      <c r="Q42" s="10"/>
      <c r="R42" s="20">
        <f>Hufo_SpeakerPositions!S77</f>
        <v>-117.98579358437399</v>
      </c>
      <c r="S42" s="21">
        <f>Hufo_SpeakerPositions!T77</f>
        <v>16.19073271223106</v>
      </c>
      <c r="T42" s="21">
        <f>Hufo_SpeakerPositions!U77</f>
        <v>6.0634255763431248</v>
      </c>
      <c r="U42" s="10"/>
      <c r="V42" s="10">
        <f>Hufo_SpeakerPositions!S77</f>
        <v>-117.98579358437399</v>
      </c>
      <c r="W42" s="10">
        <f>Hufo_SpeakerPositions!V77</f>
        <v>-0.58347168653298509</v>
      </c>
      <c r="X42" s="10">
        <f>Hufo_SpeakerPositions!W77</f>
        <v>5.8232447758832846</v>
      </c>
      <c r="Y42" s="10"/>
      <c r="Z42" s="20">
        <f>Hufo_SpeakerPositions!S77</f>
        <v>-117.98579358437399</v>
      </c>
      <c r="AA42" s="21">
        <f>Hufo_SpeakerPositions!X77</f>
        <v>-3.1749565589924145</v>
      </c>
      <c r="AB42" s="22">
        <f>Hufo_SpeakerPositions!Y77</f>
        <v>5.8318943946072928</v>
      </c>
    </row>
    <row r="43" spans="1:28" x14ac:dyDescent="0.2">
      <c r="A43" s="6" t="s">
        <v>50</v>
      </c>
      <c r="B43" s="6">
        <v>36</v>
      </c>
      <c r="C43" s="6">
        <v>20</v>
      </c>
      <c r="D43" s="6">
        <v>44</v>
      </c>
      <c r="F43" s="20">
        <f>Hufo_SpeakerPositions!K86</f>
        <v>-5.3064506070532076</v>
      </c>
      <c r="G43" s="21">
        <f>Hufo_SpeakerPositions!L86</f>
        <v>-2.6323844930611839</v>
      </c>
      <c r="H43" s="22">
        <f>Hufo_SpeakerPositions!M86</f>
        <v>3.06203</v>
      </c>
      <c r="I43" s="10"/>
      <c r="J43" s="20">
        <f>Hufo_SpeakerPositions!K86</f>
        <v>-5.3064506070532076</v>
      </c>
      <c r="K43" s="21">
        <f>Hufo_SpeakerPositions!L86</f>
        <v>-2.6323844930611839</v>
      </c>
      <c r="L43" s="31">
        <f>Hufo_SpeakerPositions!O86</f>
        <v>1.31203</v>
      </c>
      <c r="M43" s="10"/>
      <c r="N43" s="10">
        <f>Hufo_SpeakerPositions!K86</f>
        <v>-5.3064506070532076</v>
      </c>
      <c r="O43" s="10">
        <f>Hufo_SpeakerPositions!L86</f>
        <v>-2.6323844930611839</v>
      </c>
      <c r="P43" s="10">
        <f>Hufo_SpeakerPositions!Q86</f>
        <v>1.04833</v>
      </c>
      <c r="Q43" s="10"/>
      <c r="R43" s="20">
        <f>Hufo_SpeakerPositions!S86</f>
        <v>-116.3847475481442</v>
      </c>
      <c r="S43" s="21">
        <f>Hufo_SpeakerPositions!T86</f>
        <v>27.335757209509374</v>
      </c>
      <c r="T43" s="21">
        <f>Hufo_SpeakerPositions!U86</f>
        <v>6.6681252151788772</v>
      </c>
      <c r="U43" s="10"/>
      <c r="V43" s="10">
        <f>Hufo_SpeakerPositions!S86</f>
        <v>-116.3847475481442</v>
      </c>
      <c r="W43" s="10">
        <f>Hufo_SpeakerPositions!V86</f>
        <v>12.489133495552117</v>
      </c>
      <c r="X43" s="10">
        <f>Hufo_SpeakerPositions!W86</f>
        <v>6.0670659206328352</v>
      </c>
      <c r="Y43" s="10"/>
      <c r="Z43" s="20">
        <f>Hufo_SpeakerPositions!S86</f>
        <v>-116.3847475481442</v>
      </c>
      <c r="AA43" s="21">
        <f>Hufo_SpeakerPositions!X86</f>
        <v>10.036177586498006</v>
      </c>
      <c r="AB43" s="22">
        <f>Hufo_SpeakerPositions!Y86</f>
        <v>6.0155516748926976</v>
      </c>
    </row>
    <row r="44" spans="1:28" x14ac:dyDescent="0.2">
      <c r="A44" s="6" t="s">
        <v>50</v>
      </c>
      <c r="B44" s="6">
        <v>37</v>
      </c>
      <c r="C44" s="6">
        <v>21</v>
      </c>
      <c r="D44" s="6">
        <v>18</v>
      </c>
      <c r="F44" s="20">
        <f>Hufo_SpeakerPositions!K60</f>
        <v>-6.5175958492012525</v>
      </c>
      <c r="G44" s="21">
        <f>Hufo_SpeakerPositions!L60</f>
        <v>-1.6922964184282874</v>
      </c>
      <c r="H44" s="22">
        <f>Hufo_SpeakerPositions!M60</f>
        <v>0.99970000000000003</v>
      </c>
      <c r="I44" s="10"/>
      <c r="J44" s="20">
        <f>Hufo_SpeakerPositions!K60</f>
        <v>-6.5175958492012525</v>
      </c>
      <c r="K44" s="21">
        <f>Hufo_SpeakerPositions!L60</f>
        <v>-1.6922964184282874</v>
      </c>
      <c r="L44" s="31">
        <f>Hufo_SpeakerPositions!O60</f>
        <v>-0.75029999999999997</v>
      </c>
      <c r="M44" s="10"/>
      <c r="N44" s="10">
        <f>Hufo_SpeakerPositions!K60</f>
        <v>-6.5175958492012525</v>
      </c>
      <c r="O44" s="10">
        <f>Hufo_SpeakerPositions!L60</f>
        <v>-1.6922964184282874</v>
      </c>
      <c r="P44" s="10">
        <f>Hufo_SpeakerPositions!Q60</f>
        <v>-1.014</v>
      </c>
      <c r="Q44" s="10"/>
      <c r="R44" s="20">
        <f>Hufo_SpeakerPositions!S60</f>
        <v>-104.55545273114123</v>
      </c>
      <c r="S44" s="21">
        <f>Hufo_SpeakerPositions!T60</f>
        <v>8.4445573083844039</v>
      </c>
      <c r="T44" s="21">
        <f>Hufo_SpeakerPositions!U60</f>
        <v>6.8075195858220345</v>
      </c>
      <c r="U44" s="10"/>
      <c r="V44" s="10">
        <f>Hufo_SpeakerPositions!S60</f>
        <v>-104.55545273114123</v>
      </c>
      <c r="W44" s="10">
        <f>Hufo_SpeakerPositions!V60</f>
        <v>-6.3579207153954114</v>
      </c>
      <c r="X44" s="10">
        <f>Hufo_SpeakerPositions!W60</f>
        <v>6.7753872886611139</v>
      </c>
      <c r="Y44" s="10"/>
      <c r="Z44" s="20">
        <f>Hufo_SpeakerPositions!S60</f>
        <v>-104.55545273114123</v>
      </c>
      <c r="AA44" s="21">
        <f>Hufo_SpeakerPositions!X60</f>
        <v>-8.5635721303178229</v>
      </c>
      <c r="AB44" s="22">
        <f>Hufo_SpeakerPositions!Y60</f>
        <v>6.809634264874334</v>
      </c>
    </row>
    <row r="45" spans="1:28" x14ac:dyDescent="0.2">
      <c r="A45" s="4" t="s">
        <v>50</v>
      </c>
      <c r="B45" s="4">
        <v>38</v>
      </c>
      <c r="C45" s="4">
        <v>22</v>
      </c>
      <c r="D45" s="4">
        <v>36</v>
      </c>
      <c r="F45" s="23">
        <f>Hufo_SpeakerPositions!K78</f>
        <v>-6.5175958492012525</v>
      </c>
      <c r="G45" s="24">
        <f>Hufo_SpeakerPositions!L78</f>
        <v>-1.6922964184282874</v>
      </c>
      <c r="H45" s="25">
        <f>Hufo_SpeakerPositions!M78</f>
        <v>1.6907000000000001</v>
      </c>
      <c r="I45" s="10"/>
      <c r="J45" s="23">
        <f>Hufo_SpeakerPositions!K78</f>
        <v>-6.5175958492012525</v>
      </c>
      <c r="K45" s="24">
        <f>Hufo_SpeakerPositions!L78</f>
        <v>-1.6922964184282874</v>
      </c>
      <c r="L45" s="32">
        <f>Hufo_SpeakerPositions!O78</f>
        <v>-5.9299999999999908E-2</v>
      </c>
      <c r="M45" s="10"/>
      <c r="N45" s="10">
        <f>Hufo_SpeakerPositions!K78</f>
        <v>-6.5175958492012525</v>
      </c>
      <c r="O45" s="10">
        <f>Hufo_SpeakerPositions!L78</f>
        <v>-1.6922964184282874</v>
      </c>
      <c r="P45" s="10">
        <f>Hufo_SpeakerPositions!Q78</f>
        <v>-0.32299999999999995</v>
      </c>
      <c r="Q45" s="10"/>
      <c r="R45" s="23">
        <f>Hufo_SpeakerPositions!S78</f>
        <v>-104.55545273114123</v>
      </c>
      <c r="S45" s="24">
        <f>Hufo_SpeakerPositions!T78</f>
        <v>14.094458060134764</v>
      </c>
      <c r="T45" s="24">
        <f>Hufo_SpeakerPositions!U78</f>
        <v>6.9427220390384781</v>
      </c>
      <c r="U45" s="10"/>
      <c r="V45" s="10">
        <f>Hufo_SpeakerPositions!S78</f>
        <v>-104.55545273114123</v>
      </c>
      <c r="W45" s="10">
        <f>Hufo_SpeakerPositions!V78</f>
        <v>-0.50455828688097459</v>
      </c>
      <c r="X45" s="10">
        <f>Hufo_SpeakerPositions!W78</f>
        <v>6.7339764858032147</v>
      </c>
      <c r="Y45" s="10"/>
      <c r="Z45" s="23">
        <f>Hufo_SpeakerPositions!S78</f>
        <v>-104.55545273114123</v>
      </c>
      <c r="AA45" s="24">
        <f>Hufo_SpeakerPositions!X78</f>
        <v>-2.7462346530811899</v>
      </c>
      <c r="AB45" s="25">
        <f>Hufo_SpeakerPositions!Y78</f>
        <v>6.7414576926174208</v>
      </c>
    </row>
    <row r="46" spans="1:28" x14ac:dyDescent="0.2">
      <c r="A46" s="19" t="s">
        <v>49</v>
      </c>
      <c r="B46" t="s">
        <v>62</v>
      </c>
      <c r="C46" s="19">
        <v>23</v>
      </c>
      <c r="D46" s="19">
        <v>45</v>
      </c>
      <c r="F46" s="10">
        <f>Hufo_SpeakerPositions!K87</f>
        <v>-0.3</v>
      </c>
      <c r="G46" s="10">
        <f>Hufo_SpeakerPositions!L87</f>
        <v>0</v>
      </c>
      <c r="H46" s="10">
        <f>Hufo_SpeakerPositions!M87</f>
        <v>3.7666840000000001</v>
      </c>
      <c r="I46" s="10"/>
      <c r="J46" s="10">
        <f>Hufo_SpeakerPositions!K87</f>
        <v>-0.3</v>
      </c>
      <c r="K46" s="10">
        <f>Hufo_SpeakerPositions!L87</f>
        <v>0</v>
      </c>
      <c r="L46" s="10">
        <f>Hufo_SpeakerPositions!$O$87</f>
        <v>2.0166840000000001</v>
      </c>
      <c r="M46" s="10"/>
      <c r="N46" s="10">
        <f>Hufo_SpeakerPositions!K87</f>
        <v>-0.3</v>
      </c>
      <c r="O46" s="10">
        <f>Hufo_SpeakerPositions!L87</f>
        <v>0</v>
      </c>
      <c r="P46" s="10">
        <f>Hufo_SpeakerPositions!$Q$87</f>
        <v>1.7529840000000001</v>
      </c>
      <c r="Q46" s="10"/>
      <c r="R46" s="10">
        <f>Hufo_SpeakerPositions!S87</f>
        <v>-90</v>
      </c>
      <c r="S46" s="10">
        <f>Hufo_SpeakerPositions!T87</f>
        <v>85.446252888002618</v>
      </c>
      <c r="T46" s="10">
        <f>Hufo_SpeakerPositions!U87</f>
        <v>3.7786119615350819</v>
      </c>
      <c r="U46" s="10"/>
      <c r="V46" s="23">
        <f>Hufo_SpeakerPositions!$S$87</f>
        <v>-90</v>
      </c>
      <c r="W46" s="24">
        <f>Hufo_SpeakerPositions!$V$87</f>
        <v>81.538783529194319</v>
      </c>
      <c r="X46" s="24">
        <f>Hufo_SpeakerPositions!$W$87</f>
        <v>2.0388757578273378</v>
      </c>
      <c r="Y46" s="10"/>
      <c r="Z46" s="10">
        <f>Hufo_SpeakerPositions!S87</f>
        <v>-90</v>
      </c>
      <c r="AA46" s="10">
        <f>Hufo_SpeakerPositions!X87</f>
        <v>80.28866454423698</v>
      </c>
      <c r="AB46" s="10">
        <f>Hufo_SpeakerPositions!Y87</f>
        <v>1.7784692587323516</v>
      </c>
    </row>
    <row r="55" spans="6:26" x14ac:dyDescent="0.2">
      <c r="F55" s="49"/>
      <c r="G55" s="49"/>
      <c r="H55" s="4"/>
      <c r="I55" s="49"/>
      <c r="J55" s="4"/>
      <c r="K55" s="4"/>
      <c r="L55" s="20"/>
      <c r="M55" s="24"/>
      <c r="N55" s="25"/>
      <c r="O55" s="4"/>
      <c r="P55" s="32"/>
      <c r="Q55" s="26"/>
      <c r="R55" s="32"/>
      <c r="S55" s="4"/>
      <c r="T55" s="23"/>
      <c r="U55" s="24"/>
      <c r="V55" s="24"/>
      <c r="W55" s="24"/>
      <c r="X55" s="24"/>
      <c r="Y55" s="24"/>
      <c r="Z55" s="25"/>
    </row>
  </sheetData>
  <sortState xmlns:xlrd2="http://schemas.microsoft.com/office/spreadsheetml/2017/richdata2" ref="A2:AB45">
    <sortCondition ref="A2:A45"/>
    <sortCondition ref="B2:B45"/>
    <sortCondition ref="D2:D45"/>
  </sortState>
  <mergeCells count="6">
    <mergeCell ref="F1:H1"/>
    <mergeCell ref="J1:L1"/>
    <mergeCell ref="N1:P1"/>
    <mergeCell ref="R1:T1"/>
    <mergeCell ref="V1:X1"/>
    <mergeCell ref="Z1:AB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EB32-1204-ED48-9947-EEF1FE22F4D4}">
  <dimension ref="A1:C47"/>
  <sheetViews>
    <sheetView workbookViewId="0">
      <selection activeCell="I52" sqref="I52"/>
    </sheetView>
  </sheetViews>
  <sheetFormatPr baseColWidth="10" defaultRowHeight="16" x14ac:dyDescent="0.2"/>
  <cols>
    <col min="1" max="1" width="14.33203125" bestFit="1" customWidth="1"/>
    <col min="2" max="2" width="12.6640625" bestFit="1" customWidth="1"/>
    <col min="3" max="3" width="12.33203125" bestFit="1" customWidth="1"/>
    <col min="4" max="4" width="3.1640625" bestFit="1" customWidth="1"/>
    <col min="5" max="6" width="6.33203125" bestFit="1" customWidth="1"/>
    <col min="7" max="7" width="5.6640625" bestFit="1" customWidth="1"/>
  </cols>
  <sheetData>
    <row r="1" spans="1:3" x14ac:dyDescent="0.2">
      <c r="A1" s="3">
        <f>SortedSpeaker!R2</f>
        <v>-69.366904439320834</v>
      </c>
      <c r="B1" s="3">
        <f>SortedSpeaker!S2</f>
        <v>9.0282006154422199</v>
      </c>
      <c r="C1" s="3">
        <f>SortedSpeaker!T2</f>
        <v>6.3707386269169088</v>
      </c>
    </row>
    <row r="2" spans="1:3" x14ac:dyDescent="0.2">
      <c r="A2" s="3">
        <f>SortedSpeaker!R3</f>
        <v>-69.366904439320834</v>
      </c>
      <c r="B2" s="3">
        <f>SortedSpeaker!S3</f>
        <v>15.040892032043063</v>
      </c>
      <c r="C2" s="3">
        <f>SortedSpeaker!T3</f>
        <v>6.5150116694055997</v>
      </c>
    </row>
    <row r="3" spans="1:3" x14ac:dyDescent="0.2">
      <c r="A3" s="3">
        <f>SortedSpeaker!R4</f>
        <v>-63.423065276213393</v>
      </c>
      <c r="B3" s="3">
        <f>SortedSpeaker!S4</f>
        <v>27.385235002966883</v>
      </c>
      <c r="C3" s="3">
        <f>SortedSpeaker!T4</f>
        <v>6.6570069062276271</v>
      </c>
    </row>
    <row r="4" spans="1:3" x14ac:dyDescent="0.2">
      <c r="A4" s="3">
        <f>SortedSpeaker!R5</f>
        <v>-55.140915780735916</v>
      </c>
      <c r="B4" s="3">
        <f>SortedSpeaker!S5</f>
        <v>10.391817680761241</v>
      </c>
      <c r="C4" s="3">
        <f>SortedSpeaker!T5</f>
        <v>5.5422292353529201</v>
      </c>
    </row>
    <row r="5" spans="1:3" x14ac:dyDescent="0.2">
      <c r="A5" s="3">
        <f>SortedSpeaker!R6</f>
        <v>-55.140915780735916</v>
      </c>
      <c r="B5" s="3">
        <f>SortedSpeaker!S6</f>
        <v>17.231014707876284</v>
      </c>
      <c r="C5" s="3">
        <f>SortedSpeaker!T6</f>
        <v>5.7074837973664554</v>
      </c>
    </row>
    <row r="6" spans="1:3" x14ac:dyDescent="0.2">
      <c r="A6" s="3">
        <f>SortedSpeaker!R7</f>
        <v>-37.896354740302939</v>
      </c>
      <c r="B6" s="3">
        <f>SortedSpeaker!S7</f>
        <v>11.857709493933276</v>
      </c>
      <c r="C6" s="3">
        <f>SortedSpeaker!T7</f>
        <v>4.8651490990681356</v>
      </c>
    </row>
    <row r="7" spans="1:3" x14ac:dyDescent="0.2">
      <c r="A7" s="3">
        <f>SortedSpeaker!R8</f>
        <v>-37.896354740302939</v>
      </c>
      <c r="B7" s="3">
        <f>SortedSpeaker!S8</f>
        <v>19.549429629941635</v>
      </c>
      <c r="C7" s="3">
        <f>SortedSpeaker!T8</f>
        <v>5.0525975652295418</v>
      </c>
    </row>
    <row r="8" spans="1:3" x14ac:dyDescent="0.2">
      <c r="A8" s="3">
        <f>SortedSpeaker!R9</f>
        <v>-25.233336704771727</v>
      </c>
      <c r="B8" s="3">
        <f>SortedSpeaker!S9</f>
        <v>34.553616538294953</v>
      </c>
      <c r="C8" s="3">
        <f>SortedSpeaker!T9</f>
        <v>5.398718483817869</v>
      </c>
    </row>
    <row r="9" spans="1:3" x14ac:dyDescent="0.2">
      <c r="A9" s="3">
        <f>SortedSpeaker!R10</f>
        <v>-17.359758769074336</v>
      </c>
      <c r="B9" s="3">
        <f>SortedSpeaker!S10</f>
        <v>13.031338827122806</v>
      </c>
      <c r="C9" s="3">
        <f>SortedSpeaker!T10</f>
        <v>4.4335746361316906</v>
      </c>
    </row>
    <row r="10" spans="1:3" x14ac:dyDescent="0.2">
      <c r="A10" s="3">
        <f>SortedSpeaker!R11</f>
        <v>-17.359758769074336</v>
      </c>
      <c r="B10" s="3">
        <f>SortedSpeaker!S11</f>
        <v>21.376390611636417</v>
      </c>
      <c r="C10" s="3">
        <f>SortedSpeaker!T11</f>
        <v>4.6384965726138301</v>
      </c>
    </row>
    <row r="11" spans="1:3" x14ac:dyDescent="0.2">
      <c r="A11" s="3">
        <f>SortedSpeaker!R12</f>
        <v>5.2422918181164526</v>
      </c>
      <c r="B11" s="3">
        <f>SortedSpeaker!S12</f>
        <v>13.332304509064471</v>
      </c>
      <c r="C11" s="3">
        <f>SortedSpeaker!T12</f>
        <v>4.335242599906767</v>
      </c>
    </row>
    <row r="12" spans="1:3" x14ac:dyDescent="0.2">
      <c r="A12" s="3">
        <f>SortedSpeaker!R13</f>
        <v>5.2422918181164526</v>
      </c>
      <c r="B12" s="3">
        <f>SortedSpeaker!S13</f>
        <v>21.840490063843184</v>
      </c>
      <c r="C12" s="3">
        <f>SortedSpeaker!T13</f>
        <v>4.5446006205217175</v>
      </c>
    </row>
    <row r="13" spans="1:3" x14ac:dyDescent="0.2">
      <c r="A13" s="3">
        <f>SortedSpeaker!R14</f>
        <v>24.765206978763871</v>
      </c>
      <c r="B13" s="3">
        <f>SortedSpeaker!S14</f>
        <v>34.572363524646619</v>
      </c>
      <c r="C13" s="3">
        <f>SortedSpeaker!T14</f>
        <v>5.3961549463881564</v>
      </c>
    </row>
    <row r="14" spans="1:3" x14ac:dyDescent="0.2">
      <c r="A14" s="3">
        <f>SortedSpeaker!R15</f>
        <v>27.174282601222639</v>
      </c>
      <c r="B14" s="3">
        <f>SortedSpeaker!S15</f>
        <v>12.56703773496713</v>
      </c>
      <c r="C14" s="3">
        <f>SortedSpeaker!T15</f>
        <v>4.5945946863127389</v>
      </c>
    </row>
    <row r="15" spans="1:3" x14ac:dyDescent="0.2">
      <c r="A15" s="3">
        <f>SortedSpeaker!R16</f>
        <v>27.174282601222639</v>
      </c>
      <c r="B15" s="3">
        <f>SortedSpeaker!S16</f>
        <v>20.656854314257824</v>
      </c>
      <c r="C15" s="3">
        <f>SortedSpeaker!T16</f>
        <v>4.7926367201670166</v>
      </c>
    </row>
    <row r="16" spans="1:3" x14ac:dyDescent="0.2">
      <c r="A16" s="3">
        <f>SortedSpeaker!R17</f>
        <v>46.237789767953686</v>
      </c>
      <c r="B16" s="3">
        <f>SortedSpeaker!S17</f>
        <v>11.19050026689353</v>
      </c>
      <c r="C16" s="3">
        <f>SortedSpeaker!T17</f>
        <v>5.1511888457907027</v>
      </c>
    </row>
    <row r="17" spans="1:3" x14ac:dyDescent="0.2">
      <c r="A17" s="3">
        <f>SortedSpeaker!R18</f>
        <v>46.237789767953686</v>
      </c>
      <c r="B17" s="3">
        <f>SortedSpeaker!S18</f>
        <v>18.499039879728343</v>
      </c>
      <c r="C17" s="3">
        <f>SortedSpeaker!T18</f>
        <v>5.3285845142024861</v>
      </c>
    </row>
    <row r="18" spans="1:3" x14ac:dyDescent="0.2">
      <c r="A18" s="3">
        <f>SortedSpeaker!R19</f>
        <v>62.014206415626006</v>
      </c>
      <c r="B18" s="3">
        <f>SortedSpeaker!S19</f>
        <v>9.7417366465724218</v>
      </c>
      <c r="C18" s="3">
        <f>SortedSpeaker!T19</f>
        <v>5.9081353505020484</v>
      </c>
    </row>
    <row r="19" spans="1:3" x14ac:dyDescent="0.2">
      <c r="A19" s="3">
        <f>SortedSpeaker!R20</f>
        <v>62.014206415626006</v>
      </c>
      <c r="B19" s="3">
        <f>SortedSpeaker!S20</f>
        <v>16.19073271223106</v>
      </c>
      <c r="C19" s="3">
        <f>SortedSpeaker!T20</f>
        <v>6.0634255763431248</v>
      </c>
    </row>
    <row r="20" spans="1:3" x14ac:dyDescent="0.2">
      <c r="A20" s="3">
        <f>SortedSpeaker!R21</f>
        <v>63.615252451855795</v>
      </c>
      <c r="B20" s="3">
        <f>SortedSpeaker!S21</f>
        <v>27.335757209509374</v>
      </c>
      <c r="C20" s="3">
        <f>SortedSpeaker!T21</f>
        <v>6.6681252151788772</v>
      </c>
    </row>
    <row r="21" spans="1:3" x14ac:dyDescent="0.2">
      <c r="A21" s="3">
        <f>SortedSpeaker!R22</f>
        <v>75.44454726885877</v>
      </c>
      <c r="B21" s="3">
        <f>SortedSpeaker!S22</f>
        <v>8.4445573083844039</v>
      </c>
      <c r="C21" s="3">
        <f>SortedSpeaker!T22</f>
        <v>6.8075195858220345</v>
      </c>
    </row>
    <row r="22" spans="1:3" x14ac:dyDescent="0.2">
      <c r="A22" s="3">
        <f>SortedSpeaker!R23</f>
        <v>75.44454726885877</v>
      </c>
      <c r="B22" s="3">
        <f>SortedSpeaker!S23</f>
        <v>14.094458060134764</v>
      </c>
      <c r="C22" s="3">
        <f>SortedSpeaker!T23</f>
        <v>6.9427220390384781</v>
      </c>
    </row>
    <row r="23" spans="1:3" x14ac:dyDescent="0.2">
      <c r="A23" s="3">
        <f>SortedSpeaker!R24</f>
        <v>110.63309556067915</v>
      </c>
      <c r="B23" s="3">
        <f>SortedSpeaker!S24</f>
        <v>9.0282006154422199</v>
      </c>
      <c r="C23" s="3">
        <f>SortedSpeaker!T24</f>
        <v>6.3707386269169088</v>
      </c>
    </row>
    <row r="24" spans="1:3" x14ac:dyDescent="0.2">
      <c r="A24" s="3">
        <f>SortedSpeaker!R25</f>
        <v>110.63309556067915</v>
      </c>
      <c r="B24" s="3">
        <f>SortedSpeaker!S25</f>
        <v>15.040892032043063</v>
      </c>
      <c r="C24" s="3">
        <f>SortedSpeaker!T25</f>
        <v>6.5150116694055997</v>
      </c>
    </row>
    <row r="25" spans="1:3" x14ac:dyDescent="0.2">
      <c r="A25" s="3">
        <f>SortedSpeaker!R26</f>
        <v>116.57693472378661</v>
      </c>
      <c r="B25" s="3">
        <f>SortedSpeaker!S26</f>
        <v>27.385235002966883</v>
      </c>
      <c r="C25" s="3">
        <f>SortedSpeaker!T26</f>
        <v>6.6570069062276271</v>
      </c>
    </row>
    <row r="26" spans="1:3" x14ac:dyDescent="0.2">
      <c r="A26" s="3">
        <f>SortedSpeaker!R27</f>
        <v>124.85908421926409</v>
      </c>
      <c r="B26" s="3">
        <f>SortedSpeaker!S27</f>
        <v>10.391817680761241</v>
      </c>
      <c r="C26" s="3">
        <f>SortedSpeaker!T27</f>
        <v>5.5422292353529201</v>
      </c>
    </row>
    <row r="27" spans="1:3" x14ac:dyDescent="0.2">
      <c r="A27" s="3">
        <f>SortedSpeaker!R28</f>
        <v>124.85908421926409</v>
      </c>
      <c r="B27" s="3">
        <f>SortedSpeaker!S28</f>
        <v>17.231014707876284</v>
      </c>
      <c r="C27" s="3">
        <f>SortedSpeaker!T28</f>
        <v>5.7074837973664554</v>
      </c>
    </row>
    <row r="28" spans="1:3" x14ac:dyDescent="0.2">
      <c r="A28" s="3">
        <f>SortedSpeaker!R29</f>
        <v>142.10364525969706</v>
      </c>
      <c r="B28" s="3">
        <f>SortedSpeaker!S29</f>
        <v>11.857709493933276</v>
      </c>
      <c r="C28" s="3">
        <f>SortedSpeaker!T29</f>
        <v>4.8651490990681356</v>
      </c>
    </row>
    <row r="29" spans="1:3" x14ac:dyDescent="0.2">
      <c r="A29" s="3">
        <f>SortedSpeaker!R30</f>
        <v>142.10364525969706</v>
      </c>
      <c r="B29" s="3">
        <f>SortedSpeaker!S30</f>
        <v>19.549429629941635</v>
      </c>
      <c r="C29" s="3">
        <f>SortedSpeaker!T30</f>
        <v>5.0525975652295418</v>
      </c>
    </row>
    <row r="30" spans="1:3" x14ac:dyDescent="0.2">
      <c r="A30" s="3">
        <f>SortedSpeaker!R31</f>
        <v>154.76666329522828</v>
      </c>
      <c r="B30" s="3">
        <f>SortedSpeaker!S31</f>
        <v>34.553616538294953</v>
      </c>
      <c r="C30" s="3">
        <f>SortedSpeaker!T31</f>
        <v>5.398718483817869</v>
      </c>
    </row>
    <row r="31" spans="1:3" x14ac:dyDescent="0.2">
      <c r="A31" s="3">
        <f>SortedSpeaker!R32</f>
        <v>162.64024123092568</v>
      </c>
      <c r="B31" s="3">
        <f>SortedSpeaker!S32</f>
        <v>13.031338827122806</v>
      </c>
      <c r="C31" s="3">
        <f>SortedSpeaker!T32</f>
        <v>4.4335746361316906</v>
      </c>
    </row>
    <row r="32" spans="1:3" x14ac:dyDescent="0.2">
      <c r="A32" s="3">
        <f>SortedSpeaker!R33</f>
        <v>162.64024123092568</v>
      </c>
      <c r="B32" s="3">
        <f>SortedSpeaker!S33</f>
        <v>21.376390611636417</v>
      </c>
      <c r="C32" s="3">
        <f>SortedSpeaker!T33</f>
        <v>4.6384965726138301</v>
      </c>
    </row>
    <row r="33" spans="1:3" x14ac:dyDescent="0.2">
      <c r="A33" s="3">
        <f>SortedSpeaker!R34</f>
        <v>-174.75770818188354</v>
      </c>
      <c r="B33" s="3">
        <f>SortedSpeaker!S34</f>
        <v>13.332304509064471</v>
      </c>
      <c r="C33" s="3">
        <f>SortedSpeaker!T34</f>
        <v>4.335242599906767</v>
      </c>
    </row>
    <row r="34" spans="1:3" x14ac:dyDescent="0.2">
      <c r="A34" s="3">
        <f>SortedSpeaker!R35</f>
        <v>-174.75770818188354</v>
      </c>
      <c r="B34" s="3">
        <f>SortedSpeaker!S35</f>
        <v>21.840490063843184</v>
      </c>
      <c r="C34" s="3">
        <f>SortedSpeaker!T35</f>
        <v>4.5446006205217175</v>
      </c>
    </row>
    <row r="35" spans="1:3" x14ac:dyDescent="0.2">
      <c r="A35" s="3">
        <f>SortedSpeaker!R36</f>
        <v>-155.23479302123613</v>
      </c>
      <c r="B35" s="3">
        <f>SortedSpeaker!S36</f>
        <v>34.572363524646619</v>
      </c>
      <c r="C35" s="3">
        <f>SortedSpeaker!T36</f>
        <v>5.3961549463881564</v>
      </c>
    </row>
    <row r="36" spans="1:3" x14ac:dyDescent="0.2">
      <c r="A36" s="3">
        <f>SortedSpeaker!R37</f>
        <v>-152.82571739877736</v>
      </c>
      <c r="B36" s="3">
        <f>SortedSpeaker!S37</f>
        <v>12.56703773496713</v>
      </c>
      <c r="C36" s="3">
        <f>SortedSpeaker!T37</f>
        <v>4.5945946863127389</v>
      </c>
    </row>
    <row r="37" spans="1:3" x14ac:dyDescent="0.2">
      <c r="A37" s="3">
        <f>SortedSpeaker!R38</f>
        <v>-152.82571739877736</v>
      </c>
      <c r="B37" s="3">
        <f>SortedSpeaker!S38</f>
        <v>20.656854314257824</v>
      </c>
      <c r="C37" s="3">
        <f>SortedSpeaker!T38</f>
        <v>4.7926367201670166</v>
      </c>
    </row>
    <row r="38" spans="1:3" x14ac:dyDescent="0.2">
      <c r="A38" s="3">
        <f>SortedSpeaker!R39</f>
        <v>-133.7622102320463</v>
      </c>
      <c r="B38" s="3">
        <f>SortedSpeaker!S39</f>
        <v>11.19050026689353</v>
      </c>
      <c r="C38" s="3">
        <f>SortedSpeaker!T39</f>
        <v>5.1511888457907027</v>
      </c>
    </row>
    <row r="39" spans="1:3" x14ac:dyDescent="0.2">
      <c r="A39" s="3">
        <f>SortedSpeaker!R40</f>
        <v>-133.7622102320463</v>
      </c>
      <c r="B39" s="3">
        <f>SortedSpeaker!S40</f>
        <v>18.499039879728343</v>
      </c>
      <c r="C39" s="3">
        <f>SortedSpeaker!T40</f>
        <v>5.3285845142024861</v>
      </c>
    </row>
    <row r="40" spans="1:3" x14ac:dyDescent="0.2">
      <c r="A40" s="3">
        <f>SortedSpeaker!R41</f>
        <v>-117.98579358437399</v>
      </c>
      <c r="B40" s="3">
        <f>SortedSpeaker!S41</f>
        <v>9.7417366465724218</v>
      </c>
      <c r="C40" s="3">
        <f>SortedSpeaker!T41</f>
        <v>5.9081353505020484</v>
      </c>
    </row>
    <row r="41" spans="1:3" x14ac:dyDescent="0.2">
      <c r="A41" s="3">
        <f>SortedSpeaker!R42</f>
        <v>-117.98579358437399</v>
      </c>
      <c r="B41" s="3">
        <f>SortedSpeaker!S42</f>
        <v>16.19073271223106</v>
      </c>
      <c r="C41" s="3">
        <f>SortedSpeaker!T42</f>
        <v>6.0634255763431248</v>
      </c>
    </row>
    <row r="42" spans="1:3" x14ac:dyDescent="0.2">
      <c r="A42" s="3">
        <f>SortedSpeaker!R43</f>
        <v>-116.3847475481442</v>
      </c>
      <c r="B42" s="3">
        <f>SortedSpeaker!S43</f>
        <v>27.335757209509374</v>
      </c>
      <c r="C42" s="3">
        <f>SortedSpeaker!T43</f>
        <v>6.6681252151788772</v>
      </c>
    </row>
    <row r="43" spans="1:3" x14ac:dyDescent="0.2">
      <c r="A43" s="3">
        <f>SortedSpeaker!R44</f>
        <v>-104.55545273114123</v>
      </c>
      <c r="B43" s="3">
        <f>SortedSpeaker!S44</f>
        <v>8.4445573083844039</v>
      </c>
      <c r="C43" s="3">
        <f>SortedSpeaker!T44</f>
        <v>6.8075195858220345</v>
      </c>
    </row>
    <row r="44" spans="1:3" x14ac:dyDescent="0.2">
      <c r="A44" s="3">
        <f>SortedSpeaker!R45</f>
        <v>-104.55545273114123</v>
      </c>
      <c r="B44" s="3">
        <f>SortedSpeaker!S45</f>
        <v>14.094458060134764</v>
      </c>
      <c r="C44" s="3">
        <f>SortedSpeaker!T45</f>
        <v>6.9427220390384781</v>
      </c>
    </row>
    <row r="45" spans="1:3" x14ac:dyDescent="0.2">
      <c r="A45" s="3">
        <f>SortedSpeaker!R46</f>
        <v>-90</v>
      </c>
      <c r="B45" s="3">
        <f>SortedSpeaker!S46</f>
        <v>85.446252888002618</v>
      </c>
      <c r="C45" s="3">
        <f>SortedSpeaker!T46</f>
        <v>3.7786119615350819</v>
      </c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463-EEB4-4840-9B1D-26C31781F7D6}">
  <dimension ref="A1:C45"/>
  <sheetViews>
    <sheetView workbookViewId="0">
      <selection activeCell="H50" sqref="H50"/>
    </sheetView>
  </sheetViews>
  <sheetFormatPr baseColWidth="10" defaultRowHeight="16" x14ac:dyDescent="0.2"/>
  <sheetData>
    <row r="1" spans="1:3" x14ac:dyDescent="0.2">
      <c r="A1" s="10">
        <f>SortedSpeaker!V2</f>
        <v>-69.366904439320834</v>
      </c>
      <c r="B1" s="10">
        <f>SortedSpeaker!W2</f>
        <v>-6.8004195298063834</v>
      </c>
      <c r="C1" s="10">
        <f>SortedSpeaker!X2</f>
        <v>6.3363917691767719</v>
      </c>
    </row>
    <row r="2" spans="1:3" x14ac:dyDescent="0.2">
      <c r="A2" s="10">
        <f>SortedSpeaker!V3</f>
        <v>-69.366904439320834</v>
      </c>
      <c r="B2" s="10">
        <f>SortedSpeaker!W3</f>
        <v>-0.53999366131212634</v>
      </c>
      <c r="C2" s="10">
        <f>SortedSpeaker!X3</f>
        <v>6.292092422437161</v>
      </c>
    </row>
    <row r="3" spans="1:3" x14ac:dyDescent="0.2">
      <c r="A3" s="10">
        <f>SortedSpeaker!V4</f>
        <v>-63.423065276213393</v>
      </c>
      <c r="B3" s="10">
        <f>SortedSpeaker!W4</f>
        <v>12.514751523165046</v>
      </c>
      <c r="C3" s="10">
        <f>SortedSpeaker!X4</f>
        <v>6.0548440070378629</v>
      </c>
    </row>
    <row r="4" spans="1:3" x14ac:dyDescent="0.2">
      <c r="A4" s="10">
        <f>SortedSpeaker!V5</f>
        <v>-55.140915780735916</v>
      </c>
      <c r="B4" s="10">
        <f>SortedSpeaker!W5</f>
        <v>-7.8367439186346948</v>
      </c>
      <c r="C4" s="10">
        <f>SortedSpeaker!X5</f>
        <v>5.5027134122358774</v>
      </c>
    </row>
    <row r="5" spans="1:3" x14ac:dyDescent="0.2">
      <c r="A5" s="10">
        <f>SortedSpeaker!V6</f>
        <v>-55.140915780735916</v>
      </c>
      <c r="B5" s="10">
        <f>SortedSpeaker!W6</f>
        <v>-0.62324443544919728</v>
      </c>
      <c r="C5" s="10">
        <f>SortedSpeaker!X6</f>
        <v>5.4516439077768659</v>
      </c>
    </row>
    <row r="6" spans="1:3" x14ac:dyDescent="0.2">
      <c r="A6" s="10">
        <f>SortedSpeaker!V7</f>
        <v>-37.896354740302939</v>
      </c>
      <c r="B6" s="10">
        <f>SortedSpeaker!W7</f>
        <v>-8.9551418644697254</v>
      </c>
      <c r="C6" s="10">
        <f>SortedSpeaker!X7</f>
        <v>4.8200856585919185</v>
      </c>
    </row>
    <row r="7" spans="1:3" x14ac:dyDescent="0.2">
      <c r="A7" s="10">
        <f>SortedSpeaker!V8</f>
        <v>-37.896354740302939</v>
      </c>
      <c r="B7" s="10">
        <f>SortedSpeaker!W8</f>
        <v>-0.71355338645747979</v>
      </c>
      <c r="C7" s="10">
        <f>SortedSpeaker!X8</f>
        <v>4.761700552970912</v>
      </c>
    </row>
    <row r="8" spans="1:3" x14ac:dyDescent="0.2">
      <c r="A8" s="10">
        <f>SortedSpeaker!V9</f>
        <v>-25.233336704771727</v>
      </c>
      <c r="B8" s="10">
        <f>SortedSpeaker!W9</f>
        <v>16.440246799953421</v>
      </c>
      <c r="C8" s="10">
        <f>SortedSpeaker!X9</f>
        <v>4.6358986472437804</v>
      </c>
    </row>
    <row r="9" spans="1:3" x14ac:dyDescent="0.2">
      <c r="A9" s="10">
        <f>SortedSpeaker!V10</f>
        <v>-17.359758769074336</v>
      </c>
      <c r="B9" s="10">
        <f>SortedSpeaker!W10</f>
        <v>-9.8542271259887713</v>
      </c>
      <c r="C9" s="10">
        <f>SortedSpeaker!X10</f>
        <v>4.3840773321361759</v>
      </c>
    </row>
    <row r="10" spans="1:3" x14ac:dyDescent="0.2">
      <c r="A10" s="10">
        <f>SortedSpeaker!V11</f>
        <v>-17.359758769074336</v>
      </c>
      <c r="B10" s="10">
        <f>SortedSpeaker!W11</f>
        <v>-0.78655119633682291</v>
      </c>
      <c r="C10" s="10">
        <f>SortedSpeaker!X11</f>
        <v>4.3198032888258062</v>
      </c>
    </row>
    <row r="11" spans="1:3" x14ac:dyDescent="0.2">
      <c r="A11" s="10">
        <f>SortedSpeaker!V12</f>
        <v>5.2422918181164526</v>
      </c>
      <c r="B11" s="10">
        <f>SortedSpeaker!W12</f>
        <v>-10.085358760880604</v>
      </c>
      <c r="C11" s="10">
        <f>SortedSpeaker!X12</f>
        <v>4.2846094804598449</v>
      </c>
    </row>
    <row r="12" spans="1:3" x14ac:dyDescent="0.2">
      <c r="A12" s="10">
        <f>SortedSpeaker!V13</f>
        <v>5.2422918181164526</v>
      </c>
      <c r="B12" s="10">
        <f>SortedSpeaker!W13</f>
        <v>-0.80537955314906851</v>
      </c>
      <c r="C12" s="10">
        <f>SortedSpeaker!X13</f>
        <v>4.2188203090492467</v>
      </c>
    </row>
    <row r="13" spans="1:3" x14ac:dyDescent="0.2">
      <c r="A13" s="10">
        <f>SortedSpeaker!V14</f>
        <v>24.765206978763871</v>
      </c>
      <c r="B13" s="10">
        <f>SortedSpeaker!W14</f>
        <v>16.451142441190825</v>
      </c>
      <c r="C13" s="10">
        <f>SortedSpeaker!X14</f>
        <v>4.6329130366789064</v>
      </c>
    </row>
    <row r="14" spans="1:3" x14ac:dyDescent="0.2">
      <c r="A14" s="10">
        <f>SortedSpeaker!V15</f>
        <v>27.174282601222639</v>
      </c>
      <c r="B14" s="10">
        <f>SortedSpeaker!W15</f>
        <v>-9.4981243640186612</v>
      </c>
      <c r="C14" s="10">
        <f>SortedSpeaker!X15</f>
        <v>4.5468505948066138</v>
      </c>
    </row>
    <row r="15" spans="1:3" x14ac:dyDescent="0.2">
      <c r="A15" s="10">
        <f>SortedSpeaker!V16</f>
        <v>27.174282601222639</v>
      </c>
      <c r="B15" s="10">
        <f>SortedSpeaker!W16</f>
        <v>-0.75759353337381263</v>
      </c>
      <c r="C15" s="10">
        <f>SortedSpeaker!X16</f>
        <v>4.4849098911230376</v>
      </c>
    </row>
    <row r="16" spans="1:3" x14ac:dyDescent="0.2">
      <c r="A16" s="10">
        <f>SortedSpeaker!V17</f>
        <v>46.237789767953686</v>
      </c>
      <c r="B16" s="10">
        <f>SortedSpeaker!W17</f>
        <v>-8.4454989406620768</v>
      </c>
      <c r="C16" s="10">
        <f>SortedSpeaker!X17</f>
        <v>5.1086491878967912</v>
      </c>
    </row>
    <row r="17" spans="1:3" x14ac:dyDescent="0.2">
      <c r="A17" s="10">
        <f>SortedSpeaker!V18</f>
        <v>46.237789767953686</v>
      </c>
      <c r="B17" s="10">
        <f>SortedSpeaker!W18</f>
        <v>-0.67233622934833437</v>
      </c>
      <c r="C17" s="10">
        <f>SortedSpeaker!X18</f>
        <v>5.0535990071431813</v>
      </c>
    </row>
    <row r="18" spans="1:3" x14ac:dyDescent="0.2">
      <c r="A18" s="10">
        <f>SortedSpeaker!V19</f>
        <v>62.014206415626006</v>
      </c>
      <c r="B18" s="10">
        <f>SortedSpeaker!W19</f>
        <v>-7.3422412447084895</v>
      </c>
      <c r="C18" s="10">
        <f>SortedSpeaker!X19</f>
        <v>5.8710828064209721</v>
      </c>
    </row>
    <row r="19" spans="1:3" x14ac:dyDescent="0.2">
      <c r="A19" s="10">
        <f>SortedSpeaker!V20</f>
        <v>62.014206415626006</v>
      </c>
      <c r="B19" s="10">
        <f>SortedSpeaker!W20</f>
        <v>-0.58347168653298509</v>
      </c>
      <c r="C19" s="10">
        <f>SortedSpeaker!X20</f>
        <v>5.8232447758832846</v>
      </c>
    </row>
    <row r="20" spans="1:3" x14ac:dyDescent="0.2">
      <c r="A20" s="10">
        <f>SortedSpeaker!V21</f>
        <v>63.615252451855795</v>
      </c>
      <c r="B20" s="10">
        <f>SortedSpeaker!W21</f>
        <v>12.489133495552117</v>
      </c>
      <c r="C20" s="10">
        <f>SortedSpeaker!X21</f>
        <v>6.0670659206328352</v>
      </c>
    </row>
    <row r="21" spans="1:3" x14ac:dyDescent="0.2">
      <c r="A21" s="10">
        <f>SortedSpeaker!V22</f>
        <v>75.44454726885877</v>
      </c>
      <c r="B21" s="10">
        <f>SortedSpeaker!W22</f>
        <v>-6.3579207153954114</v>
      </c>
      <c r="C21" s="10">
        <f>SortedSpeaker!X22</f>
        <v>6.7753872886611139</v>
      </c>
    </row>
    <row r="22" spans="1:3" x14ac:dyDescent="0.2">
      <c r="A22" s="10">
        <f>SortedSpeaker!V23</f>
        <v>75.44454726885877</v>
      </c>
      <c r="B22" s="10">
        <f>SortedSpeaker!W23</f>
        <v>-0.50455828688097459</v>
      </c>
      <c r="C22" s="10">
        <f>SortedSpeaker!X23</f>
        <v>6.7339764858032147</v>
      </c>
    </row>
    <row r="23" spans="1:3" x14ac:dyDescent="0.2">
      <c r="A23" s="10">
        <f>SortedSpeaker!V24</f>
        <v>110.63309556067915</v>
      </c>
      <c r="B23" s="10">
        <f>SortedSpeaker!W24</f>
        <v>-6.8004195298063834</v>
      </c>
      <c r="C23" s="10">
        <f>SortedSpeaker!X24</f>
        <v>6.3363917691767719</v>
      </c>
    </row>
    <row r="24" spans="1:3" x14ac:dyDescent="0.2">
      <c r="A24" s="10">
        <f>SortedSpeaker!V25</f>
        <v>110.63309556067915</v>
      </c>
      <c r="B24" s="10">
        <f>SortedSpeaker!W25</f>
        <v>-0.53999366131212634</v>
      </c>
      <c r="C24" s="10">
        <f>SortedSpeaker!X25</f>
        <v>6.292092422437161</v>
      </c>
    </row>
    <row r="25" spans="1:3" x14ac:dyDescent="0.2">
      <c r="A25" s="10">
        <f>SortedSpeaker!V26</f>
        <v>116.57693472378661</v>
      </c>
      <c r="B25" s="10">
        <f>SortedSpeaker!W26</f>
        <v>12.514751523165046</v>
      </c>
      <c r="C25" s="10">
        <f>SortedSpeaker!X26</f>
        <v>6.0548440070378629</v>
      </c>
    </row>
    <row r="26" spans="1:3" x14ac:dyDescent="0.2">
      <c r="A26" s="10">
        <f>SortedSpeaker!V27</f>
        <v>124.85908421926409</v>
      </c>
      <c r="B26" s="10">
        <f>SortedSpeaker!W27</f>
        <v>-7.8367439186346948</v>
      </c>
      <c r="C26" s="10">
        <f>SortedSpeaker!X27</f>
        <v>5.5027134122358774</v>
      </c>
    </row>
    <row r="27" spans="1:3" x14ac:dyDescent="0.2">
      <c r="A27" s="10">
        <f>SortedSpeaker!V28</f>
        <v>124.85908421926409</v>
      </c>
      <c r="B27" s="10">
        <f>SortedSpeaker!W28</f>
        <v>-0.62324443544919728</v>
      </c>
      <c r="C27" s="10">
        <f>SortedSpeaker!X28</f>
        <v>5.4516439077768659</v>
      </c>
    </row>
    <row r="28" spans="1:3" x14ac:dyDescent="0.2">
      <c r="A28" s="10">
        <f>SortedSpeaker!V29</f>
        <v>142.10364525969706</v>
      </c>
      <c r="B28" s="10">
        <f>SortedSpeaker!W29</f>
        <v>-8.9551418644697254</v>
      </c>
      <c r="C28" s="10">
        <f>SortedSpeaker!X29</f>
        <v>4.8200856585919185</v>
      </c>
    </row>
    <row r="29" spans="1:3" x14ac:dyDescent="0.2">
      <c r="A29" s="10">
        <f>SortedSpeaker!V30</f>
        <v>142.10364525969706</v>
      </c>
      <c r="B29" s="10">
        <f>SortedSpeaker!W30</f>
        <v>-0.71355338645747979</v>
      </c>
      <c r="C29" s="10">
        <f>SortedSpeaker!X30</f>
        <v>4.761700552970912</v>
      </c>
    </row>
    <row r="30" spans="1:3" x14ac:dyDescent="0.2">
      <c r="A30" s="10">
        <f>SortedSpeaker!V31</f>
        <v>154.76666329522828</v>
      </c>
      <c r="B30" s="10">
        <f>SortedSpeaker!W31</f>
        <v>16.440246799953421</v>
      </c>
      <c r="C30" s="10">
        <f>SortedSpeaker!X31</f>
        <v>4.6358986472437804</v>
      </c>
    </row>
    <row r="31" spans="1:3" x14ac:dyDescent="0.2">
      <c r="A31" s="10">
        <f>SortedSpeaker!V32</f>
        <v>162.64024123092568</v>
      </c>
      <c r="B31" s="10">
        <f>SortedSpeaker!W32</f>
        <v>-9.8542271259887713</v>
      </c>
      <c r="C31" s="10">
        <f>SortedSpeaker!X32</f>
        <v>4.3840773321361759</v>
      </c>
    </row>
    <row r="32" spans="1:3" x14ac:dyDescent="0.2">
      <c r="A32" s="10">
        <f>SortedSpeaker!V33</f>
        <v>162.64024123092568</v>
      </c>
      <c r="B32" s="10">
        <f>SortedSpeaker!W33</f>
        <v>-0.78655119633682291</v>
      </c>
      <c r="C32" s="10">
        <f>SortedSpeaker!X33</f>
        <v>4.3198032888258062</v>
      </c>
    </row>
    <row r="33" spans="1:3" x14ac:dyDescent="0.2">
      <c r="A33" s="10">
        <f>SortedSpeaker!V34</f>
        <v>-174.75770818188354</v>
      </c>
      <c r="B33" s="10">
        <f>SortedSpeaker!W34</f>
        <v>-10.085358760880604</v>
      </c>
      <c r="C33" s="10">
        <f>SortedSpeaker!X34</f>
        <v>4.2846094804598449</v>
      </c>
    </row>
    <row r="34" spans="1:3" x14ac:dyDescent="0.2">
      <c r="A34" s="10">
        <f>SortedSpeaker!V35</f>
        <v>-174.75770818188354</v>
      </c>
      <c r="B34" s="10">
        <f>SortedSpeaker!W35</f>
        <v>-0.80537955314906851</v>
      </c>
      <c r="C34" s="10">
        <f>SortedSpeaker!X35</f>
        <v>4.2188203090492467</v>
      </c>
    </row>
    <row r="35" spans="1:3" x14ac:dyDescent="0.2">
      <c r="A35" s="10">
        <f>SortedSpeaker!V36</f>
        <v>-155.23479302123613</v>
      </c>
      <c r="B35" s="10">
        <f>SortedSpeaker!W36</f>
        <v>16.451142441190825</v>
      </c>
      <c r="C35" s="10">
        <f>SortedSpeaker!X36</f>
        <v>4.6329130366789064</v>
      </c>
    </row>
    <row r="36" spans="1:3" x14ac:dyDescent="0.2">
      <c r="A36" s="10">
        <f>SortedSpeaker!V37</f>
        <v>-152.82571739877736</v>
      </c>
      <c r="B36" s="10">
        <f>SortedSpeaker!W37</f>
        <v>-9.4981243640186612</v>
      </c>
      <c r="C36" s="10">
        <f>SortedSpeaker!X37</f>
        <v>4.5468505948066138</v>
      </c>
    </row>
    <row r="37" spans="1:3" x14ac:dyDescent="0.2">
      <c r="A37" s="10">
        <f>SortedSpeaker!V38</f>
        <v>-152.82571739877736</v>
      </c>
      <c r="B37" s="10">
        <f>SortedSpeaker!W38</f>
        <v>-0.75759353337381263</v>
      </c>
      <c r="C37" s="10">
        <f>SortedSpeaker!X38</f>
        <v>4.4849098911230376</v>
      </c>
    </row>
    <row r="38" spans="1:3" x14ac:dyDescent="0.2">
      <c r="A38" s="10">
        <f>SortedSpeaker!V39</f>
        <v>-133.7622102320463</v>
      </c>
      <c r="B38" s="10">
        <f>SortedSpeaker!W39</f>
        <v>-8.4454989406620768</v>
      </c>
      <c r="C38" s="10">
        <f>SortedSpeaker!X39</f>
        <v>5.1086491878967912</v>
      </c>
    </row>
    <row r="39" spans="1:3" x14ac:dyDescent="0.2">
      <c r="A39" s="10">
        <f>SortedSpeaker!V40</f>
        <v>-133.7622102320463</v>
      </c>
      <c r="B39" s="10">
        <f>SortedSpeaker!W40</f>
        <v>-0.67233622934833437</v>
      </c>
      <c r="C39" s="10">
        <f>SortedSpeaker!X40</f>
        <v>5.0535990071431813</v>
      </c>
    </row>
    <row r="40" spans="1:3" x14ac:dyDescent="0.2">
      <c r="A40" s="10">
        <f>SortedSpeaker!V41</f>
        <v>-117.98579358437399</v>
      </c>
      <c r="B40" s="10">
        <f>SortedSpeaker!W41</f>
        <v>-7.3422412447084895</v>
      </c>
      <c r="C40" s="10">
        <f>SortedSpeaker!X41</f>
        <v>5.8710828064209721</v>
      </c>
    </row>
    <row r="41" spans="1:3" x14ac:dyDescent="0.2">
      <c r="A41" s="10">
        <f>SortedSpeaker!V42</f>
        <v>-117.98579358437399</v>
      </c>
      <c r="B41" s="10">
        <f>SortedSpeaker!W42</f>
        <v>-0.58347168653298509</v>
      </c>
      <c r="C41" s="10">
        <f>SortedSpeaker!X42</f>
        <v>5.8232447758832846</v>
      </c>
    </row>
    <row r="42" spans="1:3" x14ac:dyDescent="0.2">
      <c r="A42" s="10">
        <f>SortedSpeaker!V43</f>
        <v>-116.3847475481442</v>
      </c>
      <c r="B42" s="10">
        <f>SortedSpeaker!W43</f>
        <v>12.489133495552117</v>
      </c>
      <c r="C42" s="10">
        <f>SortedSpeaker!X43</f>
        <v>6.0670659206328352</v>
      </c>
    </row>
    <row r="43" spans="1:3" x14ac:dyDescent="0.2">
      <c r="A43" s="10">
        <f>SortedSpeaker!V44</f>
        <v>-104.55545273114123</v>
      </c>
      <c r="B43" s="10">
        <f>SortedSpeaker!W44</f>
        <v>-6.3579207153954114</v>
      </c>
      <c r="C43" s="10">
        <f>SortedSpeaker!X44</f>
        <v>6.7753872886611139</v>
      </c>
    </row>
    <row r="44" spans="1:3" x14ac:dyDescent="0.2">
      <c r="A44" s="10">
        <f>SortedSpeaker!V45</f>
        <v>-104.55545273114123</v>
      </c>
      <c r="B44" s="10">
        <f>SortedSpeaker!W45</f>
        <v>-0.50455828688097459</v>
      </c>
      <c r="C44" s="10">
        <f>SortedSpeaker!X45</f>
        <v>6.7339764858032147</v>
      </c>
    </row>
    <row r="45" spans="1:3" x14ac:dyDescent="0.2">
      <c r="A45" s="10">
        <f>SortedSpeaker!V46</f>
        <v>-90</v>
      </c>
      <c r="B45" s="10">
        <f>SortedSpeaker!W46</f>
        <v>81.538783529194319</v>
      </c>
      <c r="C45" s="10">
        <f>SortedSpeaker!X46</f>
        <v>2.0388757578273378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94A7-CFDF-184F-AB55-C23BA4B86F04}">
  <dimension ref="A1:C45"/>
  <sheetViews>
    <sheetView topLeftCell="A4" zoomScale="102" workbookViewId="0">
      <selection activeCell="A42" sqref="A42"/>
    </sheetView>
  </sheetViews>
  <sheetFormatPr baseColWidth="10" defaultRowHeight="16" x14ac:dyDescent="0.2"/>
  <sheetData>
    <row r="1" spans="1:3" x14ac:dyDescent="0.2">
      <c r="A1" s="10">
        <f>SortedSpeaker!Z2</f>
        <v>-69.366904439320834</v>
      </c>
      <c r="B1" s="10">
        <f>SortedSpeaker!AA2</f>
        <v>-9.1551706518664009</v>
      </c>
      <c r="C1" s="10">
        <f>SortedSpeaker!AB2</f>
        <v>6.3729982396428717</v>
      </c>
    </row>
    <row r="2" spans="1:3" x14ac:dyDescent="0.2">
      <c r="A2" s="10">
        <f>SortedSpeaker!Z3</f>
        <v>-69.366904439320834</v>
      </c>
      <c r="B2" s="10">
        <f>SortedSpeaker!AA3</f>
        <v>-2.9387880520458696</v>
      </c>
      <c r="C2" s="10">
        <f>SortedSpeaker!AB3</f>
        <v>6.3000983772073864</v>
      </c>
    </row>
    <row r="3" spans="1:3" x14ac:dyDescent="0.2">
      <c r="A3" s="10">
        <f>SortedSpeaker!Z4</f>
        <v>-63.423065276213393</v>
      </c>
      <c r="B3" s="10">
        <f>SortedSpeaker!AA4</f>
        <v>10.056999542825952</v>
      </c>
      <c r="C3" s="10">
        <f>SortedSpeaker!AB4</f>
        <v>6.0032248848066923</v>
      </c>
    </row>
    <row r="4" spans="1:3" x14ac:dyDescent="0.2">
      <c r="A4" s="10">
        <f>SortedSpeaker!Z5</f>
        <v>-55.140915780735916</v>
      </c>
      <c r="B4" s="10">
        <f>SortedSpeaker!AA5</f>
        <v>-10.537158792071354</v>
      </c>
      <c r="C4" s="10">
        <f>SortedSpeaker!AB5</f>
        <v>5.5448264902700624</v>
      </c>
    </row>
    <row r="5" spans="1:3" x14ac:dyDescent="0.2">
      <c r="A5" s="10">
        <f>SortedSpeaker!Z6</f>
        <v>-55.140915780735916</v>
      </c>
      <c r="B5" s="10">
        <f>SortedSpeaker!AA6</f>
        <v>-3.3909072024217428</v>
      </c>
      <c r="C5" s="10">
        <f>SortedSpeaker!AB6</f>
        <v>5.4608821455146437</v>
      </c>
    </row>
    <row r="6" spans="1:3" x14ac:dyDescent="0.2">
      <c r="A6" s="10">
        <f>SortedSpeaker!Z7</f>
        <v>-37.896354740302939</v>
      </c>
      <c r="B6" s="10">
        <f>SortedSpeaker!AA7</f>
        <v>-12.02242380905775</v>
      </c>
      <c r="C6" s="10">
        <f>SortedSpeaker!AB7</f>
        <v>4.8681076062638029</v>
      </c>
    </row>
    <row r="7" spans="1:3" x14ac:dyDescent="0.2">
      <c r="A7" s="10">
        <f>SortedSpeaker!Z8</f>
        <v>-37.896354740302939</v>
      </c>
      <c r="B7" s="10">
        <f>SortedSpeaker!AA8</f>
        <v>-3.8808947854382496</v>
      </c>
      <c r="C7" s="10">
        <f>SortedSpeaker!AB8</f>
        <v>4.7722745799213495</v>
      </c>
    </row>
    <row r="8" spans="1:3" x14ac:dyDescent="0.2">
      <c r="A8" s="10">
        <f>SortedSpeaker!Z9</f>
        <v>-25.233336704771727</v>
      </c>
      <c r="B8" s="10">
        <f>SortedSpeaker!AA9</f>
        <v>13.26649045905646</v>
      </c>
      <c r="C8" s="10">
        <f>SortedSpeaker!AB9</f>
        <v>4.5682742185114842</v>
      </c>
    </row>
    <row r="9" spans="1:3" x14ac:dyDescent="0.2">
      <c r="A9" s="10">
        <f>SortedSpeaker!Z10</f>
        <v>-17.359758769074336</v>
      </c>
      <c r="B9" s="10">
        <f>SortedSpeaker!AA10</f>
        <v>-13.211249325077995</v>
      </c>
      <c r="C9" s="10">
        <f>SortedSpeaker!AB10</f>
        <v>4.4368209299170784</v>
      </c>
    </row>
    <row r="10" spans="1:3" x14ac:dyDescent="0.2">
      <c r="A10" s="10">
        <f>SortedSpeaker!Z11</f>
        <v>-17.359758769074336</v>
      </c>
      <c r="B10" s="10">
        <f>SortedSpeaker!AA11</f>
        <v>-4.2765598380915124</v>
      </c>
      <c r="C10" s="10">
        <f>SortedSpeaker!AB11</f>
        <v>4.3314562175035602</v>
      </c>
    </row>
    <row r="11" spans="1:3" x14ac:dyDescent="0.2">
      <c r="A11" s="10">
        <f>SortedSpeaker!Z12</f>
        <v>5.2422918181164526</v>
      </c>
      <c r="B11" s="10">
        <f>SortedSpeaker!AA12</f>
        <v>-13.516063363591293</v>
      </c>
      <c r="C11" s="10">
        <f>SortedSpeaker!AB12</f>
        <v>4.3385624704556669</v>
      </c>
    </row>
    <row r="12" spans="1:3" x14ac:dyDescent="0.2">
      <c r="A12" s="10">
        <f>SortedSpeaker!Z13</f>
        <v>5.2422918181164526</v>
      </c>
      <c r="B12" s="10">
        <f>SortedSpeaker!AA13</f>
        <v>-4.3785513511579257</v>
      </c>
      <c r="C12" s="10">
        <f>SortedSpeaker!AB13</f>
        <v>4.2307513883524734</v>
      </c>
    </row>
    <row r="13" spans="1:3" x14ac:dyDescent="0.2">
      <c r="A13" s="10">
        <f>SortedSpeaker!Z14</f>
        <v>24.765206978763871</v>
      </c>
      <c r="B13" s="10">
        <f>SortedSpeaker!AA14</f>
        <v>13.275456050147248</v>
      </c>
      <c r="C13" s="10">
        <f>SortedSpeaker!AB14</f>
        <v>4.5652443826622653</v>
      </c>
    </row>
    <row r="14" spans="1:3" x14ac:dyDescent="0.2">
      <c r="A14" s="10">
        <f>SortedSpeaker!Z15</f>
        <v>27.174282601222639</v>
      </c>
      <c r="B14" s="10">
        <f>SortedSpeaker!AA15</f>
        <v>-12.740971812728684</v>
      </c>
      <c r="C14" s="10">
        <f>SortedSpeaker!AB15</f>
        <v>4.5977272909007176</v>
      </c>
    </row>
    <row r="15" spans="1:3" x14ac:dyDescent="0.2">
      <c r="A15" s="10">
        <f>SortedSpeaker!Z16</f>
        <v>27.174282601222639</v>
      </c>
      <c r="B15" s="10">
        <f>SortedSpeaker!AA16</f>
        <v>-4.1196477900941169</v>
      </c>
      <c r="C15" s="10">
        <f>SortedSpeaker!AB16</f>
        <v>4.496134922518813</v>
      </c>
    </row>
    <row r="16" spans="1:3" x14ac:dyDescent="0.2">
      <c r="A16" s="10">
        <f>SortedSpeaker!Z17</f>
        <v>46.237789767953686</v>
      </c>
      <c r="B16" s="10">
        <f>SortedSpeaker!AA17</f>
        <v>-11.346448197505596</v>
      </c>
      <c r="C16" s="10">
        <f>SortedSpeaker!AB17</f>
        <v>5.1539831620794558</v>
      </c>
    </row>
    <row r="17" spans="1:3" x14ac:dyDescent="0.2">
      <c r="A17" s="10">
        <f>SortedSpeaker!Z18</f>
        <v>46.237789767953686</v>
      </c>
      <c r="B17" s="10">
        <f>SortedSpeaker!AA18</f>
        <v>-3.6573275784143031</v>
      </c>
      <c r="C17" s="10">
        <f>SortedSpeaker!AB18</f>
        <v>5.063563511500428</v>
      </c>
    </row>
    <row r="18" spans="1:3" x14ac:dyDescent="0.2">
      <c r="A18" s="10">
        <f>SortedSpeaker!Z19</f>
        <v>62.014206415626006</v>
      </c>
      <c r="B18" s="10">
        <f>SortedSpeaker!AA19</f>
        <v>-9.8783589719401519</v>
      </c>
      <c r="C18" s="10">
        <f>SortedSpeaker!AB19</f>
        <v>5.9105718191941428</v>
      </c>
    </row>
    <row r="19" spans="1:3" x14ac:dyDescent="0.2">
      <c r="A19" s="10">
        <f>SortedSpeaker!Z20</f>
        <v>62.014206415626006</v>
      </c>
      <c r="B19" s="10">
        <f>SortedSpeaker!AA20</f>
        <v>-3.1749565589924145</v>
      </c>
      <c r="C19" s="10">
        <f>SortedSpeaker!AB20</f>
        <v>5.8318943946072928</v>
      </c>
    </row>
    <row r="20" spans="1:3" x14ac:dyDescent="0.2">
      <c r="A20" s="10">
        <f>SortedSpeaker!Z21</f>
        <v>63.615252451855795</v>
      </c>
      <c r="B20" s="10">
        <f>SortedSpeaker!AA21</f>
        <v>10.036177586498006</v>
      </c>
      <c r="C20" s="10">
        <f>SortedSpeaker!AB21</f>
        <v>6.0155516748926976</v>
      </c>
    </row>
    <row r="21" spans="1:3" x14ac:dyDescent="0.2">
      <c r="A21" s="10">
        <f>SortedSpeaker!Z22</f>
        <v>75.44454726885877</v>
      </c>
      <c r="B21" s="10">
        <f>SortedSpeaker!AA22</f>
        <v>-8.5635721303178229</v>
      </c>
      <c r="C21" s="10">
        <f>SortedSpeaker!AB22</f>
        <v>6.809634264874334</v>
      </c>
    </row>
    <row r="22" spans="1:3" x14ac:dyDescent="0.2">
      <c r="A22" s="10">
        <f>SortedSpeaker!Z23</f>
        <v>75.44454726885877</v>
      </c>
      <c r="B22" s="10">
        <f>SortedSpeaker!AA23</f>
        <v>-2.7462346530811899</v>
      </c>
      <c r="C22" s="10">
        <f>SortedSpeaker!AB23</f>
        <v>6.7414576926174208</v>
      </c>
    </row>
    <row r="23" spans="1:3" x14ac:dyDescent="0.2">
      <c r="A23" s="10">
        <f>SortedSpeaker!Z24</f>
        <v>110.63309556067915</v>
      </c>
      <c r="B23" s="10">
        <f>SortedSpeaker!AA24</f>
        <v>-9.1551706518664009</v>
      </c>
      <c r="C23" s="10">
        <f>SortedSpeaker!AB24</f>
        <v>6.3729982396428717</v>
      </c>
    </row>
    <row r="24" spans="1:3" x14ac:dyDescent="0.2">
      <c r="A24" s="10">
        <f>SortedSpeaker!Z25</f>
        <v>110.63309556067915</v>
      </c>
      <c r="B24" s="10">
        <f>SortedSpeaker!AA25</f>
        <v>-2.9387880520458696</v>
      </c>
      <c r="C24" s="10">
        <f>SortedSpeaker!AB25</f>
        <v>6.3000983772073864</v>
      </c>
    </row>
    <row r="25" spans="1:3" x14ac:dyDescent="0.2">
      <c r="A25" s="10">
        <f>SortedSpeaker!Z26</f>
        <v>116.57693472378661</v>
      </c>
      <c r="B25" s="10">
        <f>SortedSpeaker!AA26</f>
        <v>10.056999542825952</v>
      </c>
      <c r="C25" s="10">
        <f>SortedSpeaker!AB26</f>
        <v>6.0032248848066923</v>
      </c>
    </row>
    <row r="26" spans="1:3" x14ac:dyDescent="0.2">
      <c r="A26" s="10">
        <f>SortedSpeaker!Z27</f>
        <v>124.85908421926409</v>
      </c>
      <c r="B26" s="10">
        <f>SortedSpeaker!AA27</f>
        <v>-10.537158792071354</v>
      </c>
      <c r="C26" s="10">
        <f>SortedSpeaker!AB27</f>
        <v>5.5448264902700624</v>
      </c>
    </row>
    <row r="27" spans="1:3" x14ac:dyDescent="0.2">
      <c r="A27" s="10">
        <f>SortedSpeaker!Z28</f>
        <v>124.85908421926409</v>
      </c>
      <c r="B27" s="10">
        <f>SortedSpeaker!AA28</f>
        <v>-3.3909072024217428</v>
      </c>
      <c r="C27" s="10">
        <f>SortedSpeaker!AB28</f>
        <v>5.4608821455146437</v>
      </c>
    </row>
    <row r="28" spans="1:3" x14ac:dyDescent="0.2">
      <c r="A28" s="10">
        <f>SortedSpeaker!Z29</f>
        <v>142.10364525969706</v>
      </c>
      <c r="B28" s="10">
        <f>SortedSpeaker!AA29</f>
        <v>-12.02242380905775</v>
      </c>
      <c r="C28" s="10">
        <f>SortedSpeaker!AB29</f>
        <v>4.8681076062638029</v>
      </c>
    </row>
    <row r="29" spans="1:3" x14ac:dyDescent="0.2">
      <c r="A29" s="10">
        <f>SortedSpeaker!Z30</f>
        <v>142.10364525969706</v>
      </c>
      <c r="B29" s="10">
        <f>SortedSpeaker!AA30</f>
        <v>-3.8808947854382496</v>
      </c>
      <c r="C29" s="10">
        <f>SortedSpeaker!AB30</f>
        <v>4.7722745799213495</v>
      </c>
    </row>
    <row r="30" spans="1:3" x14ac:dyDescent="0.2">
      <c r="A30" s="10">
        <f>SortedSpeaker!Z31</f>
        <v>154.76666329522828</v>
      </c>
      <c r="B30" s="10">
        <f>SortedSpeaker!AA31</f>
        <v>13.26649045905646</v>
      </c>
      <c r="C30" s="10">
        <f>SortedSpeaker!AB31</f>
        <v>4.5682742185114842</v>
      </c>
    </row>
    <row r="31" spans="1:3" x14ac:dyDescent="0.2">
      <c r="A31" s="10">
        <f>SortedSpeaker!Z32</f>
        <v>162.64024123092568</v>
      </c>
      <c r="B31" s="10">
        <f>SortedSpeaker!AA32</f>
        <v>-13.211249325077995</v>
      </c>
      <c r="C31" s="10">
        <f>SortedSpeaker!AB32</f>
        <v>4.4368209299170784</v>
      </c>
    </row>
    <row r="32" spans="1:3" x14ac:dyDescent="0.2">
      <c r="A32" s="10">
        <f>SortedSpeaker!Z33</f>
        <v>162.64024123092568</v>
      </c>
      <c r="B32" s="10">
        <f>SortedSpeaker!AA33</f>
        <v>-4.2765598380915124</v>
      </c>
      <c r="C32" s="10">
        <f>SortedSpeaker!AB33</f>
        <v>4.3314562175035602</v>
      </c>
    </row>
    <row r="33" spans="1:3" x14ac:dyDescent="0.2">
      <c r="A33" s="10">
        <f>SortedSpeaker!Z34</f>
        <v>-174.75770818188354</v>
      </c>
      <c r="B33" s="10">
        <f>SortedSpeaker!AA34</f>
        <v>-13.516063363591293</v>
      </c>
      <c r="C33" s="10">
        <f>SortedSpeaker!AB34</f>
        <v>4.3385624704556669</v>
      </c>
    </row>
    <row r="34" spans="1:3" x14ac:dyDescent="0.2">
      <c r="A34" s="10">
        <f>SortedSpeaker!Z35</f>
        <v>-174.75770818188354</v>
      </c>
      <c r="B34" s="10">
        <f>SortedSpeaker!AA35</f>
        <v>-4.3785513511579257</v>
      </c>
      <c r="C34" s="10">
        <f>SortedSpeaker!AB35</f>
        <v>4.2307513883524734</v>
      </c>
    </row>
    <row r="35" spans="1:3" x14ac:dyDescent="0.2">
      <c r="A35" s="10">
        <f>SortedSpeaker!Z36</f>
        <v>-155.23479302123613</v>
      </c>
      <c r="B35" s="10">
        <f>SortedSpeaker!AA36</f>
        <v>13.275456050147248</v>
      </c>
      <c r="C35" s="10">
        <f>SortedSpeaker!AB36</f>
        <v>4.5652443826622653</v>
      </c>
    </row>
    <row r="36" spans="1:3" x14ac:dyDescent="0.2">
      <c r="A36" s="10">
        <f>SortedSpeaker!Z37</f>
        <v>-152.82571739877736</v>
      </c>
      <c r="B36" s="10">
        <f>SortedSpeaker!AA37</f>
        <v>-12.740971812728684</v>
      </c>
      <c r="C36" s="10">
        <f>SortedSpeaker!AB37</f>
        <v>4.5977272909007176</v>
      </c>
    </row>
    <row r="37" spans="1:3" x14ac:dyDescent="0.2">
      <c r="A37" s="10">
        <f>SortedSpeaker!Z38</f>
        <v>-152.82571739877736</v>
      </c>
      <c r="B37" s="10">
        <f>SortedSpeaker!AA38</f>
        <v>-4.1196477900941169</v>
      </c>
      <c r="C37" s="10">
        <f>SortedSpeaker!AB38</f>
        <v>4.496134922518813</v>
      </c>
    </row>
    <row r="38" spans="1:3" x14ac:dyDescent="0.2">
      <c r="A38" s="10">
        <f>SortedSpeaker!Z39</f>
        <v>-133.7622102320463</v>
      </c>
      <c r="B38" s="10">
        <f>SortedSpeaker!AA39</f>
        <v>-11.346448197505596</v>
      </c>
      <c r="C38" s="10">
        <f>SortedSpeaker!AB39</f>
        <v>5.1539831620794558</v>
      </c>
    </row>
    <row r="39" spans="1:3" x14ac:dyDescent="0.2">
      <c r="A39" s="10">
        <f>SortedSpeaker!Z40</f>
        <v>-133.7622102320463</v>
      </c>
      <c r="B39" s="10">
        <f>SortedSpeaker!AA40</f>
        <v>-3.6573275784143031</v>
      </c>
      <c r="C39" s="10">
        <f>SortedSpeaker!AB40</f>
        <v>5.063563511500428</v>
      </c>
    </row>
    <row r="40" spans="1:3" x14ac:dyDescent="0.2">
      <c r="A40" s="10">
        <f>SortedSpeaker!Z41</f>
        <v>-117.98579358437399</v>
      </c>
      <c r="B40" s="10">
        <f>SortedSpeaker!AA41</f>
        <v>-9.8783589719401519</v>
      </c>
      <c r="C40" s="10">
        <f>SortedSpeaker!AB41</f>
        <v>5.9105718191941428</v>
      </c>
    </row>
    <row r="41" spans="1:3" x14ac:dyDescent="0.2">
      <c r="A41" s="10">
        <f>SortedSpeaker!Z42</f>
        <v>-117.98579358437399</v>
      </c>
      <c r="B41" s="10">
        <f>SortedSpeaker!AA42</f>
        <v>-3.1749565589924145</v>
      </c>
      <c r="C41" s="10">
        <f>SortedSpeaker!AB42</f>
        <v>5.8318943946072928</v>
      </c>
    </row>
    <row r="42" spans="1:3" x14ac:dyDescent="0.2">
      <c r="A42" s="10">
        <f>SortedSpeaker!Z43</f>
        <v>-116.3847475481442</v>
      </c>
      <c r="B42" s="10">
        <f>SortedSpeaker!AA43</f>
        <v>10.036177586498006</v>
      </c>
      <c r="C42" s="10">
        <f>SortedSpeaker!AB43</f>
        <v>6.0155516748926976</v>
      </c>
    </row>
    <row r="43" spans="1:3" x14ac:dyDescent="0.2">
      <c r="A43" s="10">
        <f>SortedSpeaker!Z44</f>
        <v>-104.55545273114123</v>
      </c>
      <c r="B43" s="10">
        <f>SortedSpeaker!AA44</f>
        <v>-8.5635721303178229</v>
      </c>
      <c r="C43" s="10">
        <f>SortedSpeaker!AB44</f>
        <v>6.809634264874334</v>
      </c>
    </row>
    <row r="44" spans="1:3" x14ac:dyDescent="0.2">
      <c r="A44" s="10">
        <f>SortedSpeaker!Z45</f>
        <v>-104.55545273114123</v>
      </c>
      <c r="B44" s="10">
        <f>SortedSpeaker!AA45</f>
        <v>-2.7462346530811899</v>
      </c>
      <c r="C44" s="10">
        <f>SortedSpeaker!AB45</f>
        <v>6.7414576926174208</v>
      </c>
    </row>
    <row r="45" spans="1:3" x14ac:dyDescent="0.2">
      <c r="A45" s="10">
        <f>SortedSpeaker!Z46</f>
        <v>-90</v>
      </c>
      <c r="B45" s="10">
        <f>SortedSpeaker!AA46</f>
        <v>80.28866454423698</v>
      </c>
      <c r="C45" s="10">
        <f>SortedSpeaker!AB46</f>
        <v>1.7784692587323516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FE4AA-4C89-C04B-B3EB-82F915980C24}">
  <dimension ref="A1:C47"/>
  <sheetViews>
    <sheetView zoomScale="104" workbookViewId="0">
      <selection activeCell="N55" sqref="N55"/>
    </sheetView>
  </sheetViews>
  <sheetFormatPr baseColWidth="10" defaultRowHeight="16" x14ac:dyDescent="0.2"/>
  <cols>
    <col min="1" max="2" width="12.33203125" bestFit="1" customWidth="1"/>
    <col min="3" max="3" width="11.6640625" bestFit="1" customWidth="1"/>
  </cols>
  <sheetData>
    <row r="1" spans="1:3" x14ac:dyDescent="0.2">
      <c r="A1" s="10">
        <f>SortedSpeaker!F2</f>
        <v>-5.8882318492012526</v>
      </c>
      <c r="B1" s="10">
        <f>SortedSpeaker!G2</f>
        <v>2.2171234184282875</v>
      </c>
      <c r="C1" s="10">
        <f>SortedSpeaker!H2</f>
        <v>0.99970000000000003</v>
      </c>
    </row>
    <row r="2" spans="1:3" x14ac:dyDescent="0.2">
      <c r="A2" s="10">
        <f>SortedSpeaker!F3</f>
        <v>-5.8882318492012526</v>
      </c>
      <c r="B2" s="10">
        <f>SortedSpeaker!G3</f>
        <v>2.2171234184282875</v>
      </c>
      <c r="C2" s="10">
        <f>SortedSpeaker!H3</f>
        <v>1.6907000000000001</v>
      </c>
    </row>
    <row r="3" spans="1:3" x14ac:dyDescent="0.2">
      <c r="A3" s="10">
        <f>SortedSpeaker!F4</f>
        <v>-5.2863950181506461</v>
      </c>
      <c r="B3" s="10">
        <f>SortedSpeaker!G4</f>
        <v>2.6445681955159244</v>
      </c>
      <c r="C3" s="10">
        <f>SortedSpeaker!H4</f>
        <v>3.06203</v>
      </c>
    </row>
    <row r="4" spans="1:3" x14ac:dyDescent="0.2">
      <c r="A4" s="10">
        <f>SortedSpeaker!F5</f>
        <v>-4.4731376070532081</v>
      </c>
      <c r="B4" s="10">
        <f>SortedSpeaker!G5</f>
        <v>3.1157574930611842</v>
      </c>
      <c r="C4" s="10">
        <f>SortedSpeaker!H5</f>
        <v>0.99970000000000003</v>
      </c>
    </row>
    <row r="5" spans="1:3" x14ac:dyDescent="0.2">
      <c r="A5" s="10">
        <f>SortedSpeaker!F6</f>
        <v>-4.4731376070532081</v>
      </c>
      <c r="B5" s="10">
        <f>SortedSpeaker!G6</f>
        <v>3.1157574930611842</v>
      </c>
      <c r="C5" s="10">
        <f>SortedSpeaker!H6</f>
        <v>1.6907000000000001</v>
      </c>
    </row>
    <row r="6" spans="1:3" x14ac:dyDescent="0.2">
      <c r="A6" s="10">
        <f>SortedSpeaker!F7</f>
        <v>-2.9245763063212125</v>
      </c>
      <c r="B6" s="10">
        <f>SortedSpeaker!G7</f>
        <v>3.7572768190097552</v>
      </c>
      <c r="C6" s="10">
        <f>SortedSpeaker!H7</f>
        <v>0.99970000000000003</v>
      </c>
    </row>
    <row r="7" spans="1:3" x14ac:dyDescent="0.2">
      <c r="A7" s="10">
        <f>SortedSpeaker!F8</f>
        <v>-2.9245763063212125</v>
      </c>
      <c r="B7" s="10">
        <f>SortedSpeaker!G8</f>
        <v>3.7572768190097552</v>
      </c>
      <c r="C7" s="10">
        <f>SortedSpeaker!H8</f>
        <v>1.6907000000000001</v>
      </c>
    </row>
    <row r="8" spans="1:3" x14ac:dyDescent="0.2">
      <c r="A8" s="10">
        <f>SortedSpeaker!F9</f>
        <v>-1.8955093034655597</v>
      </c>
      <c r="B8" s="10">
        <f>SortedSpeaker!G9</f>
        <v>4.0220862779274418</v>
      </c>
      <c r="C8" s="10">
        <f>SortedSpeaker!H9</f>
        <v>3.06203</v>
      </c>
    </row>
    <row r="9" spans="1:3" x14ac:dyDescent="0.2">
      <c r="A9" s="10">
        <f>SortedSpeaker!F10</f>
        <v>-1.2887804858284249</v>
      </c>
      <c r="B9" s="10">
        <f>SortedSpeaker!G10</f>
        <v>4.1226482779274418</v>
      </c>
      <c r="C9" s="10">
        <f>SortedSpeaker!H10</f>
        <v>0.99970000000000003</v>
      </c>
    </row>
    <row r="10" spans="1:3" x14ac:dyDescent="0.2">
      <c r="A10" s="10">
        <f>SortedSpeaker!F11</f>
        <v>-1.2887804858284249</v>
      </c>
      <c r="B10" s="10">
        <f>SortedSpeaker!G11</f>
        <v>4.1226482779274418</v>
      </c>
      <c r="C10" s="10">
        <f>SortedSpeaker!H11</f>
        <v>1.6907000000000001</v>
      </c>
    </row>
    <row r="11" spans="1:3" x14ac:dyDescent="0.2">
      <c r="A11" s="10">
        <f>SortedSpeaker!F12</f>
        <v>0.38542561297257855</v>
      </c>
      <c r="B11" s="10">
        <f>SortedSpeaker!G12</f>
        <v>4.2007589084486971</v>
      </c>
      <c r="C11" s="10">
        <f>SortedSpeaker!H12</f>
        <v>0.99970000000000003</v>
      </c>
    </row>
    <row r="12" spans="1:3" x14ac:dyDescent="0.2">
      <c r="A12" s="10">
        <f>SortedSpeaker!F13</f>
        <v>0.38542561297257855</v>
      </c>
      <c r="B12" s="10">
        <f>SortedSpeaker!G13</f>
        <v>4.2007589084486971</v>
      </c>
      <c r="C12" s="10">
        <f>SortedSpeaker!H13</f>
        <v>1.6907000000000001</v>
      </c>
    </row>
    <row r="13" spans="1:3" x14ac:dyDescent="0.2">
      <c r="A13" s="10">
        <f>SortedSpeaker!F14</f>
        <v>1.8612803034655598</v>
      </c>
      <c r="B13" s="10">
        <f>SortedSpeaker!G14</f>
        <v>4.034612263459838</v>
      </c>
      <c r="C13" s="10">
        <f>SortedSpeaker!H14</f>
        <v>3.06203</v>
      </c>
    </row>
    <row r="14" spans="1:3" x14ac:dyDescent="0.2">
      <c r="A14" s="10">
        <f>SortedSpeaker!F15</f>
        <v>2.0480733034655594</v>
      </c>
      <c r="B14" s="10">
        <f>SortedSpeaker!G15</f>
        <v>3.9895232779274425</v>
      </c>
      <c r="C14" s="10">
        <f>SortedSpeaker!H15</f>
        <v>0.99970000000000003</v>
      </c>
    </row>
    <row r="15" spans="1:3" x14ac:dyDescent="0.2">
      <c r="A15" s="10">
        <f>SortedSpeaker!F16</f>
        <v>2.0480733034655594</v>
      </c>
      <c r="B15" s="10">
        <f>SortedSpeaker!G16</f>
        <v>3.9895232779274425</v>
      </c>
      <c r="C15" s="10">
        <f>SortedSpeaker!H16</f>
        <v>1.6907000000000001</v>
      </c>
    </row>
    <row r="16" spans="1:3" x14ac:dyDescent="0.2">
      <c r="A16" s="10">
        <f>SortedSpeaker!F17</f>
        <v>3.6495417006109956</v>
      </c>
      <c r="B16" s="10">
        <f>SortedSpeaker!G17</f>
        <v>3.4951669216934333</v>
      </c>
      <c r="C16" s="10">
        <f>SortedSpeaker!H17</f>
        <v>0.99970000000000003</v>
      </c>
    </row>
    <row r="17" spans="1:3" x14ac:dyDescent="0.2">
      <c r="A17" s="10">
        <f>SortedSpeaker!F18</f>
        <v>3.6495417006109956</v>
      </c>
      <c r="B17" s="10">
        <f>SortedSpeaker!G18</f>
        <v>3.4951669216934333</v>
      </c>
      <c r="C17" s="10">
        <f>SortedSpeaker!H18</f>
        <v>1.6907000000000001</v>
      </c>
    </row>
    <row r="18" spans="1:3" x14ac:dyDescent="0.2">
      <c r="A18" s="10">
        <f>SortedSpeaker!F19</f>
        <v>5.1420310181506466</v>
      </c>
      <c r="B18" s="10">
        <f>SortedSpeaker!G19</f>
        <v>2.7324311955159244</v>
      </c>
      <c r="C18" s="10">
        <f>SortedSpeaker!H19</f>
        <v>0.99970000000000003</v>
      </c>
    </row>
    <row r="19" spans="1:3" x14ac:dyDescent="0.2">
      <c r="A19" s="10">
        <f>SortedSpeaker!F20</f>
        <v>5.1420310181506466</v>
      </c>
      <c r="B19" s="10">
        <f>SortedSpeaker!G20</f>
        <v>2.7324311955159244</v>
      </c>
      <c r="C19" s="10">
        <f>SortedSpeaker!H20</f>
        <v>1.6907000000000001</v>
      </c>
    </row>
    <row r="20" spans="1:3" x14ac:dyDescent="0.2">
      <c r="A20" s="10">
        <f>SortedSpeaker!F21</f>
        <v>5.3064506070532076</v>
      </c>
      <c r="B20" s="10">
        <f>SortedSpeaker!G21</f>
        <v>2.6323844930611839</v>
      </c>
      <c r="C20" s="10">
        <f>SortedSpeaker!H21</f>
        <v>3.06203</v>
      </c>
    </row>
    <row r="21" spans="1:3" x14ac:dyDescent="0.2">
      <c r="A21" s="10">
        <f>SortedSpeaker!F22</f>
        <v>6.5175958492012525</v>
      </c>
      <c r="B21" s="10">
        <f>SortedSpeaker!G22</f>
        <v>1.6922964184282874</v>
      </c>
      <c r="C21" s="10">
        <f>SortedSpeaker!H22</f>
        <v>0.99970000000000003</v>
      </c>
    </row>
    <row r="22" spans="1:3" x14ac:dyDescent="0.2">
      <c r="A22" s="10">
        <f>SortedSpeaker!F23</f>
        <v>6.5175958492012525</v>
      </c>
      <c r="B22" s="10">
        <f>SortedSpeaker!G23</f>
        <v>1.6922964184282874</v>
      </c>
      <c r="C22" s="10">
        <f>SortedSpeaker!H23</f>
        <v>1.6907000000000001</v>
      </c>
    </row>
    <row r="23" spans="1:3" x14ac:dyDescent="0.2">
      <c r="A23" s="10">
        <f>SortedSpeaker!F24</f>
        <v>5.8882318492012526</v>
      </c>
      <c r="B23" s="10">
        <f>SortedSpeaker!G24</f>
        <v>-2.2171234184282875</v>
      </c>
      <c r="C23" s="10">
        <f>SortedSpeaker!H24</f>
        <v>0.99970000000000003</v>
      </c>
    </row>
    <row r="24" spans="1:3" x14ac:dyDescent="0.2">
      <c r="A24" s="10">
        <f>SortedSpeaker!F25</f>
        <v>5.8882318492012526</v>
      </c>
      <c r="B24" s="10">
        <f>SortedSpeaker!G25</f>
        <v>-2.2171234184282875</v>
      </c>
      <c r="C24" s="10">
        <f>SortedSpeaker!H25</f>
        <v>1.6907000000000001</v>
      </c>
    </row>
    <row r="25" spans="1:3" x14ac:dyDescent="0.2">
      <c r="A25" s="10">
        <f>SortedSpeaker!F26</f>
        <v>5.2863950181506461</v>
      </c>
      <c r="B25" s="10">
        <f>SortedSpeaker!G26</f>
        <v>-2.6445681955159244</v>
      </c>
      <c r="C25" s="10">
        <f>SortedSpeaker!H26</f>
        <v>3.06203</v>
      </c>
    </row>
    <row r="26" spans="1:3" x14ac:dyDescent="0.2">
      <c r="A26" s="10">
        <f>SortedSpeaker!F27</f>
        <v>4.4731376070532081</v>
      </c>
      <c r="B26" s="10">
        <f>SortedSpeaker!G27</f>
        <v>-3.1157574930611842</v>
      </c>
      <c r="C26" s="10">
        <f>SortedSpeaker!H27</f>
        <v>0.99970000000000003</v>
      </c>
    </row>
    <row r="27" spans="1:3" x14ac:dyDescent="0.2">
      <c r="A27" s="10">
        <f>SortedSpeaker!F28</f>
        <v>4.4731376070532081</v>
      </c>
      <c r="B27" s="10">
        <f>SortedSpeaker!G28</f>
        <v>-3.1157574930611842</v>
      </c>
      <c r="C27" s="10">
        <f>SortedSpeaker!H28</f>
        <v>1.6907000000000001</v>
      </c>
    </row>
    <row r="28" spans="1:3" x14ac:dyDescent="0.2">
      <c r="A28" s="10">
        <f>SortedSpeaker!F29</f>
        <v>2.9245763063212125</v>
      </c>
      <c r="B28" s="10">
        <f>SortedSpeaker!G29</f>
        <v>-3.7572768190097552</v>
      </c>
      <c r="C28" s="10">
        <f>SortedSpeaker!H29</f>
        <v>0.99970000000000003</v>
      </c>
    </row>
    <row r="29" spans="1:3" x14ac:dyDescent="0.2">
      <c r="A29" s="10">
        <f>SortedSpeaker!F30</f>
        <v>2.9245763063212125</v>
      </c>
      <c r="B29" s="10">
        <f>SortedSpeaker!G30</f>
        <v>-3.7572768190097552</v>
      </c>
      <c r="C29" s="10">
        <f>SortedSpeaker!H30</f>
        <v>1.6907000000000001</v>
      </c>
    </row>
    <row r="30" spans="1:3" x14ac:dyDescent="0.2">
      <c r="A30" s="10">
        <f>SortedSpeaker!F31</f>
        <v>1.8955093034655597</v>
      </c>
      <c r="B30" s="10">
        <f>SortedSpeaker!G31</f>
        <v>-4.0220862779274418</v>
      </c>
      <c r="C30" s="10">
        <f>SortedSpeaker!H31</f>
        <v>3.06203</v>
      </c>
    </row>
    <row r="31" spans="1:3" x14ac:dyDescent="0.2">
      <c r="A31" s="10">
        <f>SortedSpeaker!F32</f>
        <v>1.2887804858284249</v>
      </c>
      <c r="B31" s="10">
        <f>SortedSpeaker!G32</f>
        <v>-4.1226482779274418</v>
      </c>
      <c r="C31" s="10">
        <f>SortedSpeaker!H32</f>
        <v>0.99970000000000003</v>
      </c>
    </row>
    <row r="32" spans="1:3" x14ac:dyDescent="0.2">
      <c r="A32" s="10">
        <f>SortedSpeaker!F33</f>
        <v>1.2887804858284249</v>
      </c>
      <c r="B32" s="10">
        <f>SortedSpeaker!G33</f>
        <v>-4.1226482779274418</v>
      </c>
      <c r="C32" s="10">
        <f>SortedSpeaker!H33</f>
        <v>1.6907000000000001</v>
      </c>
    </row>
    <row r="33" spans="1:3" x14ac:dyDescent="0.2">
      <c r="A33" s="10">
        <f>SortedSpeaker!F34</f>
        <v>-0.38542561297257855</v>
      </c>
      <c r="B33" s="10">
        <f>SortedSpeaker!G34</f>
        <v>-4.2007589084486971</v>
      </c>
      <c r="C33" s="10">
        <f>SortedSpeaker!H34</f>
        <v>0.99970000000000003</v>
      </c>
    </row>
    <row r="34" spans="1:3" x14ac:dyDescent="0.2">
      <c r="A34" s="10">
        <f>SortedSpeaker!F35</f>
        <v>-0.38542561297257855</v>
      </c>
      <c r="B34" s="10">
        <f>SortedSpeaker!G35</f>
        <v>-4.2007589084486971</v>
      </c>
      <c r="C34" s="10">
        <f>SortedSpeaker!H35</f>
        <v>1.6907000000000001</v>
      </c>
    </row>
    <row r="35" spans="1:3" x14ac:dyDescent="0.2">
      <c r="A35" s="10">
        <f>SortedSpeaker!F36</f>
        <v>-1.8612803034655598</v>
      </c>
      <c r="B35" s="10">
        <f>SortedSpeaker!G36</f>
        <v>-4.034612263459838</v>
      </c>
      <c r="C35" s="10">
        <f>SortedSpeaker!H36</f>
        <v>3.06203</v>
      </c>
    </row>
    <row r="36" spans="1:3" x14ac:dyDescent="0.2">
      <c r="A36" s="10">
        <f>SortedSpeaker!F37</f>
        <v>-2.0480733034655594</v>
      </c>
      <c r="B36" s="10">
        <f>SortedSpeaker!G37</f>
        <v>-3.9895232779274425</v>
      </c>
      <c r="C36" s="10">
        <f>SortedSpeaker!H37</f>
        <v>0.99970000000000003</v>
      </c>
    </row>
    <row r="37" spans="1:3" x14ac:dyDescent="0.2">
      <c r="A37" s="10">
        <f>SortedSpeaker!F38</f>
        <v>-2.0480733034655594</v>
      </c>
      <c r="B37" s="10">
        <f>SortedSpeaker!G38</f>
        <v>-3.9895232779274425</v>
      </c>
      <c r="C37" s="10">
        <f>SortedSpeaker!H38</f>
        <v>1.6907000000000001</v>
      </c>
    </row>
    <row r="38" spans="1:3" x14ac:dyDescent="0.2">
      <c r="A38" s="10">
        <f>SortedSpeaker!F39</f>
        <v>-3.6495417006109956</v>
      </c>
      <c r="B38" s="10">
        <f>SortedSpeaker!G39</f>
        <v>-3.4951669216934333</v>
      </c>
      <c r="C38" s="10">
        <f>SortedSpeaker!H39</f>
        <v>0.99970000000000003</v>
      </c>
    </row>
    <row r="39" spans="1:3" x14ac:dyDescent="0.2">
      <c r="A39" s="10">
        <f>SortedSpeaker!F40</f>
        <v>-3.6495417006109956</v>
      </c>
      <c r="B39" s="10">
        <f>SortedSpeaker!G40</f>
        <v>-3.4951669216934333</v>
      </c>
      <c r="C39" s="10">
        <f>SortedSpeaker!H40</f>
        <v>1.6907000000000001</v>
      </c>
    </row>
    <row r="40" spans="1:3" x14ac:dyDescent="0.2">
      <c r="A40" s="10">
        <f>SortedSpeaker!F41</f>
        <v>-5.1420310181506466</v>
      </c>
      <c r="B40" s="10">
        <f>SortedSpeaker!G41</f>
        <v>-2.7324311955159244</v>
      </c>
      <c r="C40" s="10">
        <f>SortedSpeaker!H41</f>
        <v>0.99970000000000003</v>
      </c>
    </row>
    <row r="41" spans="1:3" x14ac:dyDescent="0.2">
      <c r="A41" s="10">
        <f>SortedSpeaker!F42</f>
        <v>-5.1420310181506466</v>
      </c>
      <c r="B41" s="10">
        <f>SortedSpeaker!G42</f>
        <v>-2.7324311955159244</v>
      </c>
      <c r="C41" s="10">
        <f>SortedSpeaker!H42</f>
        <v>1.6907000000000001</v>
      </c>
    </row>
    <row r="42" spans="1:3" x14ac:dyDescent="0.2">
      <c r="A42" s="10">
        <f>SortedSpeaker!F43</f>
        <v>-5.3064506070532076</v>
      </c>
      <c r="B42" s="10">
        <f>SortedSpeaker!G43</f>
        <v>-2.6323844930611839</v>
      </c>
      <c r="C42" s="10">
        <f>SortedSpeaker!H43</f>
        <v>3.06203</v>
      </c>
    </row>
    <row r="43" spans="1:3" x14ac:dyDescent="0.2">
      <c r="A43" s="10">
        <f>SortedSpeaker!F44</f>
        <v>-6.5175958492012525</v>
      </c>
      <c r="B43" s="10">
        <f>SortedSpeaker!G44</f>
        <v>-1.6922964184282874</v>
      </c>
      <c r="C43" s="10">
        <f>SortedSpeaker!H44</f>
        <v>0.99970000000000003</v>
      </c>
    </row>
    <row r="44" spans="1:3" x14ac:dyDescent="0.2">
      <c r="A44" s="10">
        <f>SortedSpeaker!F45</f>
        <v>-6.5175958492012525</v>
      </c>
      <c r="B44" s="10">
        <f>SortedSpeaker!G45</f>
        <v>-1.6922964184282874</v>
      </c>
      <c r="C44" s="10">
        <f>SortedSpeaker!H45</f>
        <v>1.6907000000000001</v>
      </c>
    </row>
    <row r="45" spans="1:3" x14ac:dyDescent="0.2">
      <c r="A45" s="10">
        <f>SortedSpeaker!F46</f>
        <v>-0.3</v>
      </c>
      <c r="B45" s="10">
        <f>SortedSpeaker!G46</f>
        <v>0</v>
      </c>
      <c r="C45" s="10">
        <f>SortedSpeaker!H46</f>
        <v>3.7666840000000001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75AE-C207-8646-A781-E1EE04FC2E2A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3">
        <f>SortedSpeaker!J2</f>
        <v>-5.8882318492012526</v>
      </c>
      <c r="B1" s="3">
        <f>SortedSpeaker!K2</f>
        <v>2.2171234184282875</v>
      </c>
      <c r="C1" s="3">
        <f>SortedSpeaker!L2</f>
        <v>-0.75029999999999997</v>
      </c>
    </row>
    <row r="2" spans="1:3" x14ac:dyDescent="0.2">
      <c r="A2" s="3">
        <f>SortedSpeaker!J3</f>
        <v>-5.8882318492012526</v>
      </c>
      <c r="B2" s="3">
        <f>SortedSpeaker!K3</f>
        <v>2.2171234184282875</v>
      </c>
      <c r="C2" s="3">
        <f>SortedSpeaker!L3</f>
        <v>-5.9299999999999908E-2</v>
      </c>
    </row>
    <row r="3" spans="1:3" x14ac:dyDescent="0.2">
      <c r="A3" s="3">
        <f>SortedSpeaker!J4</f>
        <v>-5.2863950181506461</v>
      </c>
      <c r="B3" s="3">
        <f>SortedSpeaker!K4</f>
        <v>2.6445681955159244</v>
      </c>
      <c r="C3" s="3">
        <f>SortedSpeaker!L4</f>
        <v>1.31203</v>
      </c>
    </row>
    <row r="4" spans="1:3" x14ac:dyDescent="0.2">
      <c r="A4" s="3">
        <f>SortedSpeaker!J5</f>
        <v>-4.4731376070532081</v>
      </c>
      <c r="B4" s="3">
        <f>SortedSpeaker!K5</f>
        <v>3.1157574930611842</v>
      </c>
      <c r="C4" s="3">
        <f>SortedSpeaker!L5</f>
        <v>-0.75029999999999997</v>
      </c>
    </row>
    <row r="5" spans="1:3" x14ac:dyDescent="0.2">
      <c r="A5" s="3">
        <f>SortedSpeaker!J6</f>
        <v>-4.4731376070532081</v>
      </c>
      <c r="B5" s="3">
        <f>SortedSpeaker!K6</f>
        <v>3.1157574930611842</v>
      </c>
      <c r="C5" s="3">
        <f>SortedSpeaker!L6</f>
        <v>-5.9299999999999908E-2</v>
      </c>
    </row>
    <row r="6" spans="1:3" x14ac:dyDescent="0.2">
      <c r="A6" s="3">
        <f>SortedSpeaker!J7</f>
        <v>-2.9245763063212125</v>
      </c>
      <c r="B6" s="3">
        <f>SortedSpeaker!K7</f>
        <v>3.7572768190097552</v>
      </c>
      <c r="C6" s="3">
        <f>SortedSpeaker!L7</f>
        <v>-0.75029999999999997</v>
      </c>
    </row>
    <row r="7" spans="1:3" x14ac:dyDescent="0.2">
      <c r="A7" s="3">
        <f>SortedSpeaker!J8</f>
        <v>-2.9245763063212125</v>
      </c>
      <c r="B7" s="3">
        <f>SortedSpeaker!K8</f>
        <v>3.7572768190097552</v>
      </c>
      <c r="C7" s="3">
        <f>SortedSpeaker!L8</f>
        <v>-5.9299999999999908E-2</v>
      </c>
    </row>
    <row r="8" spans="1:3" x14ac:dyDescent="0.2">
      <c r="A8" s="3">
        <f>SortedSpeaker!J9</f>
        <v>-1.8955093034655597</v>
      </c>
      <c r="B8" s="3">
        <f>SortedSpeaker!K9</f>
        <v>4.0220862779274418</v>
      </c>
      <c r="C8" s="3">
        <f>SortedSpeaker!L9</f>
        <v>1.31203</v>
      </c>
    </row>
    <row r="9" spans="1:3" x14ac:dyDescent="0.2">
      <c r="A9" s="3">
        <f>SortedSpeaker!J10</f>
        <v>-1.2887804858284249</v>
      </c>
      <c r="B9" s="3">
        <f>SortedSpeaker!K10</f>
        <v>4.1226482779274418</v>
      </c>
      <c r="C9" s="3">
        <f>SortedSpeaker!L10</f>
        <v>-0.75029999999999997</v>
      </c>
    </row>
    <row r="10" spans="1:3" x14ac:dyDescent="0.2">
      <c r="A10" s="3">
        <f>SortedSpeaker!J11</f>
        <v>-1.2887804858284249</v>
      </c>
      <c r="B10" s="3">
        <f>SortedSpeaker!K11</f>
        <v>4.1226482779274418</v>
      </c>
      <c r="C10" s="3">
        <f>SortedSpeaker!L11</f>
        <v>-5.9299999999999908E-2</v>
      </c>
    </row>
    <row r="11" spans="1:3" x14ac:dyDescent="0.2">
      <c r="A11" s="3">
        <f>SortedSpeaker!J12</f>
        <v>0.38542561297257855</v>
      </c>
      <c r="B11" s="3">
        <f>SortedSpeaker!K12</f>
        <v>4.2007589084486971</v>
      </c>
      <c r="C11" s="3">
        <f>SortedSpeaker!L12</f>
        <v>-0.75029999999999997</v>
      </c>
    </row>
    <row r="12" spans="1:3" x14ac:dyDescent="0.2">
      <c r="A12" s="3">
        <f>SortedSpeaker!J13</f>
        <v>0.38542561297257855</v>
      </c>
      <c r="B12" s="3">
        <f>SortedSpeaker!K13</f>
        <v>4.2007589084486971</v>
      </c>
      <c r="C12" s="3">
        <f>SortedSpeaker!L13</f>
        <v>-5.9299999999999908E-2</v>
      </c>
    </row>
    <row r="13" spans="1:3" x14ac:dyDescent="0.2">
      <c r="A13" s="3">
        <f>SortedSpeaker!J14</f>
        <v>1.8612803034655598</v>
      </c>
      <c r="B13" s="3">
        <f>SortedSpeaker!K14</f>
        <v>4.034612263459838</v>
      </c>
      <c r="C13" s="3">
        <f>SortedSpeaker!L14</f>
        <v>1.31203</v>
      </c>
    </row>
    <row r="14" spans="1:3" x14ac:dyDescent="0.2">
      <c r="A14" s="3">
        <f>SortedSpeaker!J15</f>
        <v>2.0480733034655594</v>
      </c>
      <c r="B14" s="3">
        <f>SortedSpeaker!K15</f>
        <v>3.9895232779274425</v>
      </c>
      <c r="C14" s="3">
        <f>SortedSpeaker!L15</f>
        <v>-0.75029999999999997</v>
      </c>
    </row>
    <row r="15" spans="1:3" x14ac:dyDescent="0.2">
      <c r="A15" s="3">
        <f>SortedSpeaker!J16</f>
        <v>2.0480733034655594</v>
      </c>
      <c r="B15" s="3">
        <f>SortedSpeaker!K16</f>
        <v>3.9895232779274425</v>
      </c>
      <c r="C15" s="3">
        <f>SortedSpeaker!L16</f>
        <v>-5.9299999999999908E-2</v>
      </c>
    </row>
    <row r="16" spans="1:3" x14ac:dyDescent="0.2">
      <c r="A16" s="3">
        <f>SortedSpeaker!J17</f>
        <v>3.6495417006109956</v>
      </c>
      <c r="B16" s="3">
        <f>SortedSpeaker!K17</f>
        <v>3.4951669216934333</v>
      </c>
      <c r="C16" s="3">
        <f>SortedSpeaker!L17</f>
        <v>-0.75029999999999997</v>
      </c>
    </row>
    <row r="17" spans="1:3" x14ac:dyDescent="0.2">
      <c r="A17" s="3">
        <f>SortedSpeaker!J18</f>
        <v>3.6495417006109956</v>
      </c>
      <c r="B17" s="3">
        <f>SortedSpeaker!K18</f>
        <v>3.4951669216934333</v>
      </c>
      <c r="C17" s="3">
        <f>SortedSpeaker!L18</f>
        <v>-5.9299999999999908E-2</v>
      </c>
    </row>
    <row r="18" spans="1:3" x14ac:dyDescent="0.2">
      <c r="A18" s="3">
        <f>SortedSpeaker!J19</f>
        <v>5.1420310181506466</v>
      </c>
      <c r="B18" s="3">
        <f>SortedSpeaker!K19</f>
        <v>2.7324311955159244</v>
      </c>
      <c r="C18" s="3">
        <f>SortedSpeaker!L19</f>
        <v>-0.75029999999999997</v>
      </c>
    </row>
    <row r="19" spans="1:3" x14ac:dyDescent="0.2">
      <c r="A19" s="3">
        <f>SortedSpeaker!J20</f>
        <v>5.1420310181506466</v>
      </c>
      <c r="B19" s="3">
        <f>SortedSpeaker!K20</f>
        <v>2.7324311955159244</v>
      </c>
      <c r="C19" s="3">
        <f>SortedSpeaker!L20</f>
        <v>-5.9299999999999908E-2</v>
      </c>
    </row>
    <row r="20" spans="1:3" x14ac:dyDescent="0.2">
      <c r="A20" s="3">
        <f>SortedSpeaker!J21</f>
        <v>5.3064506070532076</v>
      </c>
      <c r="B20" s="3">
        <f>SortedSpeaker!K21</f>
        <v>2.6323844930611839</v>
      </c>
      <c r="C20" s="3">
        <f>SortedSpeaker!L21</f>
        <v>1.31203</v>
      </c>
    </row>
    <row r="21" spans="1:3" x14ac:dyDescent="0.2">
      <c r="A21" s="3">
        <f>SortedSpeaker!J22</f>
        <v>6.5175958492012525</v>
      </c>
      <c r="B21" s="3">
        <f>SortedSpeaker!K22</f>
        <v>1.6922964184282874</v>
      </c>
      <c r="C21" s="3">
        <f>SortedSpeaker!L22</f>
        <v>-0.75029999999999997</v>
      </c>
    </row>
    <row r="22" spans="1:3" x14ac:dyDescent="0.2">
      <c r="A22" s="3">
        <f>SortedSpeaker!J23</f>
        <v>6.5175958492012525</v>
      </c>
      <c r="B22" s="3">
        <f>SortedSpeaker!K23</f>
        <v>1.6922964184282874</v>
      </c>
      <c r="C22" s="3">
        <f>SortedSpeaker!L23</f>
        <v>-5.9299999999999908E-2</v>
      </c>
    </row>
    <row r="23" spans="1:3" x14ac:dyDescent="0.2">
      <c r="A23" s="3">
        <f>SortedSpeaker!J24</f>
        <v>5.8882318492012526</v>
      </c>
      <c r="B23" s="3">
        <f>SortedSpeaker!K24</f>
        <v>-2.2171234184282875</v>
      </c>
      <c r="C23" s="3">
        <f>SortedSpeaker!L24</f>
        <v>-0.75029999999999997</v>
      </c>
    </row>
    <row r="24" spans="1:3" x14ac:dyDescent="0.2">
      <c r="A24" s="3">
        <f>SortedSpeaker!J25</f>
        <v>5.8882318492012526</v>
      </c>
      <c r="B24" s="3">
        <f>SortedSpeaker!K25</f>
        <v>-2.2171234184282875</v>
      </c>
      <c r="C24" s="3">
        <f>SortedSpeaker!L25</f>
        <v>-5.9299999999999908E-2</v>
      </c>
    </row>
    <row r="25" spans="1:3" x14ac:dyDescent="0.2">
      <c r="A25" s="3">
        <f>SortedSpeaker!J26</f>
        <v>5.2863950181506461</v>
      </c>
      <c r="B25" s="3">
        <f>SortedSpeaker!K26</f>
        <v>-2.6445681955159244</v>
      </c>
      <c r="C25" s="3">
        <f>SortedSpeaker!L26</f>
        <v>1.31203</v>
      </c>
    </row>
    <row r="26" spans="1:3" x14ac:dyDescent="0.2">
      <c r="A26" s="3">
        <f>SortedSpeaker!J27</f>
        <v>4.4731376070532081</v>
      </c>
      <c r="B26" s="3">
        <f>SortedSpeaker!K27</f>
        <v>-3.1157574930611842</v>
      </c>
      <c r="C26" s="3">
        <f>SortedSpeaker!L27</f>
        <v>-0.75029999999999997</v>
      </c>
    </row>
    <row r="27" spans="1:3" x14ac:dyDescent="0.2">
      <c r="A27" s="3">
        <f>SortedSpeaker!J28</f>
        <v>4.4731376070532081</v>
      </c>
      <c r="B27" s="3">
        <f>SortedSpeaker!K28</f>
        <v>-3.1157574930611842</v>
      </c>
      <c r="C27" s="3">
        <f>SortedSpeaker!L28</f>
        <v>-5.9299999999999908E-2</v>
      </c>
    </row>
    <row r="28" spans="1:3" x14ac:dyDescent="0.2">
      <c r="A28" s="3">
        <f>SortedSpeaker!J29</f>
        <v>2.9245763063212125</v>
      </c>
      <c r="B28" s="3">
        <f>SortedSpeaker!K29</f>
        <v>-3.7572768190097552</v>
      </c>
      <c r="C28" s="3">
        <f>SortedSpeaker!L29</f>
        <v>-0.75029999999999997</v>
      </c>
    </row>
    <row r="29" spans="1:3" x14ac:dyDescent="0.2">
      <c r="A29" s="3">
        <f>SortedSpeaker!J30</f>
        <v>2.9245763063212125</v>
      </c>
      <c r="B29" s="3">
        <f>SortedSpeaker!K30</f>
        <v>-3.7572768190097552</v>
      </c>
      <c r="C29" s="3">
        <f>SortedSpeaker!L30</f>
        <v>-5.9299999999999908E-2</v>
      </c>
    </row>
    <row r="30" spans="1:3" x14ac:dyDescent="0.2">
      <c r="A30" s="3">
        <f>SortedSpeaker!J31</f>
        <v>1.8955093034655597</v>
      </c>
      <c r="B30" s="3">
        <f>SortedSpeaker!K31</f>
        <v>-4.0220862779274418</v>
      </c>
      <c r="C30" s="3">
        <f>SortedSpeaker!L31</f>
        <v>1.31203</v>
      </c>
    </row>
    <row r="31" spans="1:3" x14ac:dyDescent="0.2">
      <c r="A31" s="3">
        <f>SortedSpeaker!J32</f>
        <v>1.2887804858284249</v>
      </c>
      <c r="B31" s="3">
        <f>SortedSpeaker!K32</f>
        <v>-4.1226482779274418</v>
      </c>
      <c r="C31" s="3">
        <f>SortedSpeaker!L32</f>
        <v>-0.75029999999999997</v>
      </c>
    </row>
    <row r="32" spans="1:3" x14ac:dyDescent="0.2">
      <c r="A32" s="3">
        <f>SortedSpeaker!J33</f>
        <v>1.2887804858284249</v>
      </c>
      <c r="B32" s="3">
        <f>SortedSpeaker!K33</f>
        <v>-4.1226482779274418</v>
      </c>
      <c r="C32" s="3">
        <f>SortedSpeaker!L33</f>
        <v>-5.9299999999999908E-2</v>
      </c>
    </row>
    <row r="33" spans="1:3" x14ac:dyDescent="0.2">
      <c r="A33" s="3">
        <f>SortedSpeaker!J34</f>
        <v>-0.38542561297257855</v>
      </c>
      <c r="B33" s="3">
        <f>SortedSpeaker!K34</f>
        <v>-4.2007589084486971</v>
      </c>
      <c r="C33" s="3">
        <f>SortedSpeaker!L34</f>
        <v>-0.75029999999999997</v>
      </c>
    </row>
    <row r="34" spans="1:3" x14ac:dyDescent="0.2">
      <c r="A34" s="3">
        <f>SortedSpeaker!J35</f>
        <v>-0.38542561297257855</v>
      </c>
      <c r="B34" s="3">
        <f>SortedSpeaker!K35</f>
        <v>-4.2007589084486971</v>
      </c>
      <c r="C34" s="3">
        <f>SortedSpeaker!L35</f>
        <v>-5.9299999999999908E-2</v>
      </c>
    </row>
    <row r="35" spans="1:3" x14ac:dyDescent="0.2">
      <c r="A35" s="3">
        <f>SortedSpeaker!J36</f>
        <v>-1.8612803034655598</v>
      </c>
      <c r="B35" s="3">
        <f>SortedSpeaker!K36</f>
        <v>-4.034612263459838</v>
      </c>
      <c r="C35" s="3">
        <f>SortedSpeaker!L36</f>
        <v>1.31203</v>
      </c>
    </row>
    <row r="36" spans="1:3" x14ac:dyDescent="0.2">
      <c r="A36" s="3">
        <f>SortedSpeaker!J37</f>
        <v>-2.0480733034655594</v>
      </c>
      <c r="B36" s="3">
        <f>SortedSpeaker!K37</f>
        <v>-3.9895232779274425</v>
      </c>
      <c r="C36" s="3">
        <f>SortedSpeaker!L37</f>
        <v>-0.75029999999999997</v>
      </c>
    </row>
    <row r="37" spans="1:3" x14ac:dyDescent="0.2">
      <c r="A37" s="3">
        <f>SortedSpeaker!J38</f>
        <v>-2.0480733034655594</v>
      </c>
      <c r="B37" s="3">
        <f>SortedSpeaker!K38</f>
        <v>-3.9895232779274425</v>
      </c>
      <c r="C37" s="3">
        <f>SortedSpeaker!L38</f>
        <v>-5.9299999999999908E-2</v>
      </c>
    </row>
    <row r="38" spans="1:3" x14ac:dyDescent="0.2">
      <c r="A38" s="3">
        <f>SortedSpeaker!J39</f>
        <v>-3.6495417006109956</v>
      </c>
      <c r="B38" s="3">
        <f>SortedSpeaker!K39</f>
        <v>-3.4951669216934333</v>
      </c>
      <c r="C38" s="3">
        <f>SortedSpeaker!L39</f>
        <v>-0.75029999999999997</v>
      </c>
    </row>
    <row r="39" spans="1:3" x14ac:dyDescent="0.2">
      <c r="A39" s="3">
        <f>SortedSpeaker!J40</f>
        <v>-3.6495417006109956</v>
      </c>
      <c r="B39" s="3">
        <f>SortedSpeaker!K40</f>
        <v>-3.4951669216934333</v>
      </c>
      <c r="C39" s="3">
        <f>SortedSpeaker!L40</f>
        <v>-5.9299999999999908E-2</v>
      </c>
    </row>
    <row r="40" spans="1:3" x14ac:dyDescent="0.2">
      <c r="A40" s="3">
        <f>SortedSpeaker!J41</f>
        <v>-5.1420310181506466</v>
      </c>
      <c r="B40" s="3">
        <f>SortedSpeaker!K41</f>
        <v>-2.7324311955159244</v>
      </c>
      <c r="C40" s="3">
        <f>SortedSpeaker!L41</f>
        <v>-0.75029999999999997</v>
      </c>
    </row>
    <row r="41" spans="1:3" x14ac:dyDescent="0.2">
      <c r="A41" s="3">
        <f>SortedSpeaker!J42</f>
        <v>-5.1420310181506466</v>
      </c>
      <c r="B41" s="3">
        <f>SortedSpeaker!K42</f>
        <v>-2.7324311955159244</v>
      </c>
      <c r="C41" s="3">
        <f>SortedSpeaker!L42</f>
        <v>-5.9299999999999908E-2</v>
      </c>
    </row>
    <row r="42" spans="1:3" x14ac:dyDescent="0.2">
      <c r="A42" s="3">
        <f>SortedSpeaker!J43</f>
        <v>-5.3064506070532076</v>
      </c>
      <c r="B42" s="3">
        <f>SortedSpeaker!K43</f>
        <v>-2.6323844930611839</v>
      </c>
      <c r="C42" s="3">
        <f>SortedSpeaker!L43</f>
        <v>1.31203</v>
      </c>
    </row>
    <row r="43" spans="1:3" x14ac:dyDescent="0.2">
      <c r="A43" s="3">
        <f>SortedSpeaker!J44</f>
        <v>-6.5175958492012525</v>
      </c>
      <c r="B43" s="3">
        <f>SortedSpeaker!K44</f>
        <v>-1.6922964184282874</v>
      </c>
      <c r="C43" s="3">
        <f>SortedSpeaker!L44</f>
        <v>-0.75029999999999997</v>
      </c>
    </row>
    <row r="44" spans="1:3" x14ac:dyDescent="0.2">
      <c r="A44" s="3">
        <f>SortedSpeaker!J45</f>
        <v>-6.5175958492012525</v>
      </c>
      <c r="B44" s="3">
        <f>SortedSpeaker!K45</f>
        <v>-1.6922964184282874</v>
      </c>
      <c r="C44" s="3">
        <f>SortedSpeaker!L45</f>
        <v>-5.9299999999999908E-2</v>
      </c>
    </row>
    <row r="45" spans="1:3" x14ac:dyDescent="0.2">
      <c r="A45" s="3">
        <f>SortedSpeaker!J46</f>
        <v>-0.3</v>
      </c>
      <c r="B45" s="3">
        <f>SortedSpeaker!K46</f>
        <v>0</v>
      </c>
      <c r="C45" s="3">
        <f>SortedSpeaker!L46</f>
        <v>2.0166840000000001</v>
      </c>
    </row>
    <row r="46" spans="1:3" x14ac:dyDescent="0.2">
      <c r="A46" s="10"/>
      <c r="B46" s="10"/>
      <c r="C46" s="10"/>
    </row>
    <row r="47" spans="1:3" x14ac:dyDescent="0.2">
      <c r="A47" s="10"/>
      <c r="B47" s="10"/>
      <c r="C47" s="10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2165-A764-4F43-A60E-79041D38C5E9}">
  <dimension ref="A1:C47"/>
  <sheetViews>
    <sheetView workbookViewId="0">
      <selection sqref="A1:C45"/>
    </sheetView>
  </sheetViews>
  <sheetFormatPr baseColWidth="10" defaultRowHeight="16" x14ac:dyDescent="0.2"/>
  <sheetData>
    <row r="1" spans="1:3" x14ac:dyDescent="0.2">
      <c r="A1" s="10">
        <f>SortedSpeaker!N2</f>
        <v>-5.8882318492012526</v>
      </c>
      <c r="B1" s="10">
        <f>SortedSpeaker!O2</f>
        <v>2.2171234184282875</v>
      </c>
      <c r="C1" s="10">
        <f>SortedSpeaker!P2</f>
        <v>-1.014</v>
      </c>
    </row>
    <row r="2" spans="1:3" x14ac:dyDescent="0.2">
      <c r="A2" s="10">
        <f>SortedSpeaker!N3</f>
        <v>-5.8882318492012526</v>
      </c>
      <c r="B2" s="10">
        <f>SortedSpeaker!O3</f>
        <v>2.2171234184282875</v>
      </c>
      <c r="C2" s="10">
        <f>SortedSpeaker!P3</f>
        <v>-0.32299999999999995</v>
      </c>
    </row>
    <row r="3" spans="1:3" x14ac:dyDescent="0.2">
      <c r="A3" s="10">
        <f>SortedSpeaker!N4</f>
        <v>-5.2863950181506461</v>
      </c>
      <c r="B3" s="10">
        <f>SortedSpeaker!O4</f>
        <v>2.6445681955159244</v>
      </c>
      <c r="C3" s="10">
        <f>SortedSpeaker!P4</f>
        <v>1.04833</v>
      </c>
    </row>
    <row r="4" spans="1:3" x14ac:dyDescent="0.2">
      <c r="A4" s="10">
        <f>SortedSpeaker!N5</f>
        <v>-4.4731376070532081</v>
      </c>
      <c r="B4" s="10">
        <f>SortedSpeaker!O5</f>
        <v>3.1157574930611842</v>
      </c>
      <c r="C4" s="10">
        <f>SortedSpeaker!P5</f>
        <v>-1.014</v>
      </c>
    </row>
    <row r="5" spans="1:3" x14ac:dyDescent="0.2">
      <c r="A5" s="10">
        <f>SortedSpeaker!N6</f>
        <v>-4.4731376070532081</v>
      </c>
      <c r="B5" s="10">
        <f>SortedSpeaker!O6</f>
        <v>3.1157574930611842</v>
      </c>
      <c r="C5" s="10">
        <f>SortedSpeaker!P6</f>
        <v>-0.32299999999999995</v>
      </c>
    </row>
    <row r="6" spans="1:3" x14ac:dyDescent="0.2">
      <c r="A6" s="10">
        <f>SortedSpeaker!N7</f>
        <v>-2.9245763063212125</v>
      </c>
      <c r="B6" s="10">
        <f>SortedSpeaker!O7</f>
        <v>3.7572768190097552</v>
      </c>
      <c r="C6" s="10">
        <f>SortedSpeaker!P7</f>
        <v>-1.014</v>
      </c>
    </row>
    <row r="7" spans="1:3" x14ac:dyDescent="0.2">
      <c r="A7" s="10">
        <f>SortedSpeaker!N8</f>
        <v>-2.9245763063212125</v>
      </c>
      <c r="B7" s="10">
        <f>SortedSpeaker!O8</f>
        <v>3.7572768190097552</v>
      </c>
      <c r="C7" s="10">
        <f>SortedSpeaker!P8</f>
        <v>-0.32299999999999995</v>
      </c>
    </row>
    <row r="8" spans="1:3" x14ac:dyDescent="0.2">
      <c r="A8" s="10">
        <f>SortedSpeaker!N9</f>
        <v>-1.8955093034655597</v>
      </c>
      <c r="B8" s="10">
        <f>SortedSpeaker!O9</f>
        <v>4.0220862779274418</v>
      </c>
      <c r="C8" s="10">
        <f>SortedSpeaker!P9</f>
        <v>1.04833</v>
      </c>
    </row>
    <row r="9" spans="1:3" x14ac:dyDescent="0.2">
      <c r="A9" s="10">
        <f>SortedSpeaker!N10</f>
        <v>-1.2887804858284249</v>
      </c>
      <c r="B9" s="10">
        <f>SortedSpeaker!O10</f>
        <v>4.1226482779274418</v>
      </c>
      <c r="C9" s="10">
        <f>SortedSpeaker!P10</f>
        <v>-1.014</v>
      </c>
    </row>
    <row r="10" spans="1:3" x14ac:dyDescent="0.2">
      <c r="A10" s="10">
        <f>SortedSpeaker!N11</f>
        <v>-1.2887804858284249</v>
      </c>
      <c r="B10" s="10">
        <f>SortedSpeaker!O11</f>
        <v>4.1226482779274418</v>
      </c>
      <c r="C10" s="10">
        <f>SortedSpeaker!P11</f>
        <v>-0.32299999999999995</v>
      </c>
    </row>
    <row r="11" spans="1:3" x14ac:dyDescent="0.2">
      <c r="A11" s="10">
        <f>SortedSpeaker!N12</f>
        <v>0.38542561297257855</v>
      </c>
      <c r="B11" s="10">
        <f>SortedSpeaker!O12</f>
        <v>4.2007589084486971</v>
      </c>
      <c r="C11" s="10">
        <f>SortedSpeaker!P12</f>
        <v>-1.014</v>
      </c>
    </row>
    <row r="12" spans="1:3" x14ac:dyDescent="0.2">
      <c r="A12" s="10">
        <f>SortedSpeaker!N13</f>
        <v>0.38542561297257855</v>
      </c>
      <c r="B12" s="10">
        <f>SortedSpeaker!O13</f>
        <v>4.2007589084486971</v>
      </c>
      <c r="C12" s="10">
        <f>SortedSpeaker!P13</f>
        <v>-0.32299999999999995</v>
      </c>
    </row>
    <row r="13" spans="1:3" x14ac:dyDescent="0.2">
      <c r="A13" s="10">
        <f>SortedSpeaker!N14</f>
        <v>1.8612803034655598</v>
      </c>
      <c r="B13" s="10">
        <f>SortedSpeaker!O14</f>
        <v>4.034612263459838</v>
      </c>
      <c r="C13" s="10">
        <f>SortedSpeaker!P14</f>
        <v>1.04833</v>
      </c>
    </row>
    <row r="14" spans="1:3" x14ac:dyDescent="0.2">
      <c r="A14" s="10">
        <f>SortedSpeaker!N15</f>
        <v>2.0480733034655594</v>
      </c>
      <c r="B14" s="10">
        <f>SortedSpeaker!O15</f>
        <v>3.9895232779274425</v>
      </c>
      <c r="C14" s="10">
        <f>SortedSpeaker!P15</f>
        <v>-1.014</v>
      </c>
    </row>
    <row r="15" spans="1:3" x14ac:dyDescent="0.2">
      <c r="A15" s="10">
        <f>SortedSpeaker!N16</f>
        <v>2.0480733034655594</v>
      </c>
      <c r="B15" s="10">
        <f>SortedSpeaker!O16</f>
        <v>3.9895232779274425</v>
      </c>
      <c r="C15" s="10">
        <f>SortedSpeaker!P16</f>
        <v>-0.32299999999999995</v>
      </c>
    </row>
    <row r="16" spans="1:3" x14ac:dyDescent="0.2">
      <c r="A16" s="10">
        <f>SortedSpeaker!N17</f>
        <v>3.6495417006109956</v>
      </c>
      <c r="B16" s="10">
        <f>SortedSpeaker!O17</f>
        <v>3.4951669216934333</v>
      </c>
      <c r="C16" s="10">
        <f>SortedSpeaker!P17</f>
        <v>-1.014</v>
      </c>
    </row>
    <row r="17" spans="1:3" x14ac:dyDescent="0.2">
      <c r="A17" s="10">
        <f>SortedSpeaker!N18</f>
        <v>3.6495417006109956</v>
      </c>
      <c r="B17" s="10">
        <f>SortedSpeaker!O18</f>
        <v>3.4951669216934333</v>
      </c>
      <c r="C17" s="10">
        <f>SortedSpeaker!P18</f>
        <v>-0.32299999999999995</v>
      </c>
    </row>
    <row r="18" spans="1:3" x14ac:dyDescent="0.2">
      <c r="A18" s="10">
        <f>SortedSpeaker!N19</f>
        <v>5.1420310181506466</v>
      </c>
      <c r="B18" s="10">
        <f>SortedSpeaker!O19</f>
        <v>2.7324311955159244</v>
      </c>
      <c r="C18" s="10">
        <f>SortedSpeaker!P19</f>
        <v>-1.014</v>
      </c>
    </row>
    <row r="19" spans="1:3" x14ac:dyDescent="0.2">
      <c r="A19" s="10">
        <f>SortedSpeaker!N20</f>
        <v>5.1420310181506466</v>
      </c>
      <c r="B19" s="10">
        <f>SortedSpeaker!O20</f>
        <v>2.7324311955159244</v>
      </c>
      <c r="C19" s="10">
        <f>SortedSpeaker!P20</f>
        <v>-0.32299999999999995</v>
      </c>
    </row>
    <row r="20" spans="1:3" x14ac:dyDescent="0.2">
      <c r="A20" s="10">
        <f>SortedSpeaker!N21</f>
        <v>5.3064506070532076</v>
      </c>
      <c r="B20" s="10">
        <f>SortedSpeaker!O21</f>
        <v>2.6323844930611839</v>
      </c>
      <c r="C20" s="10">
        <f>SortedSpeaker!P21</f>
        <v>1.04833</v>
      </c>
    </row>
    <row r="21" spans="1:3" x14ac:dyDescent="0.2">
      <c r="A21" s="10">
        <f>SortedSpeaker!N22</f>
        <v>6.5175958492012525</v>
      </c>
      <c r="B21" s="10">
        <f>SortedSpeaker!O22</f>
        <v>1.6922964184282874</v>
      </c>
      <c r="C21" s="10">
        <f>SortedSpeaker!P22</f>
        <v>-1.014</v>
      </c>
    </row>
    <row r="22" spans="1:3" x14ac:dyDescent="0.2">
      <c r="A22" s="10">
        <f>SortedSpeaker!N23</f>
        <v>6.5175958492012525</v>
      </c>
      <c r="B22" s="10">
        <f>SortedSpeaker!O23</f>
        <v>1.6922964184282874</v>
      </c>
      <c r="C22" s="10">
        <f>SortedSpeaker!P23</f>
        <v>-0.32299999999999995</v>
      </c>
    </row>
    <row r="23" spans="1:3" x14ac:dyDescent="0.2">
      <c r="A23" s="10">
        <f>SortedSpeaker!N24</f>
        <v>5.8882318492012526</v>
      </c>
      <c r="B23" s="10">
        <f>SortedSpeaker!O24</f>
        <v>-2.2171234184282875</v>
      </c>
      <c r="C23" s="10">
        <f>SortedSpeaker!P24</f>
        <v>-1.014</v>
      </c>
    </row>
    <row r="24" spans="1:3" x14ac:dyDescent="0.2">
      <c r="A24" s="10">
        <f>SortedSpeaker!N25</f>
        <v>5.8882318492012526</v>
      </c>
      <c r="B24" s="10">
        <f>SortedSpeaker!O25</f>
        <v>-2.2171234184282875</v>
      </c>
      <c r="C24" s="10">
        <f>SortedSpeaker!P25</f>
        <v>-0.32299999999999995</v>
      </c>
    </row>
    <row r="25" spans="1:3" x14ac:dyDescent="0.2">
      <c r="A25" s="10">
        <f>SortedSpeaker!N26</f>
        <v>5.2863950181506461</v>
      </c>
      <c r="B25" s="10">
        <f>SortedSpeaker!O26</f>
        <v>-2.6445681955159244</v>
      </c>
      <c r="C25" s="10">
        <f>SortedSpeaker!P26</f>
        <v>1.04833</v>
      </c>
    </row>
    <row r="26" spans="1:3" x14ac:dyDescent="0.2">
      <c r="A26" s="10">
        <f>SortedSpeaker!N27</f>
        <v>4.4731376070532081</v>
      </c>
      <c r="B26" s="10">
        <f>SortedSpeaker!O27</f>
        <v>-3.1157574930611842</v>
      </c>
      <c r="C26" s="10">
        <f>SortedSpeaker!P27</f>
        <v>-1.014</v>
      </c>
    </row>
    <row r="27" spans="1:3" x14ac:dyDescent="0.2">
      <c r="A27" s="10">
        <f>SortedSpeaker!N28</f>
        <v>4.4731376070532081</v>
      </c>
      <c r="B27" s="10">
        <f>SortedSpeaker!O28</f>
        <v>-3.1157574930611842</v>
      </c>
      <c r="C27" s="10">
        <f>SortedSpeaker!P28</f>
        <v>-0.32299999999999995</v>
      </c>
    </row>
    <row r="28" spans="1:3" x14ac:dyDescent="0.2">
      <c r="A28" s="10">
        <f>SortedSpeaker!N29</f>
        <v>2.9245763063212125</v>
      </c>
      <c r="B28" s="10">
        <f>SortedSpeaker!O29</f>
        <v>-3.7572768190097552</v>
      </c>
      <c r="C28" s="10">
        <f>SortedSpeaker!P29</f>
        <v>-1.014</v>
      </c>
    </row>
    <row r="29" spans="1:3" x14ac:dyDescent="0.2">
      <c r="A29" s="10">
        <f>SortedSpeaker!N30</f>
        <v>2.9245763063212125</v>
      </c>
      <c r="B29" s="10">
        <f>SortedSpeaker!O30</f>
        <v>-3.7572768190097552</v>
      </c>
      <c r="C29" s="10">
        <f>SortedSpeaker!P30</f>
        <v>-0.32299999999999995</v>
      </c>
    </row>
    <row r="30" spans="1:3" x14ac:dyDescent="0.2">
      <c r="A30" s="10">
        <f>SortedSpeaker!N31</f>
        <v>1.8955093034655597</v>
      </c>
      <c r="B30" s="10">
        <f>SortedSpeaker!O31</f>
        <v>-4.0220862779274418</v>
      </c>
      <c r="C30" s="10">
        <f>SortedSpeaker!P31</f>
        <v>1.04833</v>
      </c>
    </row>
    <row r="31" spans="1:3" x14ac:dyDescent="0.2">
      <c r="A31" s="10">
        <f>SortedSpeaker!N32</f>
        <v>1.2887804858284249</v>
      </c>
      <c r="B31" s="10">
        <f>SortedSpeaker!O32</f>
        <v>-4.1226482779274418</v>
      </c>
      <c r="C31" s="10">
        <f>SortedSpeaker!P32</f>
        <v>-1.014</v>
      </c>
    </row>
    <row r="32" spans="1:3" x14ac:dyDescent="0.2">
      <c r="A32" s="10">
        <f>SortedSpeaker!N33</f>
        <v>1.2887804858284249</v>
      </c>
      <c r="B32" s="10">
        <f>SortedSpeaker!O33</f>
        <v>-4.1226482779274418</v>
      </c>
      <c r="C32" s="10">
        <f>SortedSpeaker!P33</f>
        <v>-0.32299999999999995</v>
      </c>
    </row>
    <row r="33" spans="1:3" x14ac:dyDescent="0.2">
      <c r="A33" s="10">
        <f>SortedSpeaker!N34</f>
        <v>-0.38542561297257855</v>
      </c>
      <c r="B33" s="10">
        <f>SortedSpeaker!O34</f>
        <v>-4.2007589084486971</v>
      </c>
      <c r="C33" s="10">
        <f>SortedSpeaker!P34</f>
        <v>-1.014</v>
      </c>
    </row>
    <row r="34" spans="1:3" x14ac:dyDescent="0.2">
      <c r="A34" s="10">
        <f>SortedSpeaker!N35</f>
        <v>-0.38542561297257855</v>
      </c>
      <c r="B34" s="10">
        <f>SortedSpeaker!O35</f>
        <v>-4.2007589084486971</v>
      </c>
      <c r="C34" s="10">
        <f>SortedSpeaker!P35</f>
        <v>-0.32299999999999995</v>
      </c>
    </row>
    <row r="35" spans="1:3" x14ac:dyDescent="0.2">
      <c r="A35" s="10">
        <f>SortedSpeaker!N36</f>
        <v>-1.8612803034655598</v>
      </c>
      <c r="B35" s="10">
        <f>SortedSpeaker!O36</f>
        <v>-4.034612263459838</v>
      </c>
      <c r="C35" s="10">
        <f>SortedSpeaker!P36</f>
        <v>1.04833</v>
      </c>
    </row>
    <row r="36" spans="1:3" x14ac:dyDescent="0.2">
      <c r="A36" s="10">
        <f>SortedSpeaker!N37</f>
        <v>-2.0480733034655594</v>
      </c>
      <c r="B36" s="10">
        <f>SortedSpeaker!O37</f>
        <v>-3.9895232779274425</v>
      </c>
      <c r="C36" s="10">
        <f>SortedSpeaker!P37</f>
        <v>-1.014</v>
      </c>
    </row>
    <row r="37" spans="1:3" x14ac:dyDescent="0.2">
      <c r="A37" s="10">
        <f>SortedSpeaker!N38</f>
        <v>-2.0480733034655594</v>
      </c>
      <c r="B37" s="10">
        <f>SortedSpeaker!O38</f>
        <v>-3.9895232779274425</v>
      </c>
      <c r="C37" s="10">
        <f>SortedSpeaker!P38</f>
        <v>-0.32299999999999995</v>
      </c>
    </row>
    <row r="38" spans="1:3" x14ac:dyDescent="0.2">
      <c r="A38" s="10">
        <f>SortedSpeaker!N39</f>
        <v>-3.6495417006109956</v>
      </c>
      <c r="B38" s="10">
        <f>SortedSpeaker!O39</f>
        <v>-3.4951669216934333</v>
      </c>
      <c r="C38" s="10">
        <f>SortedSpeaker!P39</f>
        <v>-1.014</v>
      </c>
    </row>
    <row r="39" spans="1:3" x14ac:dyDescent="0.2">
      <c r="A39" s="10">
        <f>SortedSpeaker!N40</f>
        <v>-3.6495417006109956</v>
      </c>
      <c r="B39" s="10">
        <f>SortedSpeaker!O40</f>
        <v>-3.4951669216934333</v>
      </c>
      <c r="C39" s="10">
        <f>SortedSpeaker!P40</f>
        <v>-0.32299999999999995</v>
      </c>
    </row>
    <row r="40" spans="1:3" x14ac:dyDescent="0.2">
      <c r="A40" s="10">
        <f>SortedSpeaker!N41</f>
        <v>-5.1420310181506466</v>
      </c>
      <c r="B40" s="10">
        <f>SortedSpeaker!O41</f>
        <v>-2.7324311955159244</v>
      </c>
      <c r="C40" s="10">
        <f>SortedSpeaker!P41</f>
        <v>-1.014</v>
      </c>
    </row>
    <row r="41" spans="1:3" x14ac:dyDescent="0.2">
      <c r="A41" s="10">
        <f>SortedSpeaker!N42</f>
        <v>-5.1420310181506466</v>
      </c>
      <c r="B41" s="10">
        <f>SortedSpeaker!O42</f>
        <v>-2.7324311955159244</v>
      </c>
      <c r="C41" s="10">
        <f>SortedSpeaker!P42</f>
        <v>-0.32299999999999995</v>
      </c>
    </row>
    <row r="42" spans="1:3" x14ac:dyDescent="0.2">
      <c r="A42" s="10">
        <f>SortedSpeaker!N43</f>
        <v>-5.3064506070532076</v>
      </c>
      <c r="B42" s="10">
        <f>SortedSpeaker!O43</f>
        <v>-2.6323844930611839</v>
      </c>
      <c r="C42" s="10">
        <f>SortedSpeaker!P43</f>
        <v>1.04833</v>
      </c>
    </row>
    <row r="43" spans="1:3" x14ac:dyDescent="0.2">
      <c r="A43" s="10">
        <f>SortedSpeaker!N44</f>
        <v>-6.5175958492012525</v>
      </c>
      <c r="B43" s="10">
        <f>SortedSpeaker!O44</f>
        <v>-1.6922964184282874</v>
      </c>
      <c r="C43" s="10">
        <f>SortedSpeaker!P44</f>
        <v>-1.014</v>
      </c>
    </row>
    <row r="44" spans="1:3" x14ac:dyDescent="0.2">
      <c r="A44" s="10">
        <f>SortedSpeaker!N45</f>
        <v>-6.5175958492012525</v>
      </c>
      <c r="B44" s="10">
        <f>SortedSpeaker!O45</f>
        <v>-1.6922964184282874</v>
      </c>
      <c r="C44" s="10">
        <f>SortedSpeaker!P45</f>
        <v>-0.32299999999999995</v>
      </c>
    </row>
    <row r="45" spans="1:3" x14ac:dyDescent="0.2">
      <c r="A45" s="10">
        <f>SortedSpeaker!N46</f>
        <v>-0.3</v>
      </c>
      <c r="B45" s="10">
        <f>SortedSpeaker!O46</f>
        <v>0</v>
      </c>
      <c r="C45" s="10">
        <f>SortedSpeaker!P46</f>
        <v>1.7529840000000001</v>
      </c>
    </row>
    <row r="46" spans="1:3" x14ac:dyDescent="0.2">
      <c r="A46" s="10"/>
      <c r="B46" s="10"/>
    </row>
    <row r="47" spans="1:3" x14ac:dyDescent="0.2">
      <c r="A47" s="10"/>
      <c r="B47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4935-8107-E648-BE4A-BA307182DD85}">
  <dimension ref="A1:C2"/>
  <sheetViews>
    <sheetView workbookViewId="0">
      <selection sqref="A1:C2"/>
    </sheetView>
  </sheetViews>
  <sheetFormatPr baseColWidth="10" defaultRowHeight="16" x14ac:dyDescent="0.2"/>
  <sheetData>
    <row r="1" spans="1:3" x14ac:dyDescent="0.2">
      <c r="A1" s="10">
        <v>-2.0226463034655597</v>
      </c>
      <c r="B1" s="10">
        <v>3.9949502779274422</v>
      </c>
      <c r="C1" s="10">
        <v>0.32300000000000001</v>
      </c>
    </row>
    <row r="2" spans="1:3" x14ac:dyDescent="0.2">
      <c r="A2" s="10">
        <v>2.0226463034655597</v>
      </c>
      <c r="B2" s="10">
        <v>-3.9949502779274422</v>
      </c>
      <c r="C2" s="10">
        <v>0.32300000000000001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Hufo_SpeakerPositions</vt:lpstr>
      <vt:lpstr>SortedSpeaker</vt:lpstr>
      <vt:lpstr>Hufo_Ambisspeaker_AED</vt:lpstr>
      <vt:lpstr>Hufo_Ambisspeaker_AED_175</vt:lpstr>
      <vt:lpstr>Hufo_Ambisspeaker_AED_wfsZero</vt:lpstr>
      <vt:lpstr>Hufo_AmbiSpeakerPositions_()</vt:lpstr>
      <vt:lpstr>Hufo_ambispeaker_175zero</vt:lpstr>
      <vt:lpstr>Hufo_ambispeaker_wfszero</vt:lpstr>
      <vt:lpstr>Hufo_LFE_pos</vt:lpstr>
      <vt:lpstr>WFS_Panels</vt:lpstr>
      <vt:lpstr>save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2021-01-12T22:09:23Z</dcterms:created>
  <dcterms:modified xsi:type="dcterms:W3CDTF">2021-02-04T15:59:31Z</dcterms:modified>
</cp:coreProperties>
</file>